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9523A1C1-9395-4BD3-B2AF-3A714C24A421}" xr6:coauthVersionLast="47" xr6:coauthVersionMax="47" xr10:uidLastSave="{00000000-0000-0000-0000-000000000000}"/>
  <bookViews>
    <workbookView xWindow="0" yWindow="0" windowWidth="20490" windowHeight="7455" tabRatio="853" xr2:uid="{8C2E6903-0C78-4458-A672-DE5D3F74FD0F}"/>
  </bookViews>
  <sheets>
    <sheet name="&lt;見本&gt;報告書(公共)" sheetId="5" r:id="rId1"/>
    <sheet name="&lt;見本&gt;行程表及び諸謝金等積算書(公共)" sheetId="1" r:id="rId2"/>
    <sheet name="報告書(公共)" sheetId="14" r:id="rId3"/>
    <sheet name="A(公共)" sheetId="15" r:id="rId4"/>
    <sheet name="B(公共)" sheetId="18" r:id="rId5"/>
    <sheet name="C(公共)" sheetId="19" r:id="rId6"/>
    <sheet name="(参考)諸謝金・宿泊料" sheetId="4" r:id="rId7"/>
  </sheets>
  <definedNames>
    <definedName name="_xlnm.Print_Area" localSheetId="1">'&lt;見本&gt;行程表及び諸謝金等積算書(公共)'!$A$1:$AH$14</definedName>
    <definedName name="_xlnm.Print_Area" localSheetId="0">'&lt;見本&gt;報告書(公共)'!$A$1:$AI$48</definedName>
    <definedName name="_xlnm.Print_Area" localSheetId="3">'A(公共)'!$A$1:$AH$27</definedName>
    <definedName name="_xlnm.Print_Area" localSheetId="4">'B(公共)'!$A$1:$AH$27</definedName>
    <definedName name="_xlnm.Print_Area" localSheetId="5">'C(公共)'!$A$1:$AH$27</definedName>
    <definedName name="_xlnm.Print_Area" localSheetId="2">'報告書(公共)'!$A$1:$AI$48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0" i="19" l="1"/>
  <c r="AD9" i="19"/>
  <c r="AD10" i="18"/>
  <c r="AD18" i="15"/>
  <c r="AD19" i="15"/>
  <c r="AD20" i="15"/>
  <c r="AD21" i="15"/>
  <c r="AD22" i="15"/>
  <c r="AD23" i="15"/>
  <c r="AD10" i="15"/>
  <c r="AD11" i="15"/>
  <c r="AD12" i="15"/>
  <c r="AD13" i="15"/>
  <c r="AD14" i="15"/>
  <c r="AD15" i="15"/>
  <c r="AD16" i="15"/>
  <c r="AD17" i="15"/>
  <c r="B5" i="15" l="1"/>
  <c r="P11" i="18" l="1"/>
  <c r="AD11" i="18" s="1"/>
  <c r="O24" i="15" l="1"/>
  <c r="T9" i="1"/>
  <c r="T10" i="1"/>
  <c r="U10" i="1" s="1"/>
  <c r="B6" i="19"/>
  <c r="B5" i="19"/>
  <c r="S24" i="19"/>
  <c r="Q24" i="19"/>
  <c r="O24" i="19"/>
  <c r="N24" i="19"/>
  <c r="M24" i="19"/>
  <c r="L24" i="19"/>
  <c r="K24" i="19"/>
  <c r="J24" i="19"/>
  <c r="I24" i="19"/>
  <c r="AB23" i="19"/>
  <c r="AA23" i="19"/>
  <c r="Z23" i="19"/>
  <c r="Y23" i="19"/>
  <c r="X23" i="19"/>
  <c r="W23" i="19"/>
  <c r="V23" i="19"/>
  <c r="T23" i="19"/>
  <c r="U23" i="19" s="1"/>
  <c r="R23" i="19"/>
  <c r="AE23" i="19" s="1"/>
  <c r="AF23" i="19" s="1"/>
  <c r="P23" i="19"/>
  <c r="AD23" i="19" s="1"/>
  <c r="AB22" i="19"/>
  <c r="AA22" i="19"/>
  <c r="Z22" i="19"/>
  <c r="Y22" i="19"/>
  <c r="X22" i="19"/>
  <c r="W22" i="19"/>
  <c r="V22" i="19"/>
  <c r="T22" i="19"/>
  <c r="U22" i="19" s="1"/>
  <c r="R22" i="19"/>
  <c r="AE22" i="19" s="1"/>
  <c r="AF22" i="19" s="1"/>
  <c r="P22" i="19"/>
  <c r="AD22" i="19" s="1"/>
  <c r="AB21" i="19"/>
  <c r="AA21" i="19"/>
  <c r="Z21" i="19"/>
  <c r="Y21" i="19"/>
  <c r="X21" i="19"/>
  <c r="W21" i="19"/>
  <c r="V21" i="19"/>
  <c r="T21" i="19"/>
  <c r="U21" i="19" s="1"/>
  <c r="R21" i="19"/>
  <c r="AE21" i="19" s="1"/>
  <c r="AF21" i="19" s="1"/>
  <c r="P21" i="19"/>
  <c r="AB20" i="19"/>
  <c r="AA20" i="19"/>
  <c r="Z20" i="19"/>
  <c r="Y20" i="19"/>
  <c r="X20" i="19"/>
  <c r="W20" i="19"/>
  <c r="V20" i="19"/>
  <c r="T20" i="19"/>
  <c r="U20" i="19" s="1"/>
  <c r="R20" i="19"/>
  <c r="AE20" i="19" s="1"/>
  <c r="AF20" i="19" s="1"/>
  <c r="P20" i="19"/>
  <c r="AD20" i="19" s="1"/>
  <c r="AB19" i="19"/>
  <c r="AA19" i="19"/>
  <c r="Z19" i="19"/>
  <c r="Y19" i="19"/>
  <c r="X19" i="19"/>
  <c r="W19" i="19"/>
  <c r="V19" i="19"/>
  <c r="T19" i="19"/>
  <c r="U19" i="19" s="1"/>
  <c r="R19" i="19"/>
  <c r="AE19" i="19" s="1"/>
  <c r="AF19" i="19" s="1"/>
  <c r="P19" i="19"/>
  <c r="AD19" i="19" s="1"/>
  <c r="AB18" i="19"/>
  <c r="AA18" i="19"/>
  <c r="Z18" i="19"/>
  <c r="Y18" i="19"/>
  <c r="X18" i="19"/>
  <c r="W18" i="19"/>
  <c r="V18" i="19"/>
  <c r="T18" i="19"/>
  <c r="U18" i="19" s="1"/>
  <c r="R18" i="19"/>
  <c r="AE18" i="19" s="1"/>
  <c r="AF18" i="19" s="1"/>
  <c r="P18" i="19"/>
  <c r="AD18" i="19" s="1"/>
  <c r="AB17" i="19"/>
  <c r="AA17" i="19"/>
  <c r="Z17" i="19"/>
  <c r="Y17" i="19"/>
  <c r="X17" i="19"/>
  <c r="W17" i="19"/>
  <c r="V17" i="19"/>
  <c r="T17" i="19"/>
  <c r="U17" i="19" s="1"/>
  <c r="R17" i="19"/>
  <c r="AE17" i="19" s="1"/>
  <c r="AF17" i="19" s="1"/>
  <c r="P17" i="19"/>
  <c r="AB16" i="19"/>
  <c r="AA16" i="19"/>
  <c r="Z16" i="19"/>
  <c r="Y16" i="19"/>
  <c r="X16" i="19"/>
  <c r="W16" i="19"/>
  <c r="V16" i="19"/>
  <c r="T16" i="19"/>
  <c r="U16" i="19" s="1"/>
  <c r="R16" i="19"/>
  <c r="AE16" i="19" s="1"/>
  <c r="AF16" i="19" s="1"/>
  <c r="P16" i="19"/>
  <c r="AD16" i="19" s="1"/>
  <c r="AB15" i="19"/>
  <c r="AA15" i="19"/>
  <c r="Z15" i="19"/>
  <c r="Y15" i="19"/>
  <c r="X15" i="19"/>
  <c r="W15" i="19"/>
  <c r="V15" i="19"/>
  <c r="T15" i="19"/>
  <c r="U15" i="19" s="1"/>
  <c r="R15" i="19"/>
  <c r="AE15" i="19" s="1"/>
  <c r="AF15" i="19" s="1"/>
  <c r="P15" i="19"/>
  <c r="AD15" i="19" s="1"/>
  <c r="AB14" i="19"/>
  <c r="AA14" i="19"/>
  <c r="Z14" i="19"/>
  <c r="Y14" i="19"/>
  <c r="X14" i="19"/>
  <c r="W14" i="19"/>
  <c r="V14" i="19"/>
  <c r="T14" i="19"/>
  <c r="U14" i="19" s="1"/>
  <c r="R14" i="19"/>
  <c r="AE14" i="19" s="1"/>
  <c r="AF14" i="19" s="1"/>
  <c r="P14" i="19"/>
  <c r="AD14" i="19" s="1"/>
  <c r="AB13" i="19"/>
  <c r="AA13" i="19"/>
  <c r="Z13" i="19"/>
  <c r="Y13" i="19"/>
  <c r="X13" i="19"/>
  <c r="W13" i="19"/>
  <c r="V13" i="19"/>
  <c r="T13" i="19"/>
  <c r="U13" i="19" s="1"/>
  <c r="R13" i="19"/>
  <c r="AE13" i="19" s="1"/>
  <c r="AF13" i="19" s="1"/>
  <c r="P13" i="19"/>
  <c r="AB12" i="19"/>
  <c r="AA12" i="19"/>
  <c r="Z12" i="19"/>
  <c r="Y12" i="19"/>
  <c r="X12" i="19"/>
  <c r="W12" i="19"/>
  <c r="V12" i="19"/>
  <c r="T12" i="19"/>
  <c r="U12" i="19" s="1"/>
  <c r="R12" i="19"/>
  <c r="P12" i="19"/>
  <c r="AD12" i="19" s="1"/>
  <c r="AB11" i="19"/>
  <c r="AA11" i="19"/>
  <c r="Z11" i="19"/>
  <c r="Y11" i="19"/>
  <c r="X11" i="19"/>
  <c r="W11" i="19"/>
  <c r="V11" i="19"/>
  <c r="T11" i="19"/>
  <c r="U11" i="19" s="1"/>
  <c r="R11" i="19"/>
  <c r="AE11" i="19" s="1"/>
  <c r="AF11" i="19" s="1"/>
  <c r="P11" i="19"/>
  <c r="AD11" i="19" s="1"/>
  <c r="AC10" i="19"/>
  <c r="AB10" i="19"/>
  <c r="AA10" i="19"/>
  <c r="Z10" i="19"/>
  <c r="Y10" i="19"/>
  <c r="X10" i="19"/>
  <c r="W10" i="19"/>
  <c r="V10" i="19"/>
  <c r="T10" i="19"/>
  <c r="U10" i="19" s="1"/>
  <c r="R10" i="19"/>
  <c r="AE10" i="19" s="1"/>
  <c r="AF10" i="19" s="1"/>
  <c r="AC9" i="19"/>
  <c r="AB9" i="19"/>
  <c r="AA9" i="19"/>
  <c r="Z9" i="19"/>
  <c r="Y9" i="19"/>
  <c r="Y24" i="19" s="1"/>
  <c r="X9" i="19"/>
  <c r="W9" i="19"/>
  <c r="V9" i="19"/>
  <c r="T9" i="19"/>
  <c r="R9" i="19"/>
  <c r="AE9" i="19" s="1"/>
  <c r="AH7" i="19"/>
  <c r="AG7" i="19"/>
  <c r="AF7" i="19"/>
  <c r="AE7" i="19"/>
  <c r="AD7" i="19"/>
  <c r="AC7" i="19"/>
  <c r="AB7" i="19"/>
  <c r="AA7" i="19"/>
  <c r="Z7" i="19"/>
  <c r="Y7" i="19"/>
  <c r="X7" i="19"/>
  <c r="W7" i="19"/>
  <c r="V7" i="19"/>
  <c r="AG6" i="19"/>
  <c r="AE6" i="19"/>
  <c r="AC6" i="19"/>
  <c r="Y6" i="19"/>
  <c r="V6" i="19"/>
  <c r="AG5" i="19"/>
  <c r="AC5" i="19"/>
  <c r="X5" i="19"/>
  <c r="V5" i="19"/>
  <c r="E2" i="19"/>
  <c r="AB1" i="19"/>
  <c r="B6" i="18"/>
  <c r="AD9" i="18" s="1"/>
  <c r="B5" i="18"/>
  <c r="S24" i="18"/>
  <c r="Q24" i="18"/>
  <c r="O24" i="18"/>
  <c r="N24" i="18"/>
  <c r="M24" i="18"/>
  <c r="L24" i="18"/>
  <c r="K24" i="18"/>
  <c r="J24" i="18"/>
  <c r="I24" i="18"/>
  <c r="AB23" i="18"/>
  <c r="AA23" i="18"/>
  <c r="Z23" i="18"/>
  <c r="Y23" i="18"/>
  <c r="X23" i="18"/>
  <c r="W23" i="18"/>
  <c r="V23" i="18"/>
  <c r="T23" i="18"/>
  <c r="U23" i="18" s="1"/>
  <c r="R23" i="18"/>
  <c r="AE23" i="18" s="1"/>
  <c r="AF23" i="18" s="1"/>
  <c r="P23" i="18"/>
  <c r="AD23" i="18" s="1"/>
  <c r="AB22" i="18"/>
  <c r="AA22" i="18"/>
  <c r="Z22" i="18"/>
  <c r="Y22" i="18"/>
  <c r="X22" i="18"/>
  <c r="W22" i="18"/>
  <c r="V22" i="18"/>
  <c r="T22" i="18"/>
  <c r="U22" i="18" s="1"/>
  <c r="R22" i="18"/>
  <c r="AE22" i="18" s="1"/>
  <c r="AF22" i="18" s="1"/>
  <c r="P22" i="18"/>
  <c r="AD22" i="18" s="1"/>
  <c r="AB21" i="18"/>
  <c r="AA21" i="18"/>
  <c r="Z21" i="18"/>
  <c r="Y21" i="18"/>
  <c r="X21" i="18"/>
  <c r="W21" i="18"/>
  <c r="V21" i="18"/>
  <c r="T21" i="18"/>
  <c r="U21" i="18" s="1"/>
  <c r="R21" i="18"/>
  <c r="AE21" i="18" s="1"/>
  <c r="AF21" i="18" s="1"/>
  <c r="P21" i="18"/>
  <c r="AB20" i="18"/>
  <c r="AA20" i="18"/>
  <c r="Z20" i="18"/>
  <c r="Y20" i="18"/>
  <c r="X20" i="18"/>
  <c r="W20" i="18"/>
  <c r="V20" i="18"/>
  <c r="T20" i="18"/>
  <c r="U20" i="18" s="1"/>
  <c r="R20" i="18"/>
  <c r="AE20" i="18" s="1"/>
  <c r="AF20" i="18" s="1"/>
  <c r="P20" i="18"/>
  <c r="AD20" i="18" s="1"/>
  <c r="AB19" i="18"/>
  <c r="AA19" i="18"/>
  <c r="Z19" i="18"/>
  <c r="Y19" i="18"/>
  <c r="X19" i="18"/>
  <c r="W19" i="18"/>
  <c r="V19" i="18"/>
  <c r="T19" i="18"/>
  <c r="U19" i="18" s="1"/>
  <c r="R19" i="18"/>
  <c r="AE19" i="18" s="1"/>
  <c r="AF19" i="18" s="1"/>
  <c r="P19" i="18"/>
  <c r="AD19" i="18" s="1"/>
  <c r="AB18" i="18"/>
  <c r="AA18" i="18"/>
  <c r="Z18" i="18"/>
  <c r="Y18" i="18"/>
  <c r="X18" i="18"/>
  <c r="W18" i="18"/>
  <c r="V18" i="18"/>
  <c r="T18" i="18"/>
  <c r="U18" i="18" s="1"/>
  <c r="R18" i="18"/>
  <c r="AE18" i="18" s="1"/>
  <c r="AF18" i="18" s="1"/>
  <c r="P18" i="18"/>
  <c r="AD18" i="18" s="1"/>
  <c r="AB17" i="18"/>
  <c r="AA17" i="18"/>
  <c r="Z17" i="18"/>
  <c r="Y17" i="18"/>
  <c r="X17" i="18"/>
  <c r="W17" i="18"/>
  <c r="V17" i="18"/>
  <c r="T17" i="18"/>
  <c r="U17" i="18" s="1"/>
  <c r="R17" i="18"/>
  <c r="AE17" i="18" s="1"/>
  <c r="AF17" i="18" s="1"/>
  <c r="P17" i="18"/>
  <c r="AB16" i="18"/>
  <c r="AA16" i="18"/>
  <c r="Z16" i="18"/>
  <c r="Y16" i="18"/>
  <c r="X16" i="18"/>
  <c r="W16" i="18"/>
  <c r="V16" i="18"/>
  <c r="T16" i="18"/>
  <c r="U16" i="18" s="1"/>
  <c r="R16" i="18"/>
  <c r="AE16" i="18" s="1"/>
  <c r="AF16" i="18" s="1"/>
  <c r="P16" i="18"/>
  <c r="AD16" i="18" s="1"/>
  <c r="AB15" i="18"/>
  <c r="AA15" i="18"/>
  <c r="Z15" i="18"/>
  <c r="Y15" i="18"/>
  <c r="X15" i="18"/>
  <c r="W15" i="18"/>
  <c r="V15" i="18"/>
  <c r="T15" i="18"/>
  <c r="U15" i="18" s="1"/>
  <c r="R15" i="18"/>
  <c r="AE15" i="18" s="1"/>
  <c r="AF15" i="18" s="1"/>
  <c r="P15" i="18"/>
  <c r="AD15" i="18" s="1"/>
  <c r="AB14" i="18"/>
  <c r="AA14" i="18"/>
  <c r="Z14" i="18"/>
  <c r="Y14" i="18"/>
  <c r="X14" i="18"/>
  <c r="W14" i="18"/>
  <c r="V14" i="18"/>
  <c r="T14" i="18"/>
  <c r="U14" i="18" s="1"/>
  <c r="R14" i="18"/>
  <c r="AE14" i="18" s="1"/>
  <c r="AF14" i="18" s="1"/>
  <c r="P14" i="18"/>
  <c r="AD14" i="18" s="1"/>
  <c r="AB13" i="18"/>
  <c r="AA13" i="18"/>
  <c r="Z13" i="18"/>
  <c r="Y13" i="18"/>
  <c r="X13" i="18"/>
  <c r="W13" i="18"/>
  <c r="V13" i="18"/>
  <c r="T13" i="18"/>
  <c r="U13" i="18" s="1"/>
  <c r="R13" i="18"/>
  <c r="AE13" i="18" s="1"/>
  <c r="AF13" i="18" s="1"/>
  <c r="P13" i="18"/>
  <c r="AB12" i="18"/>
  <c r="AA12" i="18"/>
  <c r="Z12" i="18"/>
  <c r="Y12" i="18"/>
  <c r="X12" i="18"/>
  <c r="W12" i="18"/>
  <c r="V12" i="18"/>
  <c r="T12" i="18"/>
  <c r="U12" i="18" s="1"/>
  <c r="R12" i="18"/>
  <c r="AE12" i="18" s="1"/>
  <c r="AF12" i="18" s="1"/>
  <c r="P12" i="18"/>
  <c r="AD12" i="18" s="1"/>
  <c r="AB11" i="18"/>
  <c r="AA11" i="18"/>
  <c r="Z11" i="18"/>
  <c r="Y11" i="18"/>
  <c r="X11" i="18"/>
  <c r="W11" i="18"/>
  <c r="V11" i="18"/>
  <c r="T11" i="18"/>
  <c r="U11" i="18" s="1"/>
  <c r="R11" i="18"/>
  <c r="AE11" i="18" s="1"/>
  <c r="AF11" i="18" s="1"/>
  <c r="AC10" i="18"/>
  <c r="AB10" i="18"/>
  <c r="AA10" i="18"/>
  <c r="Z10" i="18"/>
  <c r="Y10" i="18"/>
  <c r="X10" i="18"/>
  <c r="W10" i="18"/>
  <c r="V10" i="18"/>
  <c r="T10" i="18"/>
  <c r="U10" i="18" s="1"/>
  <c r="R10" i="18"/>
  <c r="AE10" i="18" s="1"/>
  <c r="AF10" i="18" s="1"/>
  <c r="AC9" i="18"/>
  <c r="AB9" i="18"/>
  <c r="AA9" i="18"/>
  <c r="AA24" i="18" s="1"/>
  <c r="Z9" i="18"/>
  <c r="Y9" i="18"/>
  <c r="Y24" i="18" s="1"/>
  <c r="X9" i="18"/>
  <c r="W9" i="18"/>
  <c r="W24" i="18" s="1"/>
  <c r="V9" i="18"/>
  <c r="T9" i="18"/>
  <c r="R9" i="18"/>
  <c r="AE9" i="18" s="1"/>
  <c r="AH7" i="18"/>
  <c r="AG7" i="18"/>
  <c r="AF7" i="18"/>
  <c r="AE7" i="18"/>
  <c r="AD7" i="18"/>
  <c r="AC7" i="18"/>
  <c r="AB7" i="18"/>
  <c r="AA7" i="18"/>
  <c r="Z7" i="18"/>
  <c r="Y7" i="18"/>
  <c r="X7" i="18"/>
  <c r="W7" i="18"/>
  <c r="V7" i="18"/>
  <c r="AG6" i="18"/>
  <c r="AE6" i="18"/>
  <c r="AC6" i="18"/>
  <c r="Y6" i="18"/>
  <c r="V6" i="18"/>
  <c r="AG5" i="18"/>
  <c r="AC5" i="18"/>
  <c r="X5" i="18"/>
  <c r="AG21" i="18" s="1"/>
  <c r="AH21" i="18" s="1"/>
  <c r="V5" i="18"/>
  <c r="E2" i="18"/>
  <c r="AB1" i="18"/>
  <c r="R9" i="15"/>
  <c r="AE9" i="15" s="1"/>
  <c r="AF9" i="15" s="1"/>
  <c r="T9" i="15"/>
  <c r="U9" i="15" s="1"/>
  <c r="AE38" i="5"/>
  <c r="AC13" i="18" l="1"/>
  <c r="AD13" i="18"/>
  <c r="AC17" i="18"/>
  <c r="AD17" i="18"/>
  <c r="AC21" i="18"/>
  <c r="AD21" i="18"/>
  <c r="AC13" i="19"/>
  <c r="AD13" i="19"/>
  <c r="AC17" i="19"/>
  <c r="AD17" i="19"/>
  <c r="AC21" i="19"/>
  <c r="AD21" i="19"/>
  <c r="AB24" i="18"/>
  <c r="AB24" i="19"/>
  <c r="X24" i="18"/>
  <c r="P24" i="18"/>
  <c r="X24" i="19"/>
  <c r="V24" i="18"/>
  <c r="Z24" i="18"/>
  <c r="AC14" i="18"/>
  <c r="AC18" i="18"/>
  <c r="AC22" i="18"/>
  <c r="AG21" i="19"/>
  <c r="AH21" i="19" s="1"/>
  <c r="AG10" i="19"/>
  <c r="AG9" i="19"/>
  <c r="AH9" i="19" s="1"/>
  <c r="P24" i="19"/>
  <c r="AC11" i="19"/>
  <c r="W24" i="19"/>
  <c r="AA24" i="19"/>
  <c r="V24" i="19"/>
  <c r="Z24" i="19"/>
  <c r="AC14" i="19"/>
  <c r="AC15" i="19"/>
  <c r="AC18" i="19"/>
  <c r="AC19" i="19"/>
  <c r="AC22" i="19"/>
  <c r="AC23" i="19"/>
  <c r="T24" i="18"/>
  <c r="T24" i="19"/>
  <c r="U9" i="19"/>
  <c r="U24" i="19" s="1"/>
  <c r="O26" i="19" s="1"/>
  <c r="R24" i="19"/>
  <c r="AF9" i="19"/>
  <c r="AG18" i="19"/>
  <c r="AH18" i="19" s="1"/>
  <c r="AG22" i="19"/>
  <c r="AH22" i="19" s="1"/>
  <c r="AG11" i="19"/>
  <c r="AH11" i="19" s="1"/>
  <c r="AG15" i="19"/>
  <c r="AH15" i="19" s="1"/>
  <c r="AG19" i="19"/>
  <c r="AH19" i="19" s="1"/>
  <c r="AG23" i="19"/>
  <c r="AH23" i="19" s="1"/>
  <c r="AC12" i="19"/>
  <c r="AG12" i="19"/>
  <c r="AH12" i="19" s="1"/>
  <c r="AC16" i="19"/>
  <c r="AG16" i="19"/>
  <c r="AH16" i="19" s="1"/>
  <c r="AC20" i="19"/>
  <c r="AG20" i="19"/>
  <c r="AH20" i="19" s="1"/>
  <c r="AH10" i="19"/>
  <c r="AE12" i="19"/>
  <c r="AF12" i="19" s="1"/>
  <c r="AG14" i="19"/>
  <c r="AH14" i="19" s="1"/>
  <c r="AG13" i="19"/>
  <c r="AH13" i="19" s="1"/>
  <c r="AG17" i="19"/>
  <c r="AH17" i="19" s="1"/>
  <c r="U9" i="18"/>
  <c r="U24" i="18" s="1"/>
  <c r="O26" i="18" s="1"/>
  <c r="AF9" i="18"/>
  <c r="AF24" i="18" s="1"/>
  <c r="AE24" i="18"/>
  <c r="AG18" i="18"/>
  <c r="AH18" i="18" s="1"/>
  <c r="AG22" i="18"/>
  <c r="AH22" i="18" s="1"/>
  <c r="R24" i="18"/>
  <c r="AC11" i="18"/>
  <c r="AG11" i="18"/>
  <c r="AH11" i="18" s="1"/>
  <c r="AC15" i="18"/>
  <c r="AG15" i="18"/>
  <c r="AH15" i="18" s="1"/>
  <c r="AC19" i="18"/>
  <c r="AG19" i="18"/>
  <c r="AH19" i="18" s="1"/>
  <c r="AC23" i="18"/>
  <c r="AG23" i="18"/>
  <c r="AH23" i="18" s="1"/>
  <c r="AG9" i="18"/>
  <c r="AG10" i="18"/>
  <c r="AH10" i="18" s="1"/>
  <c r="AG14" i="18"/>
  <c r="AH14" i="18" s="1"/>
  <c r="AC12" i="18"/>
  <c r="AG12" i="18"/>
  <c r="AH12" i="18" s="1"/>
  <c r="AC16" i="18"/>
  <c r="AG16" i="18"/>
  <c r="AH16" i="18" s="1"/>
  <c r="AC20" i="18"/>
  <c r="AG20" i="18"/>
  <c r="AH20" i="18" s="1"/>
  <c r="AG13" i="18"/>
  <c r="AH13" i="18" s="1"/>
  <c r="AG17" i="18"/>
  <c r="AH17" i="18" s="1"/>
  <c r="AC24" i="18" l="1"/>
  <c r="AC24" i="19"/>
  <c r="AE24" i="19"/>
  <c r="AG24" i="19"/>
  <c r="AH24" i="19"/>
  <c r="AD24" i="19"/>
  <c r="AF24" i="19"/>
  <c r="AD24" i="18"/>
  <c r="AG24" i="18"/>
  <c r="AH9" i="18"/>
  <c r="AH24" i="18" s="1"/>
  <c r="AB26" i="18" l="1"/>
  <c r="AB27" i="18" s="1"/>
  <c r="AB26" i="19"/>
  <c r="AB27" i="19" s="1"/>
  <c r="R9" i="1" l="1"/>
  <c r="AD10" i="1"/>
  <c r="AD9" i="1"/>
  <c r="S24" i="15"/>
  <c r="Q24" i="15"/>
  <c r="M43" i="14" s="1"/>
  <c r="N24" i="15"/>
  <c r="M24" i="15"/>
  <c r="L24" i="15"/>
  <c r="K24" i="15"/>
  <c r="J24" i="15"/>
  <c r="I24" i="15"/>
  <c r="AB23" i="15"/>
  <c r="AA23" i="15"/>
  <c r="Z23" i="15"/>
  <c r="Y23" i="15"/>
  <c r="X23" i="15"/>
  <c r="W23" i="15"/>
  <c r="V23" i="15"/>
  <c r="T23" i="15"/>
  <c r="U23" i="15" s="1"/>
  <c r="R23" i="15"/>
  <c r="AE23" i="15" s="1"/>
  <c r="AF23" i="15" s="1"/>
  <c r="AB22" i="15"/>
  <c r="AA22" i="15"/>
  <c r="Z22" i="15"/>
  <c r="Y22" i="15"/>
  <c r="X22" i="15"/>
  <c r="W22" i="15"/>
  <c r="V22" i="15"/>
  <c r="T22" i="15"/>
  <c r="U22" i="15" s="1"/>
  <c r="R22" i="15"/>
  <c r="AE22" i="15" s="1"/>
  <c r="AF22" i="15" s="1"/>
  <c r="AB21" i="15"/>
  <c r="AA21" i="15"/>
  <c r="Z21" i="15"/>
  <c r="Y21" i="15"/>
  <c r="X21" i="15"/>
  <c r="W21" i="15"/>
  <c r="V21" i="15"/>
  <c r="T21" i="15"/>
  <c r="U21" i="15" s="1"/>
  <c r="R21" i="15"/>
  <c r="AE21" i="15" s="1"/>
  <c r="AF21" i="15" s="1"/>
  <c r="AB20" i="15"/>
  <c r="AA20" i="15"/>
  <c r="Z20" i="15"/>
  <c r="Y20" i="15"/>
  <c r="X20" i="15"/>
  <c r="W20" i="15"/>
  <c r="V20" i="15"/>
  <c r="T20" i="15"/>
  <c r="U20" i="15" s="1"/>
  <c r="R20" i="15"/>
  <c r="AE20" i="15" s="1"/>
  <c r="AF20" i="15" s="1"/>
  <c r="AB19" i="15"/>
  <c r="AA19" i="15"/>
  <c r="Z19" i="15"/>
  <c r="Y19" i="15"/>
  <c r="X19" i="15"/>
  <c r="W19" i="15"/>
  <c r="V19" i="15"/>
  <c r="T19" i="15"/>
  <c r="U19" i="15" s="1"/>
  <c r="R19" i="15"/>
  <c r="AE19" i="15" s="1"/>
  <c r="AF19" i="15" s="1"/>
  <c r="AB18" i="15"/>
  <c r="AA18" i="15"/>
  <c r="Z18" i="15"/>
  <c r="Y18" i="15"/>
  <c r="X18" i="15"/>
  <c r="W18" i="15"/>
  <c r="V18" i="15"/>
  <c r="T18" i="15"/>
  <c r="U18" i="15" s="1"/>
  <c r="R18" i="15"/>
  <c r="AE18" i="15" s="1"/>
  <c r="AF18" i="15" s="1"/>
  <c r="AB17" i="15"/>
  <c r="AA17" i="15"/>
  <c r="Z17" i="15"/>
  <c r="Y17" i="15"/>
  <c r="X17" i="15"/>
  <c r="W17" i="15"/>
  <c r="V17" i="15"/>
  <c r="T17" i="15"/>
  <c r="U17" i="15" s="1"/>
  <c r="R17" i="15"/>
  <c r="AE17" i="15" s="1"/>
  <c r="AF17" i="15" s="1"/>
  <c r="AB16" i="15"/>
  <c r="AA16" i="15"/>
  <c r="Z16" i="15"/>
  <c r="Y16" i="15"/>
  <c r="X16" i="15"/>
  <c r="W16" i="15"/>
  <c r="V16" i="15"/>
  <c r="T16" i="15"/>
  <c r="U16" i="15" s="1"/>
  <c r="R16" i="15"/>
  <c r="AE16" i="15" s="1"/>
  <c r="AF16" i="15" s="1"/>
  <c r="AB15" i="15"/>
  <c r="AA15" i="15"/>
  <c r="Z15" i="15"/>
  <c r="Y15" i="15"/>
  <c r="X15" i="15"/>
  <c r="W15" i="15"/>
  <c r="V15" i="15"/>
  <c r="T15" i="15"/>
  <c r="U15" i="15" s="1"/>
  <c r="R15" i="15"/>
  <c r="AE15" i="15" s="1"/>
  <c r="AF15" i="15" s="1"/>
  <c r="AB14" i="15"/>
  <c r="AA14" i="15"/>
  <c r="Z14" i="15"/>
  <c r="Y14" i="15"/>
  <c r="X14" i="15"/>
  <c r="W14" i="15"/>
  <c r="V14" i="15"/>
  <c r="T14" i="15"/>
  <c r="U14" i="15" s="1"/>
  <c r="R14" i="15"/>
  <c r="AE14" i="15" s="1"/>
  <c r="AF14" i="15" s="1"/>
  <c r="AB13" i="15"/>
  <c r="AA13" i="15"/>
  <c r="Z13" i="15"/>
  <c r="Y13" i="15"/>
  <c r="X13" i="15"/>
  <c r="W13" i="15"/>
  <c r="V13" i="15"/>
  <c r="T13" i="15"/>
  <c r="U13" i="15" s="1"/>
  <c r="R13" i="15"/>
  <c r="AE13" i="15" s="1"/>
  <c r="AF13" i="15" s="1"/>
  <c r="AB12" i="15"/>
  <c r="AA12" i="15"/>
  <c r="Z12" i="15"/>
  <c r="Y12" i="15"/>
  <c r="X12" i="15"/>
  <c r="W12" i="15"/>
  <c r="V12" i="15"/>
  <c r="T12" i="15"/>
  <c r="U12" i="15" s="1"/>
  <c r="R12" i="15"/>
  <c r="AE12" i="15" s="1"/>
  <c r="AF12" i="15" s="1"/>
  <c r="AB11" i="15"/>
  <c r="AA11" i="15"/>
  <c r="Z11" i="15"/>
  <c r="Y11" i="15"/>
  <c r="X11" i="15"/>
  <c r="W11" i="15"/>
  <c r="V11" i="15"/>
  <c r="T11" i="15"/>
  <c r="U11" i="15" s="1"/>
  <c r="R11" i="15"/>
  <c r="AE11" i="15" s="1"/>
  <c r="AF11" i="15" s="1"/>
  <c r="AC10" i="15"/>
  <c r="AB10" i="15"/>
  <c r="AA10" i="15"/>
  <c r="Z10" i="15"/>
  <c r="Y10" i="15"/>
  <c r="X10" i="15"/>
  <c r="W10" i="15"/>
  <c r="V10" i="15"/>
  <c r="T10" i="15"/>
  <c r="U10" i="15" s="1"/>
  <c r="R10" i="15"/>
  <c r="AE10" i="15" s="1"/>
  <c r="AF10" i="15" s="1"/>
  <c r="AC9" i="15"/>
  <c r="AB9" i="15"/>
  <c r="AA9" i="15"/>
  <c r="Z9" i="15"/>
  <c r="Y9" i="15"/>
  <c r="X9" i="15"/>
  <c r="W9" i="15"/>
  <c r="V9" i="15"/>
  <c r="AH7" i="15"/>
  <c r="AG7" i="15"/>
  <c r="AF7" i="15"/>
  <c r="AE7" i="15"/>
  <c r="AD7" i="15"/>
  <c r="AC7" i="15"/>
  <c r="AB7" i="15"/>
  <c r="AA7" i="15"/>
  <c r="Z7" i="15"/>
  <c r="Y7" i="15"/>
  <c r="X7" i="15"/>
  <c r="W7" i="15"/>
  <c r="V7" i="15"/>
  <c r="AG6" i="15"/>
  <c r="AE6" i="15"/>
  <c r="AC6" i="15"/>
  <c r="Y6" i="15"/>
  <c r="V6" i="15"/>
  <c r="B6" i="15"/>
  <c r="AD9" i="15" s="1"/>
  <c r="AG5" i="15"/>
  <c r="AC5" i="15"/>
  <c r="X5" i="15"/>
  <c r="V5" i="15"/>
  <c r="E2" i="15"/>
  <c r="AB1" i="15"/>
  <c r="AE41" i="14"/>
  <c r="AE40" i="14"/>
  <c r="AE39" i="14"/>
  <c r="AE38" i="14"/>
  <c r="V13" i="14"/>
  <c r="V12" i="14"/>
  <c r="V12" i="5"/>
  <c r="V13" i="5"/>
  <c r="Y24" i="15" l="1"/>
  <c r="X24" i="15"/>
  <c r="AA24" i="15"/>
  <c r="AB24" i="15"/>
  <c r="P24" i="15"/>
  <c r="AC13" i="15"/>
  <c r="Z24" i="15"/>
  <c r="AC14" i="15"/>
  <c r="AC17" i="15"/>
  <c r="AC18" i="15"/>
  <c r="AC21" i="15"/>
  <c r="AC22" i="15"/>
  <c r="AG14" i="15"/>
  <c r="AH14" i="15" s="1"/>
  <c r="AG18" i="15"/>
  <c r="AH18" i="15" s="1"/>
  <c r="AG22" i="15"/>
  <c r="AH22" i="15" s="1"/>
  <c r="AG11" i="15"/>
  <c r="AH11" i="15" s="1"/>
  <c r="AG15" i="15"/>
  <c r="AH15" i="15" s="1"/>
  <c r="AG19" i="15"/>
  <c r="AH19" i="15" s="1"/>
  <c r="AG23" i="15"/>
  <c r="AH23" i="15" s="1"/>
  <c r="AG17" i="15"/>
  <c r="AH17" i="15" s="1"/>
  <c r="AG10" i="15"/>
  <c r="AH10" i="15" s="1"/>
  <c r="AG12" i="15"/>
  <c r="AH12" i="15" s="1"/>
  <c r="AG16" i="15"/>
  <c r="AH16" i="15" s="1"/>
  <c r="AG20" i="15"/>
  <c r="AH20" i="15" s="1"/>
  <c r="AG9" i="15"/>
  <c r="AH9" i="15" s="1"/>
  <c r="AG13" i="15"/>
  <c r="AH13" i="15" s="1"/>
  <c r="AG21" i="15"/>
  <c r="AH21" i="15" s="1"/>
  <c r="T24" i="15"/>
  <c r="U24" i="15"/>
  <c r="O26" i="15" s="1"/>
  <c r="M42" i="14" s="1"/>
  <c r="V24" i="15"/>
  <c r="W24" i="15"/>
  <c r="AF24" i="15"/>
  <c r="AE24" i="15"/>
  <c r="AC11" i="15"/>
  <c r="AC15" i="15"/>
  <c r="AC19" i="15"/>
  <c r="AC23" i="15"/>
  <c r="R24" i="15"/>
  <c r="AC12" i="15"/>
  <c r="AC16" i="15"/>
  <c r="AC20" i="15"/>
  <c r="AD24" i="15" l="1"/>
  <c r="V43" i="14" s="1"/>
  <c r="AE43" i="14" s="1"/>
  <c r="AC24" i="15"/>
  <c r="AH24" i="15"/>
  <c r="AG24" i="15"/>
  <c r="AB26" i="15" l="1"/>
  <c r="AB27" i="15" s="1"/>
  <c r="J37" i="14"/>
  <c r="V42" i="14" l="1"/>
  <c r="V37" i="14" s="1"/>
  <c r="AE42" i="14" l="1"/>
  <c r="AE37" i="14" s="1"/>
  <c r="AB1" i="1"/>
  <c r="U9" i="1"/>
  <c r="R10" i="1"/>
  <c r="Z10" i="1"/>
  <c r="Z9" i="1" l="1"/>
  <c r="Y10" i="1"/>
  <c r="Y9" i="1"/>
  <c r="E2" i="1" l="1"/>
  <c r="AE41" i="5" l="1"/>
  <c r="AE39" i="5" l="1"/>
  <c r="AE40" i="5"/>
  <c r="G25" i="4" l="1"/>
  <c r="G24" i="4"/>
  <c r="G23" i="4"/>
  <c r="G22" i="4"/>
  <c r="G21" i="4"/>
  <c r="G20" i="4"/>
  <c r="G19" i="4"/>
  <c r="G18" i="4"/>
  <c r="G17" i="4"/>
  <c r="G16" i="4"/>
  <c r="G15" i="4"/>
  <c r="G14" i="4"/>
  <c r="G13" i="4"/>
  <c r="G12" i="4"/>
  <c r="G11" i="4"/>
  <c r="G10" i="4"/>
  <c r="G9" i="4"/>
  <c r="G8" i="4"/>
  <c r="G7" i="4"/>
  <c r="G6" i="4"/>
  <c r="G5" i="4"/>
  <c r="G4" i="4"/>
  <c r="G3" i="4"/>
  <c r="Z11" i="1"/>
  <c r="Y11" i="1"/>
  <c r="S11" i="1"/>
  <c r="Q11" i="1"/>
  <c r="M43" i="5" s="1"/>
  <c r="O11" i="1"/>
  <c r="N11" i="1"/>
  <c r="M11" i="1"/>
  <c r="L11" i="1"/>
  <c r="K11" i="1"/>
  <c r="J11" i="1"/>
  <c r="I11" i="1"/>
  <c r="AC10" i="1"/>
  <c r="AB10" i="1"/>
  <c r="AA10" i="1"/>
  <c r="X10" i="1"/>
  <c r="W10" i="1"/>
  <c r="V10" i="1"/>
  <c r="AE10" i="1"/>
  <c r="AF10" i="1" s="1"/>
  <c r="AC9" i="1"/>
  <c r="AB9" i="1"/>
  <c r="AA9" i="1"/>
  <c r="X9" i="1"/>
  <c r="W9" i="1"/>
  <c r="V9" i="1"/>
  <c r="AH7" i="1"/>
  <c r="AG7" i="1"/>
  <c r="AF7" i="1"/>
  <c r="AE7" i="1"/>
  <c r="AD7" i="1"/>
  <c r="AC7" i="1"/>
  <c r="AB7" i="1"/>
  <c r="AA7" i="1"/>
  <c r="Z7" i="1"/>
  <c r="Y7" i="1"/>
  <c r="X7" i="1"/>
  <c r="W7" i="1"/>
  <c r="V7" i="1"/>
  <c r="AG6" i="1"/>
  <c r="AE6" i="1"/>
  <c r="AC6" i="1"/>
  <c r="Y6" i="1"/>
  <c r="V6" i="1"/>
  <c r="B6" i="1"/>
  <c r="AG5" i="1"/>
  <c r="AC5" i="1"/>
  <c r="X5" i="1"/>
  <c r="V5" i="1"/>
  <c r="B5" i="1"/>
  <c r="AG10" i="1" l="1"/>
  <c r="AG9" i="1"/>
  <c r="AH9" i="1" s="1"/>
  <c r="X11" i="1"/>
  <c r="AA11" i="1"/>
  <c r="AB11" i="1"/>
  <c r="V11" i="1"/>
  <c r="R11" i="1"/>
  <c r="W11" i="1"/>
  <c r="P11" i="1"/>
  <c r="AE9" i="1"/>
  <c r="AF9" i="1" s="1"/>
  <c r="AH10" i="1"/>
  <c r="AD11" i="1" l="1"/>
  <c r="V43" i="5" s="1"/>
  <c r="AC11" i="1"/>
  <c r="U11" i="1"/>
  <c r="O13" i="1" s="1"/>
  <c r="M42" i="5" s="1"/>
  <c r="T11" i="1"/>
  <c r="AG11" i="1"/>
  <c r="AH11" i="1"/>
  <c r="AF11" i="1"/>
  <c r="AE11" i="1"/>
  <c r="AB13" i="1" l="1"/>
  <c r="V42" i="5" s="1"/>
  <c r="AE43" i="5"/>
  <c r="J37" i="5"/>
  <c r="AE42" i="5" l="1"/>
  <c r="AE37" i="5" s="1"/>
  <c r="AB14" i="1"/>
  <c r="V37" i="5" l="1"/>
</calcChain>
</file>

<file path=xl/sharedStrings.xml><?xml version="1.0" encoding="utf-8"?>
<sst xmlns="http://schemas.openxmlformats.org/spreadsheetml/2006/main" count="557" uniqueCount="162">
  <si>
    <t>４．添付書類（４）その他補助金の交付に関して参考となる書類</t>
  </si>
  <si>
    <t>実施した補助対象事業の費目：</t>
    <phoneticPr fontId="5"/>
  </si>
  <si>
    <t>ネットワーク構築支援費</t>
  </si>
  <si>
    <r>
      <rPr>
        <b/>
        <sz val="9"/>
        <color rgb="FFFF0000"/>
        <rFont val="游ゴシック"/>
        <family val="3"/>
        <charset val="128"/>
      </rPr>
      <t>見本</t>
    </r>
    <r>
      <rPr>
        <b/>
        <sz val="9"/>
        <rFont val="游ゴシック"/>
        <family val="3"/>
        <charset val="128"/>
      </rPr>
      <t xml:space="preserve"> 研修等開催実績報告書&lt;公共交通機関を使用した場合&gt;</t>
    </r>
    <rPh sb="0" eb="2">
      <t>ミホン</t>
    </rPh>
    <rPh sb="5" eb="6">
      <t>トウ</t>
    </rPh>
    <rPh sb="6" eb="8">
      <t>カイサイ</t>
    </rPh>
    <rPh sb="8" eb="10">
      <t>ジッセキ</t>
    </rPh>
    <rPh sb="10" eb="13">
      <t>ホウコクショ</t>
    </rPh>
    <phoneticPr fontId="5"/>
  </si>
  <si>
    <t>社会福祉法人国交会自動車苑
千代田リハビリテーションセンター</t>
    <rPh sb="14" eb="17">
      <t>チヨダ</t>
    </rPh>
    <phoneticPr fontId="6"/>
  </si>
  <si>
    <t>理事長　国土　太郎</t>
    <phoneticPr fontId="6"/>
  </si>
  <si>
    <t>研修等の概要</t>
  </si>
  <si>
    <t>①</t>
    <phoneticPr fontId="5"/>
  </si>
  <si>
    <t>研修等の名称</t>
    <phoneticPr fontId="5"/>
  </si>
  <si>
    <t>：</t>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</si>
  <si>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</si>
  <si>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②</t>
    <phoneticPr fontId="5"/>
  </si>
  <si>
    <t>開催日時</t>
    <phoneticPr fontId="5"/>
  </si>
  <si>
    <t>　</t>
  </si>
  <si>
    <t>③</t>
    <phoneticPr fontId="5"/>
  </si>
  <si>
    <t>開催場所</t>
  </si>
  <si>
    <t>（開催施設名）</t>
    <rPh sb="1" eb="3">
      <t>カイサイ</t>
    </rPh>
    <rPh sb="3" eb="5">
      <t>シセツ</t>
    </rPh>
    <rPh sb="5" eb="6">
      <t>メイ</t>
    </rPh>
    <phoneticPr fontId="5"/>
  </si>
  <si>
    <t>社会福祉法人〇〇会 〇〇センター</t>
    <rPh sb="0" eb="2">
      <t>シャカイ</t>
    </rPh>
    <rPh sb="2" eb="4">
      <t>フクシ</t>
    </rPh>
    <rPh sb="4" eb="6">
      <t>ホウジン</t>
    </rPh>
    <rPh sb="8" eb="9">
      <t>カイ</t>
    </rPh>
    <rPh sb="9" eb="10">
      <t>コッカイ</t>
    </rPh>
    <phoneticPr fontId="5"/>
  </si>
  <si>
    <t>（住　　　所）</t>
    <rPh sb="1" eb="2">
      <t>ジュウ</t>
    </rPh>
    <rPh sb="5" eb="6">
      <t>ジョ</t>
    </rPh>
    <phoneticPr fontId="5"/>
  </si>
  <si>
    <t>東京都千代田区霞ヶ関2-1-3</t>
    <rPh sb="0" eb="3">
      <t>トウキョウト</t>
    </rPh>
    <rPh sb="3" eb="7">
      <t>チヨダク</t>
    </rPh>
    <rPh sb="7" eb="10">
      <t>カスミガセキ</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</si>
  <si>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</si>
  <si>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</si>
  <si>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</si>
  <si>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</si>
  <si>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</si>
  <si>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</si>
  <si>
    <t>（役職A）</t>
    <rPh sb="1" eb="3">
      <t>ヤクショク</t>
    </rPh>
    <phoneticPr fontId="5"/>
  </si>
  <si>
    <t>大学准教授</t>
    <rPh sb="0" eb="2">
      <t>ダイガク</t>
    </rPh>
    <rPh sb="2" eb="5">
      <t>ジュンキョウジュ</t>
    </rPh>
    <phoneticPr fontId="5"/>
  </si>
  <si>
    <t>（氏名A）</t>
    <rPh sb="1" eb="3">
      <t>シメイ</t>
    </rPh>
    <phoneticPr fontId="5"/>
  </si>
  <si>
    <t>井上　和子</t>
    <rPh sb="0" eb="2">
      <t>イノウエ</t>
    </rPh>
    <rPh sb="3" eb="5">
      <t>カズコ</t>
    </rPh>
    <phoneticPr fontId="5"/>
  </si>
  <si>
    <t>（役職B）</t>
    <phoneticPr fontId="5"/>
  </si>
  <si>
    <t>（氏名B）</t>
    <phoneticPr fontId="5"/>
  </si>
  <si>
    <t>（役職C）</t>
    <phoneticPr fontId="5"/>
  </si>
  <si>
    <t>（氏名C）</t>
    <phoneticPr fontId="5"/>
  </si>
  <si>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</si>
  <si>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</si>
  <si>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⑦開催した研修等に期待される高次脳機能障害者の社会復帰促進への効果</t>
    <rPh sb="1" eb="3">
      <t>カイサイ</t>
    </rPh>
    <rPh sb="14" eb="16">
      <t>コウジ</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</si>
  <si>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5"/>
  </si>
  <si>
    <t>２．研修等の旅行行程</t>
    <rPh sb="1" eb="3">
      <t>ケンシュウ</t>
    </rPh>
    <rPh sb="3" eb="4">
      <t>トウ</t>
    </rPh>
    <rPh sb="5" eb="7">
      <t>リョコウ</t>
    </rPh>
    <rPh sb="7" eb="9">
      <t>コウテイ</t>
    </rPh>
    <phoneticPr fontId="5"/>
  </si>
  <si>
    <t>別紙「行程表及び諸謝金等積算書」のとおり</t>
    <rPh sb="0" eb="2">
      <t>ベッシ</t>
    </rPh>
    <rPh sb="3" eb="6">
      <t>コウテイヒョウ</t>
    </rPh>
    <rPh sb="8" eb="11">
      <t>ショシャキン</t>
    </rPh>
    <rPh sb="11" eb="12">
      <t>トウ</t>
    </rPh>
    <rPh sb="12" eb="14">
      <t>セキサン</t>
    </rPh>
    <phoneticPr fontId="5"/>
  </si>
  <si>
    <t>３．研修等の開催に要した経費</t>
    <rPh sb="1" eb="3">
      <t>ケンシュウ</t>
    </rPh>
    <rPh sb="3" eb="4">
      <t>トウ</t>
    </rPh>
    <rPh sb="5" eb="7">
      <t>カイサイ</t>
    </rPh>
    <rPh sb="8" eb="9">
      <t>ヨウ</t>
    </rPh>
    <rPh sb="12" eb="14">
      <t>ケイヒ</t>
    </rPh>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</si>
  <si>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</si>
  <si>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</si>
  <si>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</si>
  <si>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</si>
  <si>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</si>
  <si>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</si>
  <si>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5"/>
  </si>
  <si>
    <t>放送機器使用料</t>
    <rPh sb="0" eb="2">
      <t>ホウソウ</t>
    </rPh>
    <rPh sb="2" eb="4">
      <t>キキ</t>
    </rPh>
    <rPh sb="4" eb="7">
      <t>シヨウリョウ</t>
    </rPh>
    <phoneticPr fontId="5"/>
  </si>
  <si>
    <t>資料費</t>
    <rPh sb="0" eb="2">
      <t>シリョウ</t>
    </rPh>
    <rPh sb="2" eb="3">
      <t>ヒ</t>
    </rPh>
    <phoneticPr fontId="5"/>
  </si>
  <si>
    <t>旅費</t>
    <rPh sb="0" eb="2">
      <t>リョヒ</t>
    </rPh>
    <phoneticPr fontId="5"/>
  </si>
  <si>
    <t>諸謝金</t>
    <rPh sb="0" eb="3">
      <t>ショシャキン</t>
    </rPh>
    <phoneticPr fontId="5"/>
  </si>
  <si>
    <t>※会議費・会場使用料・放送機器使用料・資料費の根拠は、領収書等のとおり</t>
    <rPh sb="27" eb="30">
      <t>リョウシュウショ</t>
    </rPh>
    <rPh sb="30" eb="31">
      <t>ナド</t>
    </rPh>
    <phoneticPr fontId="5"/>
  </si>
  <si>
    <t>※旅費・諸謝金等の積算方法は、別紙「行程表及び諸謝金等積算書」のとおり</t>
    <phoneticPr fontId="5"/>
  </si>
  <si>
    <t>（注）</t>
  </si>
  <si>
    <r>
      <t>　開催した研修、講演会等の旅行行程が複数ある場合には、原則として、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</si>
  <si>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</si>
  <si>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（実施した補助対象事業の費目：</t>
    <phoneticPr fontId="5"/>
  </si>
  <si>
    <r>
      <rPr>
        <b/>
        <sz val="9"/>
        <color rgb="FFFF0000"/>
        <rFont val="游ゴシック"/>
        <family val="3"/>
        <charset val="128"/>
      </rPr>
      <t>見本</t>
    </r>
    <r>
      <rPr>
        <b/>
        <sz val="9"/>
        <rFont val="游ゴシック"/>
        <family val="3"/>
        <charset val="128"/>
      </rPr>
      <t xml:space="preserve"> 行程表及び諸謝金等積算書&lt;公共交通機関を使用した場合&gt;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</si>
  <si>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3">
      <t>フタン</t>
    </rPh>
    <rPh sb="13" eb="14">
      <t>ガク</t>
    </rPh>
    <phoneticPr fontId="5"/>
  </si>
  <si>
    <t>補助金申請額
（国家公務員等の旅費に関する法律積算額）</t>
  </si>
  <si>
    <t>氏名：</t>
    <rPh sb="0" eb="2">
      <t>シメイ</t>
    </rPh>
    <phoneticPr fontId="5"/>
  </si>
  <si>
    <t>パック料金</t>
    <rPh sb="3" eb="5">
      <t>リョウキン</t>
    </rPh>
    <phoneticPr fontId="5"/>
  </si>
  <si>
    <t>(パックのみ)
夕食の有無</t>
    <rPh sb="8" eb="10">
      <t>ユウショク</t>
    </rPh>
    <rPh sb="11" eb="13">
      <t>ウム</t>
    </rPh>
    <phoneticPr fontId="5"/>
  </si>
  <si>
    <t>(パックのみ)
朝食の有無</t>
    <rPh sb="8" eb="10">
      <t>チョウショク</t>
    </rPh>
    <rPh sb="11" eb="13">
      <t>ウム</t>
    </rPh>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</si>
  <si>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</si>
  <si>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</si>
  <si>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</si>
  <si>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</si>
  <si>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諸謝金</t>
    <rPh sb="0" eb="1">
      <t>ショ</t>
    </rPh>
    <rPh sb="1" eb="3">
      <t>シャキン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</si>
  <si>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</si>
  <si>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</si>
  <si>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</si>
  <si>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</si>
  <si>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</si>
  <si>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</si>
  <si>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</si>
  <si>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</si>
  <si>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</si>
  <si>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</si>
  <si>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</si>
  <si>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</si>
  <si>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</si>
  <si>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時間</t>
    <rPh sb="0" eb="2">
      <t>ジカン</t>
    </rPh>
    <phoneticPr fontId="5"/>
  </si>
  <si>
    <t>定額</t>
    <rPh sb="0" eb="2">
      <t>テイガク</t>
    </rPh>
    <phoneticPr fontId="5"/>
  </si>
  <si>
    <t>夜数</t>
    <rPh sb="0" eb="1">
      <t>ヨル</t>
    </rPh>
    <rPh sb="1" eb="2">
      <t>カズ</t>
    </rPh>
    <phoneticPr fontId="5"/>
  </si>
  <si>
    <t>km</t>
  </si>
  <si>
    <t>円</t>
    <rPh sb="0" eb="1">
      <t>エン</t>
    </rPh>
    <phoneticPr fontId="5"/>
  </si>
  <si>
    <t>日</t>
    <rPh sb="0" eb="1">
      <t>ニチ</t>
    </rPh>
    <phoneticPr fontId="5"/>
  </si>
  <si>
    <t>夜</t>
    <rPh sb="0" eb="1">
      <t>ヨル</t>
    </rPh>
    <phoneticPr fontId="5"/>
  </si>
  <si>
    <t>千葉</t>
    <rPh sb="0" eb="2">
      <t>チバ</t>
    </rPh>
    <phoneticPr fontId="6"/>
  </si>
  <si>
    <t>JR</t>
    <phoneticPr fontId="6"/>
  </si>
  <si>
    <t>品川</t>
    <rPh sb="0" eb="2">
      <t>シナガワ</t>
    </rPh>
    <phoneticPr fontId="6"/>
  </si>
  <si>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</si>
  <si>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</si>
  <si>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</si>
  <si>
    <t>自己負担額</t>
  </si>
  <si>
    <t>研修等開催実績報告書&lt;公共交通機関を使用した場合&gt;</t>
    <rPh sb="2" eb="3">
      <t>トウ</t>
    </rPh>
    <rPh sb="3" eb="5">
      <t>カイサイ</t>
    </rPh>
    <rPh sb="5" eb="9">
      <t>ジッセキホウコク</t>
    </rPh>
    <rPh sb="9" eb="10">
      <t>ショ</t>
    </rPh>
    <phoneticPr fontId="5"/>
  </si>
  <si>
    <t>１．</t>
    <phoneticPr fontId="5"/>
  </si>
  <si>
    <t>２．研修等の旅行行程</t>
    <rPh sb="2" eb="4">
      <t>ケンシュウ</t>
    </rPh>
    <rPh sb="4" eb="5">
      <t>トウ</t>
    </rPh>
    <rPh sb="6" eb="8">
      <t>リョコウ</t>
    </rPh>
    <rPh sb="8" eb="10">
      <t>コウテイ</t>
    </rPh>
    <phoneticPr fontId="5"/>
  </si>
  <si>
    <t>３．研修等の開催に要した経費</t>
    <rPh sb="2" eb="4">
      <t>ケンシュウ</t>
    </rPh>
    <rPh sb="4" eb="5">
      <t>トウ</t>
    </rPh>
    <rPh sb="6" eb="8">
      <t>カイサイ</t>
    </rPh>
    <rPh sb="9" eb="10">
      <t>ヨウ</t>
    </rPh>
    <rPh sb="12" eb="14">
      <t>ケイヒ</t>
    </rPh>
    <phoneticPr fontId="5"/>
  </si>
  <si>
    <t>（実施した補助対象事業の費目：</t>
    <phoneticPr fontId="6"/>
  </si>
  <si>
    <t>行程表及び諸謝金等積算書&lt;公共交通機関を使用した場合&gt;</t>
    <rPh sb="0" eb="3">
      <t>コウテイヒョウ</t>
    </rPh>
    <rPh sb="3" eb="4">
      <t>オヨ</t>
    </rPh>
    <rPh sb="5" eb="8">
      <t>ショシャキン</t>
    </rPh>
    <rPh sb="8" eb="9">
      <t>トウ</t>
    </rPh>
    <rPh sb="9" eb="11">
      <t>セキサン</t>
    </rPh>
    <rPh sb="11" eb="12">
      <t>ショ</t>
    </rPh>
    <phoneticPr fontId="5"/>
  </si>
  <si>
    <t>時間</t>
    <phoneticPr fontId="5"/>
  </si>
  <si>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</si>
  <si>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</si>
  <si>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</si>
  <si>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</si>
  <si>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</si>
  <si>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</si>
  <si>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</si>
  <si>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</si>
  <si>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</si>
  <si>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</si>
  <si>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④</t>
  </si>
  <si>
    <t>横浜市</t>
    <rPh sb="0" eb="3">
      <t>ヨコハマシ</t>
    </rPh>
    <phoneticPr fontId="5"/>
  </si>
  <si>
    <t>院長</t>
    <rPh sb="0" eb="2">
      <t>インチョウ</t>
    </rPh>
    <phoneticPr fontId="5"/>
  </si>
  <si>
    <t>②</t>
  </si>
  <si>
    <t>川崎市</t>
    <rPh sb="0" eb="3">
      <t>カワサキシ</t>
    </rPh>
    <phoneticPr fontId="5"/>
  </si>
  <si>
    <t>副院長</t>
    <rPh sb="0" eb="3">
      <t>フクインチョウ</t>
    </rPh>
    <phoneticPr fontId="5"/>
  </si>
  <si>
    <t>③</t>
  </si>
  <si>
    <t>相模原市</t>
    <rPh sb="0" eb="4">
      <t>サガミハラシ</t>
    </rPh>
    <phoneticPr fontId="5"/>
  </si>
  <si>
    <t>理事長</t>
    <rPh sb="0" eb="3">
      <t>リジチョウ</t>
    </rPh>
    <phoneticPr fontId="5"/>
  </si>
  <si>
    <t>①</t>
  </si>
  <si>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</si>
  <si>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</si>
  <si>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</si>
  <si>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</si>
  <si>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</si>
  <si>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</si>
  <si>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⑥</t>
  </si>
  <si>
    <t>京都市</t>
    <rPh sb="0" eb="3">
      <t>キョウトシ</t>
    </rPh>
    <phoneticPr fontId="5"/>
  </si>
  <si>
    <t>医師</t>
    <rPh sb="0" eb="2">
      <t>イシ</t>
    </rPh>
    <phoneticPr fontId="5"/>
  </si>
  <si>
    <t>⑤</t>
  </si>
  <si>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</si>
  <si>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</si>
  <si>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</si>
  <si>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</si>
  <si>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</si>
  <si>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</si>
  <si>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</si>
  <si>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</si>
  <si>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</si>
  <si>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</si>
  <si>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その他</t>
    <rPh sb="2" eb="3">
      <t>タ</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</si>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</sst>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円&quot;"/>
    <numFmt numFmtId="177" formatCode="#,##0.0;[Red]\-#,##0.0"/>
    <numFmt numFmtId="178" formatCode="ggge&quot;年&quot;m&quot;月&quot;d&quot;日&quot;\(aaa\)"/>
    <numFmt numFmtId="179" formatCode="gggyy&quot;年&quot;m&quot;月&quot;d&quot;日&quot;"/>
  </numFmts>
  <fonts count="13">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2" fillId="0" borderId="0">
      <alignment vertical="center"/>
    </xf>
  </cellStyleXfs>
  <cellXfs count="195">
    <xf numFmtId="0" fontId="0" fillId="0" borderId="0" xfId="0">
      <alignment vertical="center"/>
    </xf>
    <xf numFmtId="0" fontId="10" fillId="0" borderId="21" xfId="0" applyFont="1" applyBorder="1" applyAlignment="1">
      <alignment horizontal="center" vertical="center"/>
    </xf>
    <xf numFmtId="0" fontId="10" fillId="0" borderId="0" xfId="0" applyFont="1">
      <alignment vertical="center"/>
    </xf>
    <xf numFmtId="0" fontId="10" fillId="0" borderId="21" xfId="0" applyFont="1" applyBorder="1">
      <alignment vertical="center"/>
    </xf>
    <xf numFmtId="38" fontId="10" fillId="0" borderId="21" xfId="6" applyFont="1" applyBorder="1" applyAlignment="1">
      <alignment vertical="center"/>
    </xf>
    <xf numFmtId="10" fontId="10" fillId="0" borderId="0" xfId="0" applyNumberFormat="1" applyFont="1">
      <alignment vertical="center"/>
    </xf>
    <xf numFmtId="38" fontId="10" fillId="0" borderId="0" xfId="0" applyNumberFormat="1" applyFont="1">
      <alignment vertical="center"/>
    </xf>
    <xf numFmtId="177" fontId="10" fillId="0" borderId="0" xfId="0" applyNumberFormat="1" applyFont="1">
      <alignment vertical="center"/>
    </xf>
    <xf numFmtId="0" fontId="10" fillId="2" borderId="21" xfId="0" applyFont="1" applyFill="1" applyBorder="1">
      <alignment vertical="center"/>
    </xf>
    <xf numFmtId="0" fontId="10" fillId="2" borderId="21" xfId="0" applyFont="1" applyFill="1" applyBorder="1" applyAlignment="1">
      <alignment horizontal="center" vertical="center"/>
    </xf>
    <xf numFmtId="38" fontId="10" fillId="2" borderId="21" xfId="6" applyFont="1" applyFill="1" applyBorder="1" applyAlignment="1">
      <alignment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38" fontId="8" fillId="2" borderId="20" xfId="6" applyFont="1" applyFill="1" applyBorder="1" applyAlignment="1">
      <alignment vertical="center" shrinkToFit="1"/>
    </xf>
    <xf numFmtId="38" fontId="8" fillId="2" borderId="33" xfId="6" applyFont="1" applyFill="1" applyBorder="1" applyAlignment="1">
      <alignment vertical="center" shrinkToFit="1"/>
    </xf>
    <xf numFmtId="177" fontId="8" fillId="2" borderId="3" xfId="6" applyNumberFormat="1" applyFont="1" applyFill="1" applyBorder="1" applyAlignment="1">
      <alignment vertical="center" shrinkToFit="1"/>
    </xf>
    <xf numFmtId="177" fontId="8" fillId="2" borderId="20" xfId="6" applyNumberFormat="1" applyFont="1" applyFill="1" applyBorder="1" applyAlignment="1">
      <alignment vertical="center" shrinkToFit="1"/>
    </xf>
    <xf numFmtId="38" fontId="8" fillId="2" borderId="21" xfId="6" applyFont="1" applyFill="1" applyBorder="1" applyAlignment="1">
      <alignment vertical="center" shrinkToFit="1"/>
    </xf>
    <xf numFmtId="177" fontId="8" fillId="2" borderId="25" xfId="6" applyNumberFormat="1" applyFont="1" applyFill="1" applyBorder="1" applyAlignment="1">
      <alignment vertical="center" shrinkToFit="1"/>
    </xf>
    <xf numFmtId="177" fontId="8" fillId="2" borderId="21" xfId="6" applyNumberFormat="1" applyFont="1" applyFill="1" applyBorder="1" applyAlignment="1">
      <alignment vertical="center" shrinkToFit="1"/>
    </xf>
    <xf numFmtId="177" fontId="8" fillId="2" borderId="26" xfId="6" applyNumberFormat="1" applyFont="1" applyFill="1" applyBorder="1" applyAlignment="1">
      <alignment horizontal="right" vertical="center" shrinkToFit="1"/>
    </xf>
    <xf numFmtId="38" fontId="8" fillId="2" borderId="28" xfId="6" applyFont="1" applyFill="1" applyBorder="1" applyAlignment="1">
      <alignment horizontal="right" vertical="center" shrinkToFit="1"/>
    </xf>
    <xf numFmtId="38" fontId="8" fillId="2" borderId="29" xfId="6" applyFont="1" applyFill="1" applyBorder="1" applyAlignment="1">
      <alignment horizontal="right" vertical="center" shrinkToFit="1"/>
    </xf>
    <xf numFmtId="177" fontId="8" fillId="2" borderId="28" xfId="6" applyNumberFormat="1" applyFont="1" applyFill="1" applyBorder="1" applyAlignment="1">
      <alignment horizontal="right" vertical="center" shrinkToFit="1"/>
    </xf>
    <xf numFmtId="177" fontId="8" fillId="2" borderId="26" xfId="6" applyNumberFormat="1" applyFont="1" applyFill="1" applyBorder="1" applyAlignment="1">
      <alignment vertical="center" shrinkToFit="1"/>
    </xf>
    <xf numFmtId="38" fontId="8" fillId="2" borderId="28" xfId="6" applyFont="1" applyFill="1" applyBorder="1" applyAlignment="1">
      <alignment vertical="center" shrinkToFit="1"/>
    </xf>
    <xf numFmtId="177" fontId="8" fillId="2" borderId="28" xfId="6" applyNumberFormat="1" applyFont="1" applyFill="1" applyBorder="1" applyAlignment="1">
      <alignment vertical="center" shrinkToFit="1"/>
    </xf>
    <xf numFmtId="38" fontId="8" fillId="2" borderId="34" xfId="6" applyFont="1" applyFill="1" applyBorder="1" applyAlignment="1">
      <alignment vertical="center" shrinkToFit="1"/>
    </xf>
    <xf numFmtId="178" fontId="8" fillId="0" borderId="0" xfId="4" applyNumberFormat="1" applyFont="1">
      <alignment vertical="center"/>
    </xf>
    <xf numFmtId="0" fontId="7" fillId="0" borderId="0" xfId="0"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7" fillId="0" borderId="0" xfId="0" applyFont="1" applyAlignment="1">
      <alignment vertical="center" shrinkToFit="1"/>
    </xf>
    <xf numFmtId="0" fontId="7" fillId="0" borderId="22" xfId="0" applyFont="1" applyBorder="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wrapText="1" shrinkToFit="1"/>
    </xf>
    <xf numFmtId="0" fontId="8" fillId="0" borderId="10" xfId="0" applyFont="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5"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17" xfId="0" applyFont="1" applyBorder="1" applyAlignment="1">
      <alignment horizontal="center" vertical="center"/>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1" xfId="0" applyFont="1" applyBorder="1" applyAlignment="1">
      <alignment horizontal="center" vertical="center"/>
    </xf>
    <xf numFmtId="0" fontId="8" fillId="0" borderId="2"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23" xfId="0" applyFont="1" applyBorder="1" applyAlignment="1">
      <alignment horizontal="center" vertical="center" shrinkToFit="1"/>
    </xf>
    <xf numFmtId="0" fontId="8" fillId="0" borderId="2" xfId="0" applyFont="1" applyBorder="1" applyAlignment="1">
      <alignment horizontal="right" vertical="top"/>
    </xf>
    <xf numFmtId="0" fontId="8" fillId="0" borderId="19" xfId="0" applyFont="1" applyBorder="1" applyAlignment="1">
      <alignment horizontal="right" vertical="top"/>
    </xf>
    <xf numFmtId="0" fontId="8" fillId="0" borderId="19" xfId="0" applyFont="1" applyBorder="1" applyAlignment="1">
      <alignment horizontal="right" vertical="top" wrapText="1"/>
    </xf>
    <xf numFmtId="0" fontId="8" fillId="0" borderId="15" xfId="0" applyFont="1" applyBorder="1" applyAlignment="1">
      <alignment horizontal="right" vertical="top"/>
    </xf>
    <xf numFmtId="0" fontId="8" fillId="0" borderId="6" xfId="0" applyFont="1" applyBorder="1" applyAlignment="1">
      <alignment horizontal="right" vertical="top" shrinkToFit="1"/>
    </xf>
    <xf numFmtId="0" fontId="8" fillId="0" borderId="19" xfId="0" applyFont="1" applyBorder="1" applyAlignment="1">
      <alignment horizontal="right" vertical="top" shrinkToFit="1"/>
    </xf>
    <xf numFmtId="0" fontId="8" fillId="0" borderId="23" xfId="0" applyFont="1" applyBorder="1" applyAlignment="1">
      <alignment horizontal="right" vertical="top" shrinkToFit="1"/>
    </xf>
    <xf numFmtId="14" fontId="8" fillId="0" borderId="3" xfId="0" applyNumberFormat="1" applyFont="1" applyBorder="1" applyAlignment="1">
      <alignment horizontal="center" vertical="center" shrinkToFit="1"/>
    </xf>
    <xf numFmtId="20" fontId="8" fillId="0" borderId="7" xfId="0" applyNumberFormat="1" applyFont="1" applyBorder="1" applyAlignment="1">
      <alignment horizontal="center" vertical="center" shrinkToFit="1"/>
    </xf>
    <xf numFmtId="0" fontId="8" fillId="0" borderId="12" xfId="0" applyFont="1" applyBorder="1" applyAlignment="1">
      <alignment horizontal="center" vertical="center" shrinkToFit="1"/>
    </xf>
    <xf numFmtId="20" fontId="8" fillId="0" borderId="16" xfId="0" applyNumberFormat="1" applyFont="1" applyBorder="1" applyAlignment="1">
      <alignment horizontal="center" vertical="center" shrinkToFit="1"/>
    </xf>
    <xf numFmtId="0" fontId="8" fillId="0" borderId="20" xfId="0" applyFont="1" applyBorder="1" applyAlignment="1">
      <alignment horizontal="justify" vertical="center" wrapText="1"/>
    </xf>
    <xf numFmtId="0" fontId="8" fillId="0" borderId="7" xfId="0" applyFont="1" applyBorder="1" applyAlignment="1">
      <alignment horizontal="center" vertical="center" shrinkToFit="1"/>
    </xf>
    <xf numFmtId="177" fontId="8" fillId="0" borderId="3" xfId="6" applyNumberFormat="1" applyFont="1" applyFill="1" applyBorder="1" applyAlignment="1">
      <alignment vertical="center" shrinkToFit="1"/>
    </xf>
    <xf numFmtId="38" fontId="8" fillId="0" borderId="20" xfId="6" applyFont="1" applyFill="1" applyBorder="1" applyAlignment="1">
      <alignment vertical="center" shrinkToFit="1"/>
    </xf>
    <xf numFmtId="177" fontId="8" fillId="0" borderId="20" xfId="6" applyNumberFormat="1" applyFont="1" applyFill="1" applyBorder="1" applyAlignment="1">
      <alignment vertical="center" shrinkToFit="1"/>
    </xf>
    <xf numFmtId="38" fontId="8" fillId="0" borderId="7" xfId="6" applyFont="1" applyFill="1" applyBorder="1" applyAlignment="1">
      <alignment vertical="center" shrinkToFit="1"/>
    </xf>
    <xf numFmtId="20" fontId="8" fillId="0" borderId="8" xfId="0" applyNumberFormat="1" applyFont="1" applyBorder="1" applyAlignment="1">
      <alignment horizontal="center" vertical="center" shrinkToFit="1"/>
    </xf>
    <xf numFmtId="0" fontId="8" fillId="0" borderId="13" xfId="0" applyFont="1" applyBorder="1" applyAlignment="1">
      <alignment horizontal="center" vertical="center" shrinkToFit="1"/>
    </xf>
    <xf numFmtId="20" fontId="8" fillId="0" borderId="17" xfId="0" applyNumberFormat="1" applyFont="1" applyBorder="1" applyAlignment="1">
      <alignment horizontal="center" vertical="center" shrinkToFit="1"/>
    </xf>
    <xf numFmtId="0" fontId="8" fillId="0" borderId="21" xfId="0" applyFont="1" applyBorder="1" applyAlignment="1">
      <alignment horizontal="justify" vertical="center" wrapText="1"/>
    </xf>
    <xf numFmtId="177" fontId="8" fillId="0" borderId="25" xfId="6" applyNumberFormat="1" applyFont="1" applyFill="1" applyBorder="1" applyAlignment="1">
      <alignment vertical="center" shrinkToFit="1"/>
    </xf>
    <xf numFmtId="38" fontId="8" fillId="0" borderId="21" xfId="6" applyFont="1" applyFill="1" applyBorder="1" applyAlignment="1">
      <alignment vertical="center" shrinkToFit="1"/>
    </xf>
    <xf numFmtId="177" fontId="8" fillId="0" borderId="21" xfId="6" applyNumberFormat="1" applyFont="1" applyFill="1" applyBorder="1" applyAlignment="1">
      <alignment vertical="center" shrinkToFit="1"/>
    </xf>
    <xf numFmtId="0" fontId="8" fillId="0" borderId="0" xfId="0" applyFont="1" applyAlignment="1">
      <alignment vertical="center" shrinkToFit="1"/>
    </xf>
    <xf numFmtId="0" fontId="8" fillId="0" borderId="22" xfId="0" applyFont="1" applyBorder="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0" xfId="4" applyFont="1" applyAlignment="1">
      <alignment horizontal="center" vertical="center"/>
    </xf>
    <xf numFmtId="38" fontId="8" fillId="2" borderId="7" xfId="6" applyFont="1" applyFill="1" applyBorder="1" applyAlignment="1">
      <alignment vertical="center" shrinkToFit="1"/>
    </xf>
    <xf numFmtId="0" fontId="8" fillId="0" borderId="32" xfId="0" applyFont="1" applyBorder="1" applyAlignment="1">
      <alignment horizontal="right" vertical="top" shrinkToFit="1"/>
    </xf>
    <xf numFmtId="38" fontId="8" fillId="2" borderId="37" xfId="6" applyFont="1" applyFill="1" applyBorder="1" applyAlignment="1">
      <alignment vertical="center" shrinkToFit="1"/>
    </xf>
    <xf numFmtId="14" fontId="8" fillId="0" borderId="3" xfId="0" applyNumberFormat="1" applyFont="1" applyBorder="1" applyAlignment="1" applyProtection="1">
      <alignment horizontal="center" vertical="center" shrinkToFit="1"/>
      <protection locked="0"/>
    </xf>
    <xf numFmtId="20" fontId="8" fillId="0" borderId="7" xfId="0" applyNumberFormat="1" applyFont="1" applyBorder="1" applyAlignment="1" applyProtection="1">
      <alignment horizontal="center" vertical="center" shrinkToFit="1"/>
      <protection locked="0"/>
    </xf>
    <xf numFmtId="20" fontId="8" fillId="0" borderId="16"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justify" vertical="center" wrapText="1"/>
      <protection locked="0"/>
    </xf>
    <xf numFmtId="0" fontId="8" fillId="0" borderId="7" xfId="0" applyFont="1" applyBorder="1" applyAlignment="1" applyProtection="1">
      <alignment horizontal="center" vertical="center" shrinkToFit="1"/>
      <protection locked="0"/>
    </xf>
    <xf numFmtId="177" fontId="8" fillId="0" borderId="3" xfId="6" applyNumberFormat="1" applyFont="1" applyFill="1" applyBorder="1" applyAlignment="1" applyProtection="1">
      <alignment vertical="center" shrinkToFit="1"/>
      <protection locked="0"/>
    </xf>
    <xf numFmtId="38" fontId="8" fillId="0" borderId="20" xfId="6" applyFont="1" applyFill="1" applyBorder="1" applyAlignment="1" applyProtection="1">
      <alignment vertical="center" shrinkToFit="1"/>
      <protection locked="0"/>
    </xf>
    <xf numFmtId="177" fontId="8" fillId="0" borderId="20" xfId="6" applyNumberFormat="1" applyFont="1" applyFill="1" applyBorder="1" applyAlignment="1" applyProtection="1">
      <alignment vertical="center" shrinkToFit="1"/>
      <protection locked="0"/>
    </xf>
    <xf numFmtId="38" fontId="8" fillId="0" borderId="7" xfId="6" applyFont="1" applyFill="1" applyBorder="1" applyAlignment="1" applyProtection="1">
      <alignment vertical="center" shrinkToFit="1"/>
      <protection locked="0"/>
    </xf>
    <xf numFmtId="38" fontId="8" fillId="0" borderId="21" xfId="6" applyFont="1" applyFill="1" applyBorder="1" applyAlignment="1" applyProtection="1">
      <alignment vertical="center" shrinkToFit="1"/>
      <protection locked="0"/>
    </xf>
    <xf numFmtId="177" fontId="8" fillId="0" borderId="21" xfId="6" applyNumberFormat="1" applyFont="1" applyFill="1" applyBorder="1" applyAlignment="1" applyProtection="1">
      <alignment vertical="center" shrinkToFit="1"/>
      <protection locked="0"/>
    </xf>
    <xf numFmtId="20" fontId="8" fillId="0" borderId="8" xfId="0" applyNumberFormat="1" applyFont="1" applyBorder="1" applyAlignment="1" applyProtection="1">
      <alignment horizontal="center" vertical="center" shrinkToFit="1"/>
      <protection locked="0"/>
    </xf>
    <xf numFmtId="20" fontId="8" fillId="0" borderId="17" xfId="0" applyNumberFormat="1" applyFont="1" applyBorder="1" applyAlignment="1" applyProtection="1">
      <alignment horizontal="center" vertical="center" shrinkToFit="1"/>
      <protection locked="0"/>
    </xf>
    <xf numFmtId="0" fontId="8" fillId="0" borderId="21" xfId="0" applyFont="1" applyBorder="1" applyAlignment="1" applyProtection="1">
      <alignment horizontal="justify" vertical="center" wrapText="1"/>
      <protection locked="0"/>
    </xf>
    <xf numFmtId="177" fontId="8" fillId="0" borderId="25" xfId="6" applyNumberFormat="1" applyFont="1" applyFill="1" applyBorder="1" applyAlignment="1" applyProtection="1">
      <alignment vertical="center" shrinkToFit="1"/>
      <protection locked="0"/>
    </xf>
    <xf numFmtId="0" fontId="8" fillId="0" borderId="21" xfId="0" applyFont="1" applyBorder="1" applyAlignment="1" applyProtection="1">
      <alignment vertical="center" wrapText="1"/>
      <protection locked="0"/>
    </xf>
    <xf numFmtId="38" fontId="8" fillId="0" borderId="0" xfId="6" applyFont="1" applyFill="1" applyAlignment="1">
      <alignment horizontal="right" vertical="center"/>
    </xf>
    <xf numFmtId="0" fontId="8" fillId="0" borderId="0" xfId="4" applyFont="1" applyAlignment="1">
      <alignment horizontal="left" vertical="center"/>
    </xf>
    <xf numFmtId="179" fontId="8" fillId="0" borderId="0" xfId="4" applyNumberFormat="1" applyFont="1" applyAlignment="1">
      <alignment horizontal="center" vertical="center"/>
    </xf>
    <xf numFmtId="0" fontId="8" fillId="0" borderId="0" xfId="4" applyFont="1" applyAlignment="1">
      <alignment horizontal="center" vertical="center"/>
    </xf>
    <xf numFmtId="176" fontId="8" fillId="2" borderId="0" xfId="4" applyNumberFormat="1" applyFont="1" applyFill="1" applyAlignment="1">
      <alignment horizontal="right" vertical="center" shrinkToFit="1"/>
    </xf>
    <xf numFmtId="176" fontId="8" fillId="0" borderId="0" xfId="4" applyNumberFormat="1" applyFont="1" applyAlignment="1">
      <alignment horizontal="center" vertical="top" shrinkToFit="1"/>
    </xf>
    <xf numFmtId="0" fontId="8" fillId="0" borderId="0" xfId="4" applyFont="1" applyAlignment="1">
      <alignment horizontal="center" vertical="top" wrapText="1"/>
    </xf>
    <xf numFmtId="0" fontId="8" fillId="0" borderId="0" xfId="4" applyFont="1" applyAlignment="1">
      <alignment horizontal="center" vertical="top" shrinkToFit="1"/>
    </xf>
    <xf numFmtId="0" fontId="8" fillId="0" borderId="36" xfId="4" applyFont="1" applyBorder="1" applyAlignment="1">
      <alignment horizontal="left" vertical="center" shrinkToFit="1"/>
    </xf>
    <xf numFmtId="0" fontId="8" fillId="0" borderId="35" xfId="4" applyFont="1" applyBorder="1" applyAlignment="1">
      <alignment horizontal="left" vertical="center" shrinkToFit="1"/>
    </xf>
    <xf numFmtId="0" fontId="0" fillId="0" borderId="35" xfId="0" applyBorder="1" applyAlignment="1">
      <alignment horizontal="left" vertical="center" shrinkToFit="1"/>
    </xf>
    <xf numFmtId="0" fontId="8" fillId="0" borderId="0" xfId="4" applyFont="1" applyAlignment="1">
      <alignment horizontal="center" vertical="center" shrinkToFit="1"/>
    </xf>
    <xf numFmtId="0" fontId="8" fillId="0" borderId="0" xfId="4" applyFont="1" applyAlignment="1">
      <alignment horizontal="justify" vertical="top" wrapText="1"/>
    </xf>
    <xf numFmtId="0" fontId="8" fillId="0" borderId="0" xfId="4" applyFont="1" applyAlignment="1">
      <alignment horizontal="left" vertical="top" wrapText="1"/>
    </xf>
    <xf numFmtId="0" fontId="8" fillId="0" borderId="0" xfId="4" applyFont="1" applyAlignment="1">
      <alignment horizontal="left" vertical="top" shrinkToFit="1"/>
    </xf>
    <xf numFmtId="0" fontId="8" fillId="0" borderId="0" xfId="4" applyFont="1" applyAlignment="1">
      <alignment horizontal="right" vertical="top" shrinkToFit="1"/>
    </xf>
    <xf numFmtId="0" fontId="8" fillId="0" borderId="0" xfId="4" applyFont="1" applyAlignment="1">
      <alignment horizontal="left" vertical="center" shrinkToFit="1"/>
    </xf>
    <xf numFmtId="0" fontId="8" fillId="0" borderId="36" xfId="4" applyFont="1" applyBorder="1" applyAlignment="1">
      <alignment horizontal="center" vertical="center"/>
    </xf>
    <xf numFmtId="0" fontId="0" fillId="0" borderId="36" xfId="0" applyBorder="1" applyAlignment="1">
      <alignment horizontal="left" vertical="center" shrinkToFit="1"/>
    </xf>
    <xf numFmtId="0" fontId="8" fillId="0" borderId="35" xfId="4" applyFont="1" applyBorder="1" applyAlignment="1">
      <alignment horizontal="center" vertical="center"/>
    </xf>
    <xf numFmtId="178" fontId="8" fillId="0" borderId="0" xfId="4" applyNumberFormat="1" applyFont="1" applyAlignment="1">
      <alignment horizontal="center" vertical="center"/>
    </xf>
    <xf numFmtId="20" fontId="8" fillId="0" borderId="0" xfId="4" applyNumberFormat="1" applyFont="1" applyAlignment="1">
      <alignment horizontal="center" vertical="center"/>
    </xf>
    <xf numFmtId="0" fontId="7" fillId="0" borderId="0" xfId="4" applyFont="1" applyAlignment="1">
      <alignment horizontal="center" vertical="center" wrapText="1"/>
    </xf>
    <xf numFmtId="0" fontId="7" fillId="0" borderId="0" xfId="4" applyFont="1" applyAlignment="1">
      <alignment horizontal="center" vertical="center"/>
    </xf>
    <xf numFmtId="0" fontId="8" fillId="0" borderId="0" xfId="7" applyFont="1" applyAlignment="1">
      <alignment horizontal="left" vertical="center" wrapText="1"/>
    </xf>
    <xf numFmtId="0" fontId="8" fillId="0" borderId="0" xfId="7" applyFont="1" applyAlignment="1">
      <alignment horizontal="left" vertical="center"/>
    </xf>
    <xf numFmtId="0" fontId="8" fillId="0" borderId="0" xfId="0" applyFont="1" applyAlignment="1">
      <alignment horizontal="left"/>
    </xf>
    <xf numFmtId="0" fontId="8" fillId="0" borderId="27" xfId="0" applyFont="1" applyBorder="1" applyAlignment="1">
      <alignment horizontal="left"/>
    </xf>
    <xf numFmtId="0" fontId="7" fillId="0" borderId="26" xfId="0" applyFont="1" applyBorder="1" applyAlignment="1">
      <alignment horizontal="center" vertical="center" shrinkToFit="1"/>
    </xf>
    <xf numFmtId="0" fontId="7" fillId="0" borderId="28" xfId="0" applyFont="1" applyBorder="1" applyAlignment="1">
      <alignment horizontal="center" vertical="center" shrinkToFit="1"/>
    </xf>
    <xf numFmtId="38" fontId="7" fillId="2" borderId="28" xfId="0" applyNumberFormat="1"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7" fillId="0" borderId="26"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wrapText="1"/>
    </xf>
    <xf numFmtId="0" fontId="8" fillId="0" borderId="6"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21" xfId="0" applyFont="1" applyFill="1" applyBorder="1" applyAlignment="1">
      <alignment horizontal="center" vertical="center" shrinkToFit="1"/>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5" xfId="0" applyFont="1" applyBorder="1" applyAlignment="1">
      <alignment horizontal="center" vertical="center" shrinkToFit="1"/>
    </xf>
    <xf numFmtId="38" fontId="8" fillId="2" borderId="21" xfId="6" applyFont="1" applyFill="1" applyBorder="1" applyAlignment="1">
      <alignment horizontal="center" vertical="center" shrinkToFit="1"/>
    </xf>
    <xf numFmtId="0" fontId="8" fillId="0" borderId="21" xfId="0" applyFont="1" applyBorder="1" applyAlignment="1">
      <alignment horizontal="center" vertical="center" wrapText="1" shrinkToFit="1"/>
    </xf>
    <xf numFmtId="0" fontId="8" fillId="0" borderId="0" xfId="0" applyFont="1" applyAlignment="1">
      <alignment horizontal="left" vertical="center" shrinkToFit="1"/>
    </xf>
    <xf numFmtId="38" fontId="8" fillId="0" borderId="21" xfId="6" applyFont="1" applyFill="1" applyBorder="1" applyAlignment="1">
      <alignment horizontal="center" vertical="center" shrinkToFit="1"/>
    </xf>
    <xf numFmtId="0" fontId="7" fillId="0" borderId="0" xfId="0" applyFont="1" applyAlignment="1">
      <alignment horizontal="left" vertical="center"/>
    </xf>
    <xf numFmtId="0" fontId="8" fillId="0" borderId="0" xfId="0" applyFont="1" applyAlignment="1">
      <alignment horizontal="right" vertical="center"/>
    </xf>
    <xf numFmtId="0" fontId="8" fillId="0" borderId="24" xfId="0" applyFont="1" applyBorder="1" applyAlignment="1">
      <alignment horizontal="center" vertical="center" wrapText="1" shrinkToFit="1"/>
    </xf>
    <xf numFmtId="0" fontId="8" fillId="0" borderId="2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2" xfId="0" applyFont="1" applyBorder="1" applyAlignment="1">
      <alignment horizontal="center" vertical="center" shrinkToFit="1"/>
    </xf>
    <xf numFmtId="0" fontId="8" fillId="2" borderId="31" xfId="0" applyFont="1" applyFill="1" applyBorder="1" applyAlignment="1">
      <alignment horizontal="center" vertical="center" shrinkToFit="1"/>
    </xf>
    <xf numFmtId="176" fontId="8" fillId="0" borderId="0" xfId="4" applyNumberFormat="1" applyFont="1" applyAlignment="1" applyProtection="1">
      <alignment horizontal="center" vertical="top" shrinkToFit="1"/>
      <protection locked="0"/>
    </xf>
    <xf numFmtId="0" fontId="8" fillId="0" borderId="0" xfId="4" applyFont="1" applyAlignment="1" applyProtection="1">
      <alignment horizontal="justify" vertical="top" wrapText="1"/>
      <protection locked="0"/>
    </xf>
    <xf numFmtId="0" fontId="8" fillId="0" borderId="36" xfId="4" applyFont="1"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8" fillId="0" borderId="0" xfId="4" applyFont="1" applyAlignment="1" applyProtection="1">
      <alignment horizontal="left" vertical="center"/>
      <protection locked="0"/>
    </xf>
    <xf numFmtId="38" fontId="8" fillId="0" borderId="0" xfId="6" applyFont="1" applyFill="1" applyAlignment="1" applyProtection="1">
      <alignment horizontal="right" vertical="center"/>
      <protection locked="0"/>
    </xf>
    <xf numFmtId="0" fontId="8" fillId="0" borderId="35" xfId="4" applyFont="1"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178"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0" xfId="7" applyFont="1" applyAlignment="1" applyProtection="1">
      <alignment horizontal="left" vertical="center"/>
      <protection locked="0"/>
    </xf>
    <xf numFmtId="0" fontId="8" fillId="0" borderId="0" xfId="4" applyFont="1" applyAlignment="1" applyProtection="1">
      <alignment horizontal="center" vertical="center"/>
      <protection locked="0"/>
    </xf>
    <xf numFmtId="0" fontId="8" fillId="0" borderId="0" xfId="7" applyFont="1" applyAlignment="1" applyProtection="1">
      <alignment horizontal="left" vertical="center" wrapText="1"/>
      <protection locked="0"/>
    </xf>
    <xf numFmtId="0" fontId="8" fillId="2" borderId="0" xfId="0" applyFont="1" applyFill="1" applyAlignment="1">
      <alignment horizontal="left" vertical="center" shrinkToFit="1"/>
    </xf>
    <xf numFmtId="38" fontId="8" fillId="0" borderId="21" xfId="6" applyFont="1" applyFill="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7" fillId="2" borderId="0" xfId="4" applyFont="1" applyFill="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xf>
    <xf numFmtId="0" fontId="10" fillId="0" borderId="21" xfId="0" applyFont="1" applyBorder="1" applyAlignment="1">
      <alignment horizontal="center" vertical="center" shrinkToFit="1"/>
    </xf>
  </cellXfs>
  <cellStyles count="10">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4" xfId="9" xr:uid="{001FF794-BA24-483F-8887-C46DAA110D7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137532</xdr:colOff>
      <xdr:row>11</xdr:row>
      <xdr:rowOff>185853</xdr:rowOff>
    </xdr:from>
    <xdr:to>
      <xdr:col>64</xdr:col>
      <xdr:colOff>2788</xdr:colOff>
      <xdr:row>24</xdr:row>
      <xdr:rowOff>69850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76382" y="2281353"/>
          <a:ext cx="4837306" cy="236049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95251</xdr:colOff>
      <xdr:row>35</xdr:row>
      <xdr:rowOff>152400</xdr:rowOff>
    </xdr:from>
    <xdr:to>
      <xdr:col>54</xdr:col>
      <xdr:colOff>38101</xdr:colOff>
      <xdr:row>39</xdr:row>
      <xdr:rowOff>152400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0851" y="7153275"/>
          <a:ext cx="3562350"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実績報告申請書</a:t>
          </a:r>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34</xdr:row>
      <xdr:rowOff>104775</xdr:rowOff>
    </xdr:from>
    <xdr:to>
      <xdr:col>52</xdr:col>
      <xdr:colOff>9525</xdr:colOff>
      <xdr:row>39</xdr:row>
      <xdr:rowOff>152400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0" y="6905625"/>
          <a:ext cx="3152775" cy="10477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「実績報告申請書」入力シートの加算項目（研修）イ開催の場合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140476</xdr:colOff>
      <xdr:row>11</xdr:row>
      <xdr:rowOff>185854</xdr:rowOff>
    </xdr:from>
    <xdr:to>
      <xdr:col>64</xdr:col>
      <xdr:colOff>23233</xdr:colOff>
      <xdr:row>24</xdr:row>
      <xdr:rowOff>25918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075782" y="2252844"/>
          <a:ext cx="4768369" cy="228287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A48"/>
  <sheetViews>
    <sheetView tabSelected="1" workbookViewId="0">
      <selection sqref="A1:AI1"/>
    </sheetView>
  </sheetViews>
  <sheetFormatPr defaultColWidth="2.42578125" defaultRowHeight="15.75"/>
  <cols>
    <col min="1" max="21" width="2.42578125" style="32"/>
    <col min="22" max="22" width="3" style="32" bestFit="1" customWidth="1"/>
    <col min="23" max="16384" width="2.42578125" style="32"/>
  </cols>
  <sheetData>
    <row r="1" spans="1:35">
      <c r="A1" s="11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row>
    <row r="2" spans="1:35">
      <c r="A2" s="89"/>
      <c r="B2" s="114" t="s">
        <v>1</v>
      </c>
      <c r="C2" s="114"/>
      <c r="D2" s="114"/>
      <c r="E2" s="114"/>
      <c r="F2" s="114"/>
      <c r="G2" s="114"/>
      <c r="H2" s="114"/>
      <c r="I2" s="114"/>
      <c r="J2" s="114"/>
      <c r="K2" s="114"/>
      <c r="L2" s="114"/>
      <c r="M2" s="114" t="s">
        <v>2</v>
      </c>
      <c r="N2" s="114"/>
      <c r="O2" s="114"/>
      <c r="P2" s="114"/>
      <c r="Q2" s="114"/>
      <c r="R2" s="114"/>
      <c r="S2" s="114"/>
      <c r="T2" s="114"/>
      <c r="U2" s="89"/>
      <c r="V2" s="89"/>
      <c r="W2" s="89"/>
      <c r="X2" s="89"/>
      <c r="Y2" s="89"/>
      <c r="Z2" s="89"/>
      <c r="AA2" s="89"/>
      <c r="AB2" s="89"/>
      <c r="AC2" s="89"/>
      <c r="AD2" s="89"/>
      <c r="AE2" s="89"/>
      <c r="AF2" s="89"/>
      <c r="AG2" s="89"/>
      <c r="AH2" s="89"/>
      <c r="AI2" s="89"/>
    </row>
    <row r="3" spans="1:35">
      <c r="B3" s="84"/>
    </row>
    <row r="4" spans="1:35">
      <c r="A4" s="133"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1:35">
      <c r="A5" s="91"/>
      <c r="B5" s="91"/>
      <c r="C5" s="91"/>
      <c r="D5" s="91"/>
      <c r="E5" s="91"/>
      <c r="F5" s="91"/>
      <c r="G5" s="91"/>
      <c r="H5" s="91"/>
      <c r="I5" s="91"/>
      <c r="J5" s="91"/>
      <c r="K5" s="91"/>
      <c r="L5" s="91"/>
      <c r="M5" s="91"/>
      <c r="N5" s="91"/>
      <c r="O5" s="91"/>
      <c r="P5" s="91"/>
      <c r="Q5" s="91"/>
      <c r="R5" s="91"/>
      <c r="S5" s="91"/>
      <c r="AI5" s="91"/>
    </row>
    <row r="6" spans="1:35">
      <c r="B6" s="84"/>
      <c r="T6" s="91"/>
      <c r="U6" s="135" t="s">
        <v>4</v>
      </c>
      <c r="V6" s="135"/>
      <c r="W6" s="135"/>
      <c r="X6" s="135"/>
      <c r="Y6" s="135"/>
      <c r="Z6" s="135"/>
      <c r="AA6" s="135"/>
      <c r="AB6" s="135"/>
      <c r="AC6" s="135"/>
      <c r="AD6" s="135"/>
      <c r="AE6" s="135"/>
      <c r="AF6" s="135"/>
      <c r="AG6" s="135"/>
      <c r="AH6" s="135"/>
      <c r="AI6" s="135"/>
    </row>
    <row r="7" spans="1:35">
      <c r="B7" s="84"/>
      <c r="U7" s="135"/>
      <c r="V7" s="135"/>
      <c r="W7" s="135"/>
      <c r="X7" s="135"/>
      <c r="Y7" s="135"/>
      <c r="Z7" s="135"/>
      <c r="AA7" s="135"/>
      <c r="AB7" s="135"/>
      <c r="AC7" s="135"/>
      <c r="AD7" s="135"/>
      <c r="AE7" s="135"/>
      <c r="AF7" s="135"/>
      <c r="AG7" s="135"/>
      <c r="AH7" s="135"/>
      <c r="AI7" s="135"/>
    </row>
    <row r="8" spans="1:35">
      <c r="B8" s="84"/>
      <c r="U8" s="136" t="s">
        <v>5</v>
      </c>
      <c r="V8" s="136"/>
      <c r="W8" s="136"/>
      <c r="X8" s="136"/>
      <c r="Y8" s="136"/>
      <c r="Z8" s="136"/>
      <c r="AA8" s="136"/>
      <c r="AB8" s="136"/>
      <c r="AC8" s="136"/>
      <c r="AD8" s="136"/>
      <c r="AE8" s="136"/>
      <c r="AF8" s="136"/>
      <c r="AG8" s="136"/>
      <c r="AH8" s="136"/>
      <c r="AI8" s="136"/>
    </row>
    <row r="9" spans="1:35">
      <c r="B9" s="84"/>
      <c r="X9" s="91"/>
      <c r="Y9" s="91"/>
      <c r="Z9" s="91"/>
      <c r="AA9" s="91"/>
      <c r="AB9" s="91"/>
      <c r="AC9" s="91"/>
      <c r="AD9" s="91"/>
      <c r="AE9" s="91"/>
      <c r="AF9" s="91"/>
      <c r="AG9" s="91"/>
      <c r="AH9" s="91"/>
      <c r="AI9" s="91"/>
    </row>
    <row r="10" spans="1:35">
      <c r="B10" s="85">
        <v>1</v>
      </c>
      <c r="C10" s="112" t="s">
        <v>6</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row>
    <row r="11" spans="1:35">
      <c r="C11" s="86" t="s">
        <v>7</v>
      </c>
      <c r="D11" s="127" t="s">
        <v>8</v>
      </c>
      <c r="E11" s="127"/>
      <c r="F11" s="127"/>
      <c r="G11" s="127"/>
      <c r="H11" s="127"/>
      <c r="I11" s="127"/>
      <c r="J11" s="86" t="s">
        <v>9</v>
      </c>
      <c r="K11" s="112" t="s">
        <v>10</v>
      </c>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row>
    <row r="12" spans="1:35">
      <c r="C12" s="32" t="s">
        <v>11</v>
      </c>
      <c r="D12" s="112" t="s">
        <v>12</v>
      </c>
      <c r="E12" s="112"/>
      <c r="F12" s="112"/>
      <c r="G12" s="112"/>
      <c r="H12" s="112"/>
      <c r="I12" s="112"/>
      <c r="J12" s="32" t="s">
        <v>9</v>
      </c>
      <c r="K12" s="131">
        <v>45566</v>
      </c>
      <c r="L12" s="131"/>
      <c r="M12" s="131"/>
      <c r="N12" s="131"/>
      <c r="O12" s="131"/>
      <c r="P12" s="131"/>
      <c r="Q12" s="131"/>
      <c r="R12" s="28"/>
      <c r="S12" s="132">
        <v>0.54166666666666652</v>
      </c>
      <c r="T12" s="132"/>
      <c r="U12" s="132"/>
      <c r="V12" s="32" t="str">
        <f>IF(S12="","","～")</f>
        <v>～</v>
      </c>
      <c r="W12" s="132">
        <v>0.70833333333333337</v>
      </c>
      <c r="X12" s="132"/>
      <c r="Y12" s="132"/>
    </row>
    <row r="13" spans="1:35">
      <c r="B13" s="84" t="s">
        <v>13</v>
      </c>
      <c r="K13" s="131"/>
      <c r="L13" s="131"/>
      <c r="M13" s="131"/>
      <c r="N13" s="131"/>
      <c r="O13" s="131"/>
      <c r="P13" s="131"/>
      <c r="Q13" s="131"/>
      <c r="R13" s="28"/>
      <c r="S13" s="132"/>
      <c r="T13" s="132"/>
      <c r="U13" s="132"/>
      <c r="V13" s="32" t="str">
        <f>IF(S13="","","～")</f>
        <v/>
      </c>
      <c r="W13" s="132"/>
      <c r="X13" s="132"/>
      <c r="Y13" s="132"/>
    </row>
    <row r="14" spans="1:35">
      <c r="B14" s="84"/>
      <c r="C14" s="32" t="s">
        <v>14</v>
      </c>
      <c r="D14" s="112" t="s">
        <v>15</v>
      </c>
      <c r="E14" s="112"/>
      <c r="F14" s="112"/>
      <c r="G14" s="112"/>
      <c r="J14" s="32" t="s">
        <v>9</v>
      </c>
      <c r="K14" s="113" t="s">
        <v>16</v>
      </c>
      <c r="L14" s="113"/>
      <c r="M14" s="113"/>
      <c r="N14" s="113"/>
      <c r="O14" s="112" t="s">
        <v>17</v>
      </c>
      <c r="P14" s="112"/>
      <c r="Q14" s="112"/>
      <c r="R14" s="112"/>
      <c r="S14" s="112"/>
      <c r="T14" s="112"/>
      <c r="U14" s="112"/>
      <c r="V14" s="112"/>
      <c r="W14" s="112"/>
      <c r="X14" s="112"/>
      <c r="Y14" s="112"/>
      <c r="Z14" s="112"/>
      <c r="AA14" s="112"/>
      <c r="AB14" s="112"/>
      <c r="AC14" s="112"/>
      <c r="AD14" s="112"/>
      <c r="AE14" s="112"/>
      <c r="AF14" s="112"/>
      <c r="AG14" s="112"/>
      <c r="AH14" s="112"/>
      <c r="AI14" s="112"/>
    </row>
    <row r="15" spans="1:35">
      <c r="B15" s="84"/>
      <c r="K15" s="113" t="s">
        <v>18</v>
      </c>
      <c r="L15" s="113"/>
      <c r="M15" s="113"/>
      <c r="N15" s="113"/>
      <c r="O15" s="112" t="s">
        <v>19</v>
      </c>
      <c r="P15" s="112"/>
      <c r="Q15" s="112"/>
      <c r="R15" s="112"/>
      <c r="S15" s="112"/>
      <c r="T15" s="112"/>
      <c r="U15" s="112"/>
      <c r="V15" s="112"/>
      <c r="W15" s="112"/>
      <c r="X15" s="112"/>
      <c r="Y15" s="112"/>
      <c r="Z15" s="112"/>
      <c r="AA15" s="112"/>
      <c r="AB15" s="112"/>
      <c r="AC15" s="112"/>
      <c r="AD15" s="112"/>
      <c r="AE15" s="112"/>
      <c r="AF15" s="112"/>
      <c r="AG15" s="112"/>
      <c r="AH15" s="112"/>
      <c r="AI15" s="112"/>
    </row>
    <row r="16" spans="1:35">
      <c r="B16" s="84"/>
      <c r="C16" s="32" t="s">
        <v>20</v>
      </c>
      <c r="D16" s="112" t="s">
        <v>21</v>
      </c>
      <c r="E16" s="112"/>
      <c r="F16" s="112"/>
      <c r="G16" s="112"/>
      <c r="H16" s="112"/>
      <c r="I16" s="112"/>
      <c r="J16" s="32" t="s">
        <v>9</v>
      </c>
      <c r="K16" s="111">
        <v>28</v>
      </c>
      <c r="L16" s="111"/>
      <c r="M16" s="111"/>
      <c r="N16" s="111"/>
      <c r="O16" s="111"/>
      <c r="P16" s="32" t="s">
        <v>22</v>
      </c>
      <c r="Q16" s="114" t="s">
        <v>23</v>
      </c>
      <c r="R16" s="114"/>
      <c r="S16" s="114"/>
      <c r="T16" s="114"/>
      <c r="U16" s="114"/>
      <c r="V16" s="114"/>
    </row>
    <row r="17" spans="2:79">
      <c r="B17" s="84"/>
      <c r="C17" s="32" t="s">
        <v>24</v>
      </c>
      <c r="D17" s="112" t="s">
        <v>25</v>
      </c>
      <c r="E17" s="112"/>
      <c r="F17" s="112"/>
      <c r="G17" s="112"/>
      <c r="H17" s="112"/>
      <c r="I17" s="112"/>
      <c r="J17" s="32" t="s">
        <v>9</v>
      </c>
      <c r="K17" s="130" t="s">
        <v>26</v>
      </c>
      <c r="L17" s="130"/>
      <c r="M17" s="130"/>
      <c r="N17" s="120" t="s">
        <v>27</v>
      </c>
      <c r="O17" s="120"/>
      <c r="P17" s="120"/>
      <c r="Q17" s="120"/>
      <c r="R17" s="120"/>
      <c r="S17" s="121"/>
      <c r="T17" s="130" t="s">
        <v>28</v>
      </c>
      <c r="U17" s="130"/>
      <c r="V17" s="130"/>
      <c r="W17" s="120" t="s">
        <v>29</v>
      </c>
      <c r="X17" s="120"/>
      <c r="Y17" s="120"/>
      <c r="Z17" s="120"/>
      <c r="AA17" s="120"/>
      <c r="AB17" s="120"/>
      <c r="AC17" s="121"/>
      <c r="AD17" s="121"/>
      <c r="AE17" s="121"/>
      <c r="AF17" s="121"/>
      <c r="AG17" s="121"/>
      <c r="AH17" s="121"/>
      <c r="AI17" s="121"/>
    </row>
    <row r="18" spans="2:79">
      <c r="B18" s="84"/>
      <c r="K18" s="128" t="s">
        <v>30</v>
      </c>
      <c r="L18" s="128"/>
      <c r="M18" s="128"/>
      <c r="N18" s="119"/>
      <c r="O18" s="119"/>
      <c r="P18" s="119"/>
      <c r="Q18" s="119"/>
      <c r="R18" s="119"/>
      <c r="S18" s="119"/>
      <c r="T18" s="128" t="s">
        <v>31</v>
      </c>
      <c r="U18" s="128"/>
      <c r="V18" s="128"/>
      <c r="W18" s="119"/>
      <c r="X18" s="119"/>
      <c r="Y18" s="119"/>
      <c r="Z18" s="119"/>
      <c r="AA18" s="119"/>
      <c r="AB18" s="119"/>
      <c r="AC18" s="129"/>
      <c r="AD18" s="129"/>
      <c r="AE18" s="129"/>
      <c r="AF18" s="129"/>
      <c r="AG18" s="129"/>
      <c r="AH18" s="129"/>
      <c r="AI18" s="129"/>
    </row>
    <row r="19" spans="2:79">
      <c r="B19" s="84"/>
      <c r="K19" s="128" t="s">
        <v>32</v>
      </c>
      <c r="L19" s="128"/>
      <c r="M19" s="128"/>
      <c r="N19" s="119"/>
      <c r="O19" s="119"/>
      <c r="P19" s="119"/>
      <c r="Q19" s="119"/>
      <c r="R19" s="119"/>
      <c r="S19" s="129"/>
      <c r="T19" s="128" t="s">
        <v>33</v>
      </c>
      <c r="U19" s="128"/>
      <c r="V19" s="128"/>
      <c r="W19" s="119"/>
      <c r="X19" s="119"/>
      <c r="Y19" s="119"/>
      <c r="Z19" s="119"/>
      <c r="AA19" s="119"/>
      <c r="AB19" s="119"/>
      <c r="AC19" s="129"/>
      <c r="AD19" s="129"/>
      <c r="AE19" s="129"/>
      <c r="AF19" s="129"/>
      <c r="AG19" s="129"/>
      <c r="AH19" s="129"/>
      <c r="AI19" s="129"/>
    </row>
    <row r="20" spans="2:79">
      <c r="B20" s="84"/>
      <c r="C20" s="32" t="s">
        <v>34</v>
      </c>
    </row>
    <row r="21" spans="2:79">
      <c r="D21" s="123" t="s">
        <v>35</v>
      </c>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87"/>
    </row>
    <row r="22" spans="2:79">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87"/>
    </row>
    <row r="23" spans="2:79" s="30" customFormat="1">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row>
    <row r="24" spans="2:79">
      <c r="B24" s="84"/>
      <c r="C24" s="32" t="s">
        <v>36</v>
      </c>
    </row>
    <row r="25" spans="2:79">
      <c r="D25" s="123" t="s">
        <v>37</v>
      </c>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87"/>
    </row>
    <row r="26" spans="2:79">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87"/>
    </row>
    <row r="27" spans="2:79">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87"/>
    </row>
    <row r="28" spans="2:79">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87"/>
    </row>
    <row r="29" spans="2:79">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87"/>
    </row>
    <row r="30" spans="2:79">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87"/>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row>
    <row r="31" spans="2:79">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87"/>
    </row>
    <row r="32" spans="2:79" s="30" customFormat="1">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35">
      <c r="B33" s="85" t="s">
        <v>38</v>
      </c>
    </row>
    <row r="34" spans="1:35">
      <c r="C34" s="124" t="s">
        <v>39</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I34" s="87"/>
    </row>
    <row r="35" spans="1:35">
      <c r="AH35" s="90"/>
      <c r="AI35" s="87"/>
    </row>
    <row r="36" spans="1:35">
      <c r="B36" s="85" t="s">
        <v>40</v>
      </c>
    </row>
    <row r="37" spans="1:35">
      <c r="C37" s="125" t="s">
        <v>41</v>
      </c>
      <c r="D37" s="125"/>
      <c r="E37" s="125"/>
      <c r="F37" s="125"/>
      <c r="G37" s="125"/>
      <c r="H37" s="125"/>
      <c r="I37" s="125"/>
      <c r="J37" s="115">
        <f>SUM(M38:O43)</f>
        <v>9648</v>
      </c>
      <c r="K37" s="115"/>
      <c r="L37" s="115"/>
      <c r="M37" s="115"/>
      <c r="N37" s="117" t="s">
        <v>42</v>
      </c>
      <c r="O37" s="117"/>
      <c r="P37" s="117"/>
      <c r="Q37" s="117"/>
      <c r="R37" s="117"/>
      <c r="S37" s="117"/>
      <c r="T37" s="117"/>
      <c r="U37" s="117"/>
      <c r="V37" s="115">
        <f>SUM(V38:X43)</f>
        <v>9648</v>
      </c>
      <c r="W37" s="115"/>
      <c r="X37" s="115"/>
      <c r="Y37" s="115"/>
      <c r="Z37" s="117" t="s">
        <v>43</v>
      </c>
      <c r="AA37" s="117"/>
      <c r="AB37" s="117"/>
      <c r="AC37" s="117"/>
      <c r="AD37" s="117"/>
      <c r="AE37" s="115">
        <f>SUM(AE38:AG43)</f>
        <v>0</v>
      </c>
      <c r="AF37" s="115"/>
      <c r="AG37" s="115"/>
      <c r="AH37" s="115"/>
    </row>
    <row r="38" spans="1:35">
      <c r="D38" s="122" t="s">
        <v>44</v>
      </c>
      <c r="E38" s="122"/>
      <c r="F38" s="122"/>
      <c r="G38" s="118" t="s">
        <v>45</v>
      </c>
      <c r="H38" s="118"/>
      <c r="I38" s="118"/>
      <c r="J38" s="118"/>
      <c r="K38" s="118"/>
      <c r="L38" s="118"/>
      <c r="M38" s="116"/>
      <c r="N38" s="116"/>
      <c r="O38" s="116"/>
      <c r="P38" s="118" t="s">
        <v>46</v>
      </c>
      <c r="Q38" s="118"/>
      <c r="R38" s="118"/>
      <c r="S38" s="118"/>
      <c r="T38" s="118"/>
      <c r="U38" s="118"/>
      <c r="V38" s="116"/>
      <c r="W38" s="116"/>
      <c r="X38" s="116"/>
      <c r="Z38" s="117" t="s">
        <v>43</v>
      </c>
      <c r="AA38" s="117"/>
      <c r="AB38" s="117"/>
      <c r="AC38" s="117"/>
      <c r="AD38" s="117"/>
      <c r="AE38" s="115">
        <f>M38-V38</f>
        <v>0</v>
      </c>
      <c r="AF38" s="115"/>
      <c r="AG38" s="115"/>
      <c r="AI38" s="87"/>
    </row>
    <row r="39" spans="1:35">
      <c r="D39" s="122" t="s">
        <v>47</v>
      </c>
      <c r="E39" s="122"/>
      <c r="F39" s="122"/>
      <c r="G39" s="118" t="s">
        <v>45</v>
      </c>
      <c r="H39" s="118"/>
      <c r="I39" s="118"/>
      <c r="J39" s="118"/>
      <c r="K39" s="118"/>
      <c r="L39" s="118"/>
      <c r="M39" s="116">
        <v>5000</v>
      </c>
      <c r="N39" s="116"/>
      <c r="O39" s="116"/>
      <c r="P39" s="118" t="s">
        <v>46</v>
      </c>
      <c r="Q39" s="118"/>
      <c r="R39" s="118"/>
      <c r="S39" s="118"/>
      <c r="T39" s="118"/>
      <c r="U39" s="118"/>
      <c r="V39" s="116">
        <v>5000</v>
      </c>
      <c r="W39" s="116"/>
      <c r="X39" s="116"/>
      <c r="Z39" s="117" t="s">
        <v>43</v>
      </c>
      <c r="AA39" s="117"/>
      <c r="AB39" s="117"/>
      <c r="AC39" s="117"/>
      <c r="AD39" s="117"/>
      <c r="AE39" s="115">
        <f t="shared" ref="AE39:AE42" si="0">M39-V39</f>
        <v>0</v>
      </c>
      <c r="AF39" s="115"/>
      <c r="AG39" s="115"/>
      <c r="AI39" s="87"/>
    </row>
    <row r="40" spans="1:35">
      <c r="C40" s="88"/>
      <c r="D40" s="122" t="s">
        <v>48</v>
      </c>
      <c r="E40" s="122"/>
      <c r="F40" s="122"/>
      <c r="G40" s="118" t="s">
        <v>45</v>
      </c>
      <c r="H40" s="118"/>
      <c r="I40" s="118"/>
      <c r="J40" s="118"/>
      <c r="K40" s="118"/>
      <c r="L40" s="118"/>
      <c r="M40" s="116">
        <v>3000</v>
      </c>
      <c r="N40" s="116"/>
      <c r="O40" s="116"/>
      <c r="P40" s="118" t="s">
        <v>46</v>
      </c>
      <c r="Q40" s="118"/>
      <c r="R40" s="118"/>
      <c r="S40" s="118"/>
      <c r="T40" s="118"/>
      <c r="U40" s="118"/>
      <c r="V40" s="116">
        <v>3000</v>
      </c>
      <c r="W40" s="116"/>
      <c r="X40" s="116"/>
      <c r="Z40" s="117" t="s">
        <v>43</v>
      </c>
      <c r="AA40" s="117"/>
      <c r="AB40" s="117"/>
      <c r="AC40" s="117"/>
      <c r="AD40" s="117"/>
      <c r="AE40" s="115">
        <f t="shared" si="0"/>
        <v>0</v>
      </c>
      <c r="AF40" s="115"/>
      <c r="AG40" s="115"/>
    </row>
    <row r="41" spans="1:35">
      <c r="C41" s="88"/>
      <c r="D41" s="122" t="s">
        <v>49</v>
      </c>
      <c r="E41" s="122"/>
      <c r="F41" s="122"/>
      <c r="G41" s="118" t="s">
        <v>45</v>
      </c>
      <c r="H41" s="118"/>
      <c r="I41" s="118"/>
      <c r="J41" s="118"/>
      <c r="K41" s="118"/>
      <c r="L41" s="118"/>
      <c r="M41" s="116"/>
      <c r="N41" s="116"/>
      <c r="O41" s="116"/>
      <c r="P41" s="118" t="s">
        <v>46</v>
      </c>
      <c r="Q41" s="118"/>
      <c r="R41" s="118"/>
      <c r="S41" s="118"/>
      <c r="T41" s="118"/>
      <c r="U41" s="118"/>
      <c r="V41" s="116"/>
      <c r="W41" s="116"/>
      <c r="X41" s="116"/>
      <c r="Z41" s="117" t="s">
        <v>43</v>
      </c>
      <c r="AA41" s="117"/>
      <c r="AB41" s="117"/>
      <c r="AC41" s="117"/>
      <c r="AD41" s="117"/>
      <c r="AE41" s="115">
        <f t="shared" ref="AE41" si="1">M41-V41</f>
        <v>0</v>
      </c>
      <c r="AF41" s="115"/>
      <c r="AG41" s="115"/>
    </row>
    <row r="42" spans="1:35">
      <c r="C42" s="88"/>
      <c r="D42" s="122" t="s">
        <v>50</v>
      </c>
      <c r="E42" s="122"/>
      <c r="F42" s="122"/>
      <c r="G42" s="118" t="s">
        <v>45</v>
      </c>
      <c r="H42" s="118"/>
      <c r="I42" s="118"/>
      <c r="J42" s="118"/>
      <c r="K42" s="118"/>
      <c r="L42" s="118"/>
      <c r="M42" s="115">
        <f>SUM('&lt;見本&gt;行程表及び諸謝金等積算書(公共)'!$O$13)-M43</f>
        <v>1648</v>
      </c>
      <c r="N42" s="115"/>
      <c r="O42" s="115"/>
      <c r="P42" s="118" t="s">
        <v>46</v>
      </c>
      <c r="Q42" s="118"/>
      <c r="R42" s="118"/>
      <c r="S42" s="118"/>
      <c r="T42" s="118"/>
      <c r="U42" s="118"/>
      <c r="V42" s="115">
        <f>SUM('&lt;見本&gt;行程表及び諸謝金等積算書(公共)'!$AB$13)-V43</f>
        <v>1648</v>
      </c>
      <c r="W42" s="115"/>
      <c r="X42" s="115"/>
      <c r="Z42" s="117" t="s">
        <v>43</v>
      </c>
      <c r="AA42" s="117"/>
      <c r="AB42" s="117"/>
      <c r="AC42" s="117"/>
      <c r="AD42" s="117"/>
      <c r="AE42" s="115">
        <f t="shared" si="0"/>
        <v>0</v>
      </c>
      <c r="AF42" s="115"/>
      <c r="AG42" s="115"/>
    </row>
    <row r="43" spans="1:35">
      <c r="C43" s="88"/>
      <c r="D43" s="122" t="s">
        <v>51</v>
      </c>
      <c r="E43" s="122"/>
      <c r="F43" s="122"/>
      <c r="G43" s="118" t="s">
        <v>45</v>
      </c>
      <c r="H43" s="118"/>
      <c r="I43" s="118"/>
      <c r="J43" s="118"/>
      <c r="K43" s="118"/>
      <c r="L43" s="118"/>
      <c r="M43" s="115">
        <f>SUM('&lt;見本&gt;行程表及び諸謝金等積算書(公共)'!$Q$11)</f>
        <v>0</v>
      </c>
      <c r="N43" s="115"/>
      <c r="O43" s="115"/>
      <c r="P43" s="118" t="s">
        <v>46</v>
      </c>
      <c r="Q43" s="118"/>
      <c r="R43" s="118"/>
      <c r="S43" s="118"/>
      <c r="T43" s="118"/>
      <c r="U43" s="118"/>
      <c r="V43" s="115">
        <f>SUM('&lt;見本&gt;行程表及び諸謝金等積算書(公共)'!$AD$11)</f>
        <v>0</v>
      </c>
      <c r="W43" s="115"/>
      <c r="X43" s="115"/>
      <c r="Z43" s="117" t="s">
        <v>43</v>
      </c>
      <c r="AA43" s="117"/>
      <c r="AB43" s="117"/>
      <c r="AC43" s="117"/>
      <c r="AD43" s="117"/>
      <c r="AE43" s="115">
        <f>M43-V43</f>
        <v>0</v>
      </c>
      <c r="AF43" s="115"/>
      <c r="AG43" s="115"/>
    </row>
    <row r="44" spans="1:35">
      <c r="C44" s="88"/>
      <c r="D44" s="127" t="s">
        <v>52</v>
      </c>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row>
    <row r="45" spans="1:35">
      <c r="D45" s="124" t="s">
        <v>53</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87"/>
    </row>
    <row r="46" spans="1:35">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c r="A47" s="126" t="s">
        <v>54</v>
      </c>
      <c r="B47" s="126"/>
      <c r="C47" s="123" t="s">
        <v>55</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row>
    <row r="48" spans="1:35">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row>
  </sheetData>
  <sheetProtection selectLockedCells="1" selectUnlockedCells="1"/>
  <mergeCells count="92">
    <mergeCell ref="A1:AI1"/>
    <mergeCell ref="A4:AI4"/>
    <mergeCell ref="U6:AI7"/>
    <mergeCell ref="D12:I12"/>
    <mergeCell ref="D11:I11"/>
    <mergeCell ref="K11:AI11"/>
    <mergeCell ref="U8:AI8"/>
    <mergeCell ref="C10:AI10"/>
    <mergeCell ref="B2:L2"/>
    <mergeCell ref="M2:T2"/>
    <mergeCell ref="K13:Q13"/>
    <mergeCell ref="K12:Q12"/>
    <mergeCell ref="S13:U13"/>
    <mergeCell ref="S12:U12"/>
    <mergeCell ref="W13:Y13"/>
    <mergeCell ref="W12:Y12"/>
    <mergeCell ref="K17:M17"/>
    <mergeCell ref="T17:V17"/>
    <mergeCell ref="K18:M18"/>
    <mergeCell ref="T18:V18"/>
    <mergeCell ref="W17:AI17"/>
    <mergeCell ref="W18:AI18"/>
    <mergeCell ref="V37:Y37"/>
    <mergeCell ref="Z37:AD37"/>
    <mergeCell ref="AE37:AH37"/>
    <mergeCell ref="M38:O38"/>
    <mergeCell ref="K19:M19"/>
    <mergeCell ref="T19:V19"/>
    <mergeCell ref="N19:S19"/>
    <mergeCell ref="W19:AI19"/>
    <mergeCell ref="D40:F40"/>
    <mergeCell ref="G40:L40"/>
    <mergeCell ref="M42:O42"/>
    <mergeCell ref="P40:U40"/>
    <mergeCell ref="D38:F38"/>
    <mergeCell ref="G38:L38"/>
    <mergeCell ref="P38:U38"/>
    <mergeCell ref="D45:AH45"/>
    <mergeCell ref="A47:B47"/>
    <mergeCell ref="AE41:AG41"/>
    <mergeCell ref="G43:L43"/>
    <mergeCell ref="D43:F43"/>
    <mergeCell ref="Z42:AD42"/>
    <mergeCell ref="D41:F41"/>
    <mergeCell ref="G41:L41"/>
    <mergeCell ref="D44:AG44"/>
    <mergeCell ref="C47:AI48"/>
    <mergeCell ref="D42:F42"/>
    <mergeCell ref="G42:L42"/>
    <mergeCell ref="M43:O43"/>
    <mergeCell ref="P42:U42"/>
    <mergeCell ref="V42:X42"/>
    <mergeCell ref="D17:I17"/>
    <mergeCell ref="N18:S18"/>
    <mergeCell ref="N17:S17"/>
    <mergeCell ref="G39:L39"/>
    <mergeCell ref="P39:U39"/>
    <mergeCell ref="D39:F39"/>
    <mergeCell ref="M39:O39"/>
    <mergeCell ref="D21:AH22"/>
    <mergeCell ref="D25:AH31"/>
    <mergeCell ref="Z38:AD38"/>
    <mergeCell ref="AE38:AG38"/>
    <mergeCell ref="V38:X38"/>
    <mergeCell ref="C34:AG34"/>
    <mergeCell ref="C37:I37"/>
    <mergeCell ref="J37:M37"/>
    <mergeCell ref="N37:U37"/>
    <mergeCell ref="AE39:AG39"/>
    <mergeCell ref="V43:X43"/>
    <mergeCell ref="AE43:AG43"/>
    <mergeCell ref="M40:O40"/>
    <mergeCell ref="Z43:AD43"/>
    <mergeCell ref="P43:U43"/>
    <mergeCell ref="AE42:AG42"/>
    <mergeCell ref="AE40:AG40"/>
    <mergeCell ref="M41:O41"/>
    <mergeCell ref="P41:U41"/>
    <mergeCell ref="V41:X41"/>
    <mergeCell ref="Z41:AD41"/>
    <mergeCell ref="Z39:AD39"/>
    <mergeCell ref="V39:X39"/>
    <mergeCell ref="V40:X40"/>
    <mergeCell ref="Z40:AD40"/>
    <mergeCell ref="K16:O16"/>
    <mergeCell ref="D16:I16"/>
    <mergeCell ref="K15:N15"/>
    <mergeCell ref="K14:N14"/>
    <mergeCell ref="O14:AI14"/>
    <mergeCell ref="O15:AI15"/>
    <mergeCell ref="Q16:V16"/>
    <mergeCell ref="D14:G14"/>
  </mergeCells>
  <phoneticPr fontId="5"/>
  <conditionalFormatting sqref="K11:AI11">
    <cfRule type="containsBlanks" dxfId="11" priority="1">
      <formula>LEN(TRIM(K11))=0</formula>
    </cfRule>
  </conditionalFormatting>
  <conditionalFormatting sqref="M38:O41 V38:X41">
    <cfRule type="containsBlanks" dxfId="10" priority="2">
      <formula>LEN(TRIM(M38))=0</formula>
    </cfRule>
  </conditionalFormatting>
  <conditionalFormatting sqref="M2:T2 U6:AI8 K12:Q13 S12:U13 W12:Y13 O14:AI15 K16:O16 N17:S19 W17:AI19 D21:AH22 D25:AH31">
    <cfRule type="containsBlanks" dxfId="9" priority="3">
      <formula>LEN(TRIM(D2))=0</formula>
    </cfRule>
  </conditionalFormatting>
  <conditionalFormatting sqref="U6 U8">
    <cfRule type="containsBlanks" dxfId="8" priority="4">
      <formula>LEN(TRIM(U6))=0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'(参考)諸謝金・宿泊料'!$B$3:$B$25</xm:f>
          </x14:formula1>
          <xm:sqref>N17:N19 O17:R17 O19:R19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14"/>
  <sheetViews>
    <sheetView topLeftCell="A6" workbookViewId="0">
      <selection sqref="A1:F1"/>
    </sheetView>
  </sheetViews>
  <sheetFormatPr defaultColWidth="2.42578125" defaultRowHeight="37.5" customHeight="1"/>
  <cols>
    <col min="1" max="1" width="8.7109375" style="30" customWidth="1"/>
    <col min="2" max="2" width="7.42578125" style="30" customWidth="1"/>
    <col min="3" max="3" width="4.28515625" style="36" bestFit="1" customWidth="1"/>
    <col min="4" max="4" width="7.42578125" style="30" customWidth="1"/>
    <col min="5" max="7" width="12.42578125" style="30" customWidth="1"/>
    <col min="8" max="8" width="7.42578125" style="36" customWidth="1"/>
    <col min="9" max="34" width="7.42578125" style="30" customWidth="1"/>
    <col min="35" max="16384" width="2.42578125" style="30"/>
  </cols>
  <sheetData>
    <row r="1" spans="1:35" ht="15.75">
      <c r="A1" s="166" t="s">
        <v>56</v>
      </c>
      <c r="B1" s="166"/>
      <c r="C1" s="166"/>
      <c r="D1" s="166"/>
      <c r="E1" s="166"/>
      <c r="F1" s="166"/>
      <c r="G1" s="29"/>
      <c r="H1" s="29"/>
      <c r="I1" s="29"/>
      <c r="J1" s="29"/>
      <c r="K1" s="29"/>
      <c r="L1" s="29"/>
      <c r="M1" s="29"/>
      <c r="N1" s="29"/>
      <c r="O1" s="29"/>
      <c r="P1" s="29"/>
      <c r="Q1" s="29"/>
      <c r="R1" s="29"/>
      <c r="S1" s="29"/>
      <c r="T1" s="29"/>
      <c r="U1" s="29"/>
      <c r="V1" s="29"/>
      <c r="W1" s="29"/>
      <c r="X1" s="29"/>
      <c r="Y1" s="29"/>
      <c r="Z1" s="29"/>
      <c r="AA1" s="29"/>
      <c r="AB1" s="167" t="str">
        <f>'&lt;見本&gt;報告書(公共)'!U6</f>
        <v>社会福祉法人国交会自動車苑
千代田リハビリテーションセンター</v>
      </c>
      <c r="AC1" s="167"/>
      <c r="AD1" s="167"/>
      <c r="AE1" s="167"/>
      <c r="AF1" s="167"/>
      <c r="AG1" s="167"/>
      <c r="AH1" s="167"/>
    </row>
    <row r="2" spans="1:35" s="32" customFormat="1" ht="15" customHeight="1">
      <c r="A2" s="31" t="s">
        <v>57</v>
      </c>
      <c r="B2" s="31"/>
      <c r="C2" s="31"/>
      <c r="D2" s="31"/>
      <c r="E2" s="134" t="str">
        <f>'&lt;見本&gt;報告書(公共)'!M2</f>
        <v>ネットワーク構築支援費</v>
      </c>
      <c r="F2" s="134"/>
      <c r="G2" s="134"/>
      <c r="H2" s="134"/>
      <c r="I2" s="134"/>
      <c r="J2" s="134"/>
      <c r="K2" s="134"/>
      <c r="L2" s="31"/>
      <c r="M2" s="31"/>
      <c r="N2" s="31"/>
      <c r="O2" s="31"/>
      <c r="P2" s="31"/>
      <c r="Q2" s="31"/>
      <c r="R2" s="31"/>
      <c r="S2" s="31"/>
      <c r="T2" s="31"/>
      <c r="U2" s="31"/>
      <c r="V2" s="31"/>
      <c r="W2" s="31"/>
      <c r="X2" s="31"/>
      <c r="Y2" s="31"/>
      <c r="Z2" s="31"/>
      <c r="AA2" s="31"/>
      <c r="AB2" s="31"/>
      <c r="AC2" s="31"/>
      <c r="AD2" s="31"/>
      <c r="AE2" s="31"/>
      <c r="AF2" s="31"/>
      <c r="AG2" s="31"/>
      <c r="AH2" s="31"/>
      <c r="AI2" s="31"/>
    </row>
    <row r="3" spans="1:35" ht="15.75">
      <c r="A3" s="133" t="s">
        <v>58</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5" ht="30" customHeight="1">
      <c r="A4" s="29"/>
      <c r="B4" s="29"/>
      <c r="C4" s="33"/>
      <c r="D4" s="29"/>
      <c r="E4" s="29"/>
      <c r="F4" s="29"/>
      <c r="G4" s="29"/>
      <c r="H4" s="34"/>
      <c r="I4" s="168" t="s">
        <v>59</v>
      </c>
      <c r="J4" s="169"/>
      <c r="K4" s="169"/>
      <c r="L4" s="169"/>
      <c r="M4" s="169"/>
      <c r="N4" s="169"/>
      <c r="O4" s="169"/>
      <c r="P4" s="169"/>
      <c r="Q4" s="169"/>
      <c r="R4" s="169"/>
      <c r="S4" s="169"/>
      <c r="T4" s="169"/>
      <c r="U4" s="170"/>
      <c r="V4" s="168" t="s">
        <v>60</v>
      </c>
      <c r="W4" s="169"/>
      <c r="X4" s="169"/>
      <c r="Y4" s="169"/>
      <c r="Z4" s="169"/>
      <c r="AA4" s="169"/>
      <c r="AB4" s="169"/>
      <c r="AC4" s="169"/>
      <c r="AD4" s="169"/>
      <c r="AE4" s="169"/>
      <c r="AF4" s="169"/>
      <c r="AG4" s="169"/>
      <c r="AH4" s="170"/>
    </row>
    <row r="5" spans="1:35" ht="30" customHeight="1">
      <c r="A5" s="35" t="s">
        <v>61</v>
      </c>
      <c r="B5" s="164" t="str">
        <f>'&lt;見本&gt;報告書(公共)'!W17</f>
        <v>井上　和子</v>
      </c>
      <c r="C5" s="164"/>
      <c r="D5" s="164"/>
      <c r="E5" s="29"/>
      <c r="F5" s="29"/>
      <c r="G5" s="29"/>
      <c r="H5" s="34"/>
      <c r="I5" s="161" t="s">
        <v>62</v>
      </c>
      <c r="J5" s="159"/>
      <c r="K5" s="165"/>
      <c r="L5" s="165"/>
      <c r="M5" s="165"/>
      <c r="N5" s="163" t="s">
        <v>63</v>
      </c>
      <c r="O5" s="159"/>
      <c r="P5" s="159"/>
      <c r="Q5" s="159"/>
      <c r="R5" s="163" t="s">
        <v>64</v>
      </c>
      <c r="S5" s="159"/>
      <c r="T5" s="159"/>
      <c r="U5" s="160"/>
      <c r="V5" s="161" t="str">
        <f>I5</f>
        <v>パック料金</v>
      </c>
      <c r="W5" s="159"/>
      <c r="X5" s="162">
        <f>K5</f>
        <v>0</v>
      </c>
      <c r="Y5" s="162"/>
      <c r="Z5" s="162"/>
      <c r="AA5" s="163" t="s">
        <v>63</v>
      </c>
      <c r="AB5" s="159"/>
      <c r="AC5" s="158">
        <f>P5</f>
        <v>0</v>
      </c>
      <c r="AD5" s="158"/>
      <c r="AE5" s="163" t="s">
        <v>64</v>
      </c>
      <c r="AF5" s="159"/>
      <c r="AG5" s="158">
        <f>T5</f>
        <v>0</v>
      </c>
      <c r="AH5" s="172"/>
    </row>
    <row r="6" spans="1:35" ht="30" customHeight="1">
      <c r="A6" s="35" t="s">
        <v>65</v>
      </c>
      <c r="B6" s="164" t="str">
        <f>'&lt;見本&gt;報告書(公共)'!N17</f>
        <v>大学准教授</v>
      </c>
      <c r="C6" s="164"/>
      <c r="D6" s="164"/>
      <c r="I6" s="151" t="s">
        <v>66</v>
      </c>
      <c r="J6" s="152"/>
      <c r="K6" s="152"/>
      <c r="L6" s="153" t="s">
        <v>67</v>
      </c>
      <c r="M6" s="154"/>
      <c r="N6" s="155" t="s">
        <v>68</v>
      </c>
      <c r="O6" s="152"/>
      <c r="P6" s="156" t="s">
        <v>69</v>
      </c>
      <c r="Q6" s="157"/>
      <c r="R6" s="150" t="s">
        <v>70</v>
      </c>
      <c r="S6" s="150"/>
      <c r="T6" s="156" t="s">
        <v>71</v>
      </c>
      <c r="U6" s="171"/>
      <c r="V6" s="151" t="str">
        <f>I6</f>
        <v>鉄道賃</v>
      </c>
      <c r="W6" s="152"/>
      <c r="X6" s="152"/>
      <c r="Y6" s="153" t="str">
        <f>L6</f>
        <v>航空賃</v>
      </c>
      <c r="Z6" s="154"/>
      <c r="AA6" s="155" t="s">
        <v>68</v>
      </c>
      <c r="AB6" s="152"/>
      <c r="AC6" s="144" t="str">
        <f>P6</f>
        <v>諸謝金</v>
      </c>
      <c r="AD6" s="145"/>
      <c r="AE6" s="144" t="str">
        <f>R6</f>
        <v>宿泊料</v>
      </c>
      <c r="AF6" s="145"/>
      <c r="AG6" s="144" t="str">
        <f>T6</f>
        <v>食卓料</v>
      </c>
      <c r="AH6" s="146"/>
    </row>
    <row r="7" spans="1:35" ht="30" customHeight="1">
      <c r="A7" s="37" t="s">
        <v>72</v>
      </c>
      <c r="B7" s="38" t="s">
        <v>73</v>
      </c>
      <c r="C7" s="39" t="s">
        <v>74</v>
      </c>
      <c r="D7" s="40" t="s">
        <v>75</v>
      </c>
      <c r="E7" s="41" t="s">
        <v>76</v>
      </c>
      <c r="F7" s="42" t="s">
        <v>77</v>
      </c>
      <c r="G7" s="41" t="s">
        <v>78</v>
      </c>
      <c r="H7" s="43" t="s">
        <v>79</v>
      </c>
      <c r="I7" s="44" t="s">
        <v>80</v>
      </c>
      <c r="J7" s="45" t="s">
        <v>81</v>
      </c>
      <c r="K7" s="46" t="s">
        <v>82</v>
      </c>
      <c r="L7" s="47" t="s">
        <v>80</v>
      </c>
      <c r="M7" s="45" t="s">
        <v>81</v>
      </c>
      <c r="N7" s="45" t="s">
        <v>80</v>
      </c>
      <c r="O7" s="48" t="s">
        <v>81</v>
      </c>
      <c r="P7" s="48" t="s">
        <v>83</v>
      </c>
      <c r="Q7" s="48" t="s">
        <v>84</v>
      </c>
      <c r="R7" s="48" t="s">
        <v>85</v>
      </c>
      <c r="S7" s="48" t="s">
        <v>84</v>
      </c>
      <c r="T7" s="48" t="s">
        <v>85</v>
      </c>
      <c r="U7" s="49" t="s">
        <v>84</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45" t="str">
        <f t="shared" si="0"/>
        <v>夜数</v>
      </c>
      <c r="AH7" s="50" t="str">
        <f t="shared" si="0"/>
        <v>定額</v>
      </c>
    </row>
    <row r="8" spans="1:35" ht="15.75">
      <c r="A8" s="51"/>
      <c r="B8" s="52"/>
      <c r="C8" s="53"/>
      <c r="D8" s="54"/>
      <c r="E8" s="55"/>
      <c r="F8" s="56"/>
      <c r="G8" s="55"/>
      <c r="H8" s="57"/>
      <c r="I8" s="58" t="s">
        <v>86</v>
      </c>
      <c r="J8" s="59" t="s">
        <v>87</v>
      </c>
      <c r="K8" s="60" t="s">
        <v>87</v>
      </c>
      <c r="L8" s="61" t="s">
        <v>86</v>
      </c>
      <c r="M8" s="59" t="s">
        <v>87</v>
      </c>
      <c r="N8" s="59" t="s">
        <v>86</v>
      </c>
      <c r="O8" s="62" t="s">
        <v>87</v>
      </c>
      <c r="P8" s="63" t="s">
        <v>88</v>
      </c>
      <c r="Q8" s="63" t="s">
        <v>87</v>
      </c>
      <c r="R8" s="63" t="s">
        <v>89</v>
      </c>
      <c r="S8" s="63" t="s">
        <v>87</v>
      </c>
      <c r="T8" s="63" t="s">
        <v>89</v>
      </c>
      <c r="U8" s="64" t="s">
        <v>87</v>
      </c>
      <c r="V8" s="58" t="s">
        <v>86</v>
      </c>
      <c r="W8" s="59" t="s">
        <v>87</v>
      </c>
      <c r="X8" s="60" t="s">
        <v>87</v>
      </c>
      <c r="Y8" s="61" t="s">
        <v>86</v>
      </c>
      <c r="Z8" s="59" t="s">
        <v>87</v>
      </c>
      <c r="AA8" s="59" t="s">
        <v>86</v>
      </c>
      <c r="AB8" s="62" t="s">
        <v>87</v>
      </c>
      <c r="AC8" s="63" t="s">
        <v>88</v>
      </c>
      <c r="AD8" s="63" t="s">
        <v>87</v>
      </c>
      <c r="AE8" s="63" t="s">
        <v>89</v>
      </c>
      <c r="AF8" s="63" t="s">
        <v>87</v>
      </c>
      <c r="AG8" s="63" t="s">
        <v>89</v>
      </c>
      <c r="AH8" s="64" t="s">
        <v>87</v>
      </c>
    </row>
    <row r="9" spans="1:35" ht="30" customHeight="1">
      <c r="A9" s="65">
        <v>45566</v>
      </c>
      <c r="B9" s="66">
        <v>0.42499999999999999</v>
      </c>
      <c r="C9" s="67" t="s">
        <v>74</v>
      </c>
      <c r="D9" s="68">
        <v>0.4597222222222222</v>
      </c>
      <c r="E9" s="69" t="s">
        <v>90</v>
      </c>
      <c r="F9" s="69" t="s">
        <v>91</v>
      </c>
      <c r="G9" s="69" t="s">
        <v>92</v>
      </c>
      <c r="H9" s="70"/>
      <c r="I9" s="71">
        <v>46</v>
      </c>
      <c r="J9" s="72">
        <v>824</v>
      </c>
      <c r="K9" s="72"/>
      <c r="L9" s="72"/>
      <c r="M9" s="72"/>
      <c r="N9" s="73"/>
      <c r="O9" s="74"/>
      <c r="P9" s="72"/>
      <c r="Q9" s="72"/>
      <c r="R9" s="13" t="str">
        <f>IF(H9="","",IF($K$5="",1,""))</f>
        <v/>
      </c>
      <c r="S9" s="72"/>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X10" si="1">I9</f>
        <v>46</v>
      </c>
      <c r="W9" s="13">
        <f t="shared" si="1"/>
        <v>824</v>
      </c>
      <c r="X9" s="13">
        <f t="shared" si="1"/>
        <v>0</v>
      </c>
      <c r="Y9" s="13">
        <f>L9</f>
        <v>0</v>
      </c>
      <c r="Z9" s="13">
        <f>M9</f>
        <v>0</v>
      </c>
      <c r="AA9" s="16">
        <f t="shared" ref="AA9:AC10" si="2">N9</f>
        <v>0</v>
      </c>
      <c r="AB9" s="13">
        <f t="shared" si="2"/>
        <v>0</v>
      </c>
      <c r="AC9" s="13">
        <f t="shared" si="2"/>
        <v>0</v>
      </c>
      <c r="AD9" s="13" t="str">
        <f>IF(P9="","",IF(Q9&lt;VLOOKUP($B$6,'(参考)諸謝金・宿泊料'!$B:$I,3,FALSE)*AC9,Q9,VLOOKUP($B$6,'(参考)諸謝金・宿泊料'!$B:$I,3,FALSE)*AC9))</f>
        <v/>
      </c>
      <c r="AE9" s="13" t="str">
        <f t="shared" ref="AE9:AE10" si="3">R9</f>
        <v/>
      </c>
      <c r="AF9" s="13"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14" t="str">
        <f>IF(AG9="","",IF(AND($AC$5="なし",$AG$5="なし"),VLOOKUP($B$6,'(参考)諸謝金・宿泊料'!$B:$I,6,FALSE))+IF(AND($AC$5="なし",$AG$5="あり"),VLOOKUP($B$6,'(参考)諸謝金・宿泊料'!$B:$I,7,FALSE))+IF(AND($AC$5="あり",$AG$5="なし"),VLOOKUP($B$6,'(参考)諸謝金・宿泊料'!$B:$I,8,FALSE))+IF(AND($AC$5="あり",$AG$5="あり"),0))</f>
        <v/>
      </c>
    </row>
    <row r="10" spans="1:35" ht="30" customHeight="1" thickBot="1">
      <c r="A10" s="65"/>
      <c r="B10" s="75">
        <v>0.76388888888888884</v>
      </c>
      <c r="C10" s="76" t="s">
        <v>74</v>
      </c>
      <c r="D10" s="77">
        <v>0.79236111111111107</v>
      </c>
      <c r="E10" s="78" t="s">
        <v>92</v>
      </c>
      <c r="F10" s="78" t="s">
        <v>91</v>
      </c>
      <c r="G10" s="78" t="s">
        <v>90</v>
      </c>
      <c r="H10" s="70"/>
      <c r="I10" s="79">
        <v>46</v>
      </c>
      <c r="J10" s="80">
        <v>824</v>
      </c>
      <c r="K10" s="80"/>
      <c r="L10" s="80"/>
      <c r="M10" s="80"/>
      <c r="N10" s="81"/>
      <c r="O10" s="80"/>
      <c r="P10" s="80"/>
      <c r="Q10" s="80"/>
      <c r="R10" s="13" t="str">
        <f>IF(H10="","",IF($K$5="",1,""))</f>
        <v/>
      </c>
      <c r="S10" s="80"/>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46</v>
      </c>
      <c r="W10" s="17">
        <f t="shared" si="1"/>
        <v>824</v>
      </c>
      <c r="X10" s="17">
        <f t="shared" si="1"/>
        <v>0</v>
      </c>
      <c r="Y10" s="17">
        <f t="shared" ref="Y10" si="4">L10</f>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si="3"/>
        <v/>
      </c>
      <c r="AF10" s="13" t="str">
        <f>IF(OR(H10="東京都特別区",H10="横浜市",H10="川崎市",H10="相模原市",H10="千葉市",H10="さいたま市",H10="名古屋市",H10="京都市",H10="大阪市",H10="堺市",H10="神戸市",H10="広島市",H10="福岡市"),IF(AE10=1,MIN(S10,VLOOKUP($B$6,'(参考)諸謝金・宿泊料'!$B:$F,4,FALSE)),""),IF(AE10=1,MIN(S10,VLOOKUP($B$6,'(参考)諸謝金・宿泊料'!$B:$F,5,FALSE)),""))</f>
        <v/>
      </c>
      <c r="AG10" s="13" t="str">
        <f>IF($X$5=0,"",IF(T10="","",1))</f>
        <v/>
      </c>
      <c r="AH10" s="14" t="str">
        <f>IF(AG10="","",IF(AND($AC$5="なし",$AG$5="なし"),VLOOKUP($B$6,'(参考)諸謝金・宿泊料'!$B:$I,6,FALSE))+IF(AND($AC$5="なし",$AG$5="あり"),VLOOKUP($B$6,'(参考)諸謝金・宿泊料'!$B:$I,7,FALSE))+IF(AND($AC$5="あり",$AG$5="なし"),VLOOKUP($B$6,'(参考)諸謝金・宿泊料'!$B:$I,8,FALSE))+IF(AND($AC$5="あり",$AG$5="あり"),0))</f>
        <v/>
      </c>
    </row>
    <row r="11" spans="1:35" ht="30" customHeight="1" thickBot="1">
      <c r="A11" s="147" t="s">
        <v>93</v>
      </c>
      <c r="B11" s="148"/>
      <c r="C11" s="148"/>
      <c r="D11" s="148"/>
      <c r="E11" s="148"/>
      <c r="F11" s="148"/>
      <c r="G11" s="148"/>
      <c r="H11" s="148"/>
      <c r="I11" s="20">
        <f t="shared" ref="I11:AH11" si="5">SUM(I9:I10)</f>
        <v>92</v>
      </c>
      <c r="J11" s="21">
        <f t="shared" si="5"/>
        <v>1648</v>
      </c>
      <c r="K11" s="22">
        <f t="shared" si="5"/>
        <v>0</v>
      </c>
      <c r="L11" s="23">
        <f t="shared" si="5"/>
        <v>0</v>
      </c>
      <c r="M11" s="21">
        <f t="shared" si="5"/>
        <v>0</v>
      </c>
      <c r="N11" s="23">
        <f t="shared" si="5"/>
        <v>0</v>
      </c>
      <c r="O11" s="21">
        <f t="shared" si="5"/>
        <v>0</v>
      </c>
      <c r="P11" s="21">
        <f t="shared" si="5"/>
        <v>0</v>
      </c>
      <c r="Q11" s="21">
        <f t="shared" si="5"/>
        <v>0</v>
      </c>
      <c r="R11" s="21">
        <f t="shared" si="5"/>
        <v>0</v>
      </c>
      <c r="S11" s="21">
        <f t="shared" si="5"/>
        <v>0</v>
      </c>
      <c r="T11" s="21">
        <f t="shared" si="5"/>
        <v>0</v>
      </c>
      <c r="U11" s="21">
        <f t="shared" si="5"/>
        <v>0</v>
      </c>
      <c r="V11" s="24">
        <f t="shared" si="5"/>
        <v>92</v>
      </c>
      <c r="W11" s="25">
        <f t="shared" si="5"/>
        <v>1648</v>
      </c>
      <c r="X11" s="25">
        <f t="shared" si="5"/>
        <v>0</v>
      </c>
      <c r="Y11" s="25">
        <f t="shared" si="5"/>
        <v>0</v>
      </c>
      <c r="Z11" s="25">
        <f t="shared" si="5"/>
        <v>0</v>
      </c>
      <c r="AA11" s="26">
        <f t="shared" si="5"/>
        <v>0</v>
      </c>
      <c r="AB11" s="25">
        <f t="shared" si="5"/>
        <v>0</v>
      </c>
      <c r="AC11" s="25">
        <f t="shared" si="5"/>
        <v>0</v>
      </c>
      <c r="AD11" s="25">
        <f t="shared" si="5"/>
        <v>0</v>
      </c>
      <c r="AE11" s="25">
        <f t="shared" si="5"/>
        <v>0</v>
      </c>
      <c r="AF11" s="25">
        <f t="shared" si="5"/>
        <v>0</v>
      </c>
      <c r="AG11" s="25">
        <f t="shared" si="5"/>
        <v>0</v>
      </c>
      <c r="AH11" s="27">
        <f t="shared" si="5"/>
        <v>0</v>
      </c>
    </row>
    <row r="12" spans="1:35" ht="15" customHeight="1">
      <c r="C12" s="30"/>
      <c r="H12" s="30"/>
      <c r="O12" s="82"/>
      <c r="P12" s="82"/>
      <c r="Q12" s="82"/>
      <c r="R12" s="82"/>
      <c r="S12" s="82"/>
      <c r="T12" s="82"/>
      <c r="U12" s="82"/>
      <c r="V12" s="82"/>
      <c r="W12" s="82"/>
      <c r="X12" s="82"/>
      <c r="Y12" s="82"/>
      <c r="Z12" s="82"/>
      <c r="AA12" s="82"/>
      <c r="AB12" s="82"/>
      <c r="AC12" s="82"/>
      <c r="AD12" s="82"/>
      <c r="AE12" s="82"/>
      <c r="AF12" s="82"/>
      <c r="AG12" s="82"/>
      <c r="AH12" s="82"/>
    </row>
    <row r="13" spans="1:35" ht="30" customHeight="1">
      <c r="H13" s="83"/>
      <c r="I13" s="149" t="s">
        <v>45</v>
      </c>
      <c r="J13" s="140"/>
      <c r="K13" s="140"/>
      <c r="L13" s="140"/>
      <c r="M13" s="140"/>
      <c r="N13" s="140"/>
      <c r="O13" s="141">
        <f>SUM(K5,J11,K11,M11,O11,Q11,S11,U11)</f>
        <v>1648</v>
      </c>
      <c r="P13" s="142"/>
      <c r="Q13" s="142"/>
      <c r="R13" s="142"/>
      <c r="S13" s="142"/>
      <c r="T13" s="142"/>
      <c r="U13" s="143"/>
      <c r="V13" s="139" t="s">
        <v>94</v>
      </c>
      <c r="W13" s="140"/>
      <c r="X13" s="140"/>
      <c r="Y13" s="140"/>
      <c r="Z13" s="140"/>
      <c r="AA13" s="140"/>
      <c r="AB13" s="141">
        <f>SUM(X5,W11,X11,Z11,AB11,AD11,AF11,AH11)</f>
        <v>1648</v>
      </c>
      <c r="AC13" s="142"/>
      <c r="AD13" s="142"/>
      <c r="AE13" s="142"/>
      <c r="AF13" s="142"/>
      <c r="AG13" s="142"/>
      <c r="AH13" s="143"/>
    </row>
    <row r="14" spans="1:35" ht="30" customHeight="1">
      <c r="A14" s="137" t="s">
        <v>95</v>
      </c>
      <c r="B14" s="137"/>
      <c r="C14" s="137"/>
      <c r="D14" s="137"/>
      <c r="E14" s="137"/>
      <c r="F14" s="137"/>
      <c r="G14" s="137"/>
      <c r="H14" s="137"/>
      <c r="I14" s="138"/>
      <c r="J14" s="138"/>
      <c r="K14" s="138"/>
      <c r="L14" s="138"/>
      <c r="M14" s="138"/>
      <c r="N14" s="138"/>
      <c r="O14" s="33"/>
      <c r="P14" s="33"/>
      <c r="Q14" s="33"/>
      <c r="R14" s="33"/>
      <c r="S14" s="33"/>
      <c r="T14" s="33"/>
      <c r="U14" s="33"/>
      <c r="V14" s="139" t="s">
        <v>96</v>
      </c>
      <c r="W14" s="140"/>
      <c r="X14" s="140"/>
      <c r="Y14" s="140"/>
      <c r="Z14" s="140"/>
      <c r="AA14" s="140"/>
      <c r="AB14" s="141">
        <f>O13-AB13</f>
        <v>0</v>
      </c>
      <c r="AC14" s="142"/>
      <c r="AD14" s="142"/>
      <c r="AE14" s="142"/>
      <c r="AF14" s="142"/>
      <c r="AG14" s="142"/>
      <c r="AH14" s="143"/>
    </row>
  </sheetData>
  <sheetProtection sheet="1" selectLockedCells="1" selectUnlockedCells="1"/>
  <mergeCells count="42">
    <mergeCell ref="L6:M6"/>
    <mergeCell ref="N6:O6"/>
    <mergeCell ref="A1:F1"/>
    <mergeCell ref="AB1:AH1"/>
    <mergeCell ref="A3:AH3"/>
    <mergeCell ref="I4:U4"/>
    <mergeCell ref="V4:AH4"/>
    <mergeCell ref="E2:F2"/>
    <mergeCell ref="G2:H2"/>
    <mergeCell ref="I2:K2"/>
    <mergeCell ref="T6:U6"/>
    <mergeCell ref="V6:X6"/>
    <mergeCell ref="AE5:AF5"/>
    <mergeCell ref="AG5:AH5"/>
    <mergeCell ref="B6:D6"/>
    <mergeCell ref="R5:S5"/>
    <mergeCell ref="B5:D5"/>
    <mergeCell ref="I5:J5"/>
    <mergeCell ref="K5:M5"/>
    <mergeCell ref="N5:O5"/>
    <mergeCell ref="P5:Q5"/>
    <mergeCell ref="AC5:AD5"/>
    <mergeCell ref="T5:U5"/>
    <mergeCell ref="V5:W5"/>
    <mergeCell ref="X5:Z5"/>
    <mergeCell ref="AA5:AB5"/>
    <mergeCell ref="A14:N14"/>
    <mergeCell ref="V14:AA14"/>
    <mergeCell ref="AB14:AH14"/>
    <mergeCell ref="AC6:AD6"/>
    <mergeCell ref="AE6:AF6"/>
    <mergeCell ref="AG6:AH6"/>
    <mergeCell ref="A11:H11"/>
    <mergeCell ref="I13:N13"/>
    <mergeCell ref="O13:U13"/>
    <mergeCell ref="V13:AA13"/>
    <mergeCell ref="AB13:AH13"/>
    <mergeCell ref="R6:S6"/>
    <mergeCell ref="I6:K6"/>
    <mergeCell ref="Y6:Z6"/>
    <mergeCell ref="AA6:AB6"/>
    <mergeCell ref="P6:Q6"/>
  </mergeCells>
  <phoneticPr fontId="5"/>
  <conditionalFormatting sqref="K5:M5 P5:Q5 T5:U5 A9:B10 D9:Q10 S9:S10">
    <cfRule type="containsBlanks" dxfId="7" priority="1">
      <formula>LEN(TRIM(A5))=0</formula>
    </cfRule>
  </conditionalFormatting>
  <dataValidations count="1">
    <dataValidation type="list" allowBlank="1" showInputMessage="1" showErrorMessage="1" sqref="P5:Q5 T5:U5" xr:uid="{00000000-0002-0000-01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AD9:AD1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'(参考)諸謝金・宿泊料'!$J$2:$J$15</xm:f>
          </x14:formula1>
          <xm:sqref>H9:H10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A48"/>
  <sheetViews>
    <sheetView showZeros="0" workbookViewId="0">
      <selection activeCell="D21" sqref="D21:AH22"/>
    </sheetView>
  </sheetViews>
  <sheetFormatPr defaultColWidth="2.42578125" defaultRowHeight="15.75"/>
  <cols>
    <col min="1" max="21" width="2.42578125" style="32"/>
    <col min="22" max="22" width="3" style="32" bestFit="1" customWidth="1"/>
    <col min="23" max="16384" width="2.42578125" style="32"/>
  </cols>
  <sheetData>
    <row r="1" spans="1:35">
      <c r="A1" s="11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row>
    <row r="2" spans="1:35">
      <c r="A2" s="89"/>
      <c r="B2" s="114" t="s">
        <v>1</v>
      </c>
      <c r="C2" s="114"/>
      <c r="D2" s="114"/>
      <c r="E2" s="114"/>
      <c r="F2" s="114"/>
      <c r="G2" s="114"/>
      <c r="H2" s="114"/>
      <c r="I2" s="114"/>
      <c r="J2" s="114"/>
      <c r="K2" s="114"/>
      <c r="L2" s="114"/>
      <c r="M2" s="184"/>
      <c r="N2" s="184"/>
      <c r="O2" s="184"/>
      <c r="P2" s="184"/>
      <c r="Q2" s="184"/>
      <c r="R2" s="184"/>
      <c r="S2" s="184"/>
      <c r="T2" s="184"/>
      <c r="U2" s="89"/>
      <c r="V2" s="89"/>
      <c r="W2" s="89"/>
      <c r="X2" s="89"/>
      <c r="Y2" s="89"/>
      <c r="Z2" s="89"/>
      <c r="AA2" s="89"/>
      <c r="AB2" s="89"/>
      <c r="AC2" s="89"/>
      <c r="AD2" s="89"/>
      <c r="AE2" s="89"/>
      <c r="AF2" s="89"/>
      <c r="AG2" s="89"/>
      <c r="AH2" s="89"/>
      <c r="AI2" s="89"/>
    </row>
    <row r="3" spans="1:35">
      <c r="B3" s="84"/>
    </row>
    <row r="4" spans="1:35">
      <c r="A4" s="133" t="s">
        <v>97</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1:35">
      <c r="A5" s="91"/>
      <c r="B5" s="91"/>
      <c r="C5" s="91"/>
      <c r="D5" s="91"/>
      <c r="E5" s="91"/>
      <c r="F5" s="91"/>
      <c r="G5" s="91"/>
      <c r="H5" s="91"/>
      <c r="I5" s="91"/>
      <c r="J5" s="91"/>
      <c r="K5" s="91"/>
      <c r="L5" s="91"/>
      <c r="M5" s="91"/>
      <c r="N5" s="91"/>
      <c r="O5" s="91"/>
      <c r="P5" s="91"/>
      <c r="Q5" s="91"/>
      <c r="R5" s="91"/>
      <c r="S5" s="91"/>
      <c r="AI5" s="91"/>
    </row>
    <row r="6" spans="1:35">
      <c r="B6" s="84"/>
      <c r="T6" s="91"/>
      <c r="U6" s="185"/>
      <c r="V6" s="185"/>
      <c r="W6" s="185"/>
      <c r="X6" s="185"/>
      <c r="Y6" s="185"/>
      <c r="Z6" s="185"/>
      <c r="AA6" s="185"/>
      <c r="AB6" s="185"/>
      <c r="AC6" s="185"/>
      <c r="AD6" s="185"/>
      <c r="AE6" s="185"/>
      <c r="AF6" s="185"/>
      <c r="AG6" s="185"/>
      <c r="AH6" s="185"/>
      <c r="AI6" s="185"/>
    </row>
    <row r="7" spans="1:35">
      <c r="B7" s="84"/>
      <c r="U7" s="185"/>
      <c r="V7" s="185"/>
      <c r="W7" s="185"/>
      <c r="X7" s="185"/>
      <c r="Y7" s="185"/>
      <c r="Z7" s="185"/>
      <c r="AA7" s="185"/>
      <c r="AB7" s="185"/>
      <c r="AC7" s="185"/>
      <c r="AD7" s="185"/>
      <c r="AE7" s="185"/>
      <c r="AF7" s="185"/>
      <c r="AG7" s="185"/>
      <c r="AH7" s="185"/>
      <c r="AI7" s="185"/>
    </row>
    <row r="8" spans="1:35">
      <c r="B8" s="84"/>
      <c r="U8" s="183"/>
      <c r="V8" s="183"/>
      <c r="W8" s="183"/>
      <c r="X8" s="183"/>
      <c r="Y8" s="183"/>
      <c r="Z8" s="183"/>
      <c r="AA8" s="183"/>
      <c r="AB8" s="183"/>
      <c r="AC8" s="183"/>
      <c r="AD8" s="183"/>
      <c r="AE8" s="183"/>
      <c r="AF8" s="183"/>
      <c r="AG8" s="183"/>
      <c r="AH8" s="183"/>
      <c r="AI8" s="183"/>
    </row>
    <row r="9" spans="1:35">
      <c r="B9" s="84"/>
      <c r="X9" s="91"/>
      <c r="Y9" s="91"/>
      <c r="Z9" s="91"/>
      <c r="AA9" s="91"/>
      <c r="AB9" s="91"/>
      <c r="AC9" s="91"/>
      <c r="AD9" s="91"/>
      <c r="AE9" s="91"/>
      <c r="AF9" s="91"/>
      <c r="AG9" s="91"/>
      <c r="AH9" s="91"/>
      <c r="AI9" s="91"/>
    </row>
    <row r="10" spans="1:35">
      <c r="B10" s="85" t="s">
        <v>98</v>
      </c>
      <c r="C10" s="112" t="s">
        <v>6</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row>
    <row r="11" spans="1:35">
      <c r="C11" s="86" t="s">
        <v>7</v>
      </c>
      <c r="D11" s="127" t="s">
        <v>8</v>
      </c>
      <c r="E11" s="127"/>
      <c r="F11" s="127"/>
      <c r="G11" s="127"/>
      <c r="H11" s="127"/>
      <c r="I11" s="127"/>
      <c r="J11" s="86" t="s">
        <v>9</v>
      </c>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row>
    <row r="12" spans="1:35">
      <c r="C12" s="32" t="s">
        <v>11</v>
      </c>
      <c r="D12" s="112" t="s">
        <v>12</v>
      </c>
      <c r="E12" s="112"/>
      <c r="F12" s="112"/>
      <c r="G12" s="112"/>
      <c r="H12" s="112"/>
      <c r="I12" s="112"/>
      <c r="J12" s="32" t="s">
        <v>9</v>
      </c>
      <c r="K12" s="181"/>
      <c r="L12" s="181"/>
      <c r="M12" s="181"/>
      <c r="N12" s="181"/>
      <c r="O12" s="181"/>
      <c r="P12" s="181"/>
      <c r="Q12" s="181"/>
      <c r="R12" s="28"/>
      <c r="S12" s="182"/>
      <c r="T12" s="182"/>
      <c r="U12" s="182"/>
      <c r="V12" s="32" t="str">
        <f>IF(S12="","","～")</f>
        <v/>
      </c>
      <c r="W12" s="182"/>
      <c r="X12" s="182"/>
      <c r="Y12" s="182"/>
    </row>
    <row r="13" spans="1:35">
      <c r="B13" s="84" t="s">
        <v>13</v>
      </c>
      <c r="K13" s="181"/>
      <c r="L13" s="181"/>
      <c r="M13" s="181"/>
      <c r="N13" s="181"/>
      <c r="O13" s="181"/>
      <c r="P13" s="181"/>
      <c r="Q13" s="181"/>
      <c r="R13" s="28"/>
      <c r="S13" s="182"/>
      <c r="T13" s="182"/>
      <c r="U13" s="182"/>
      <c r="V13" s="32" t="str">
        <f>IF(S13="","","～")</f>
        <v/>
      </c>
      <c r="W13" s="182"/>
      <c r="X13" s="182"/>
      <c r="Y13" s="182"/>
    </row>
    <row r="14" spans="1:35">
      <c r="B14" s="84"/>
      <c r="C14" s="32" t="s">
        <v>14</v>
      </c>
      <c r="D14" s="112" t="s">
        <v>15</v>
      </c>
      <c r="E14" s="112"/>
      <c r="F14" s="112"/>
      <c r="G14" s="112"/>
      <c r="J14" s="32" t="s">
        <v>9</v>
      </c>
      <c r="K14" s="113" t="s">
        <v>16</v>
      </c>
      <c r="L14" s="113"/>
      <c r="M14" s="113"/>
      <c r="N14" s="113"/>
      <c r="O14" s="177"/>
      <c r="P14" s="177"/>
      <c r="Q14" s="177"/>
      <c r="R14" s="177"/>
      <c r="S14" s="177"/>
      <c r="T14" s="177"/>
      <c r="U14" s="177"/>
      <c r="V14" s="177"/>
      <c r="W14" s="177"/>
      <c r="X14" s="177"/>
      <c r="Y14" s="177"/>
      <c r="Z14" s="177"/>
      <c r="AA14" s="177"/>
      <c r="AB14" s="177"/>
      <c r="AC14" s="177"/>
      <c r="AD14" s="177"/>
      <c r="AE14" s="177"/>
      <c r="AF14" s="177"/>
      <c r="AG14" s="177"/>
      <c r="AH14" s="177"/>
      <c r="AI14" s="177"/>
    </row>
    <row r="15" spans="1:35">
      <c r="B15" s="84"/>
      <c r="K15" s="113" t="s">
        <v>18</v>
      </c>
      <c r="L15" s="113"/>
      <c r="M15" s="113"/>
      <c r="N15" s="113"/>
      <c r="O15" s="177"/>
      <c r="P15" s="177"/>
      <c r="Q15" s="177"/>
      <c r="R15" s="177"/>
      <c r="S15" s="177"/>
      <c r="T15" s="177"/>
      <c r="U15" s="177"/>
      <c r="V15" s="177"/>
      <c r="W15" s="177"/>
      <c r="X15" s="177"/>
      <c r="Y15" s="177"/>
      <c r="Z15" s="177"/>
      <c r="AA15" s="177"/>
      <c r="AB15" s="177"/>
      <c r="AC15" s="177"/>
      <c r="AD15" s="177"/>
      <c r="AE15" s="177"/>
      <c r="AF15" s="177"/>
      <c r="AG15" s="177"/>
      <c r="AH15" s="177"/>
      <c r="AI15" s="177"/>
    </row>
    <row r="16" spans="1:35">
      <c r="B16" s="84"/>
      <c r="C16" s="32" t="s">
        <v>20</v>
      </c>
      <c r="D16" s="112" t="s">
        <v>21</v>
      </c>
      <c r="E16" s="112"/>
      <c r="F16" s="112"/>
      <c r="G16" s="112"/>
      <c r="H16" s="112"/>
      <c r="I16" s="112"/>
      <c r="J16" s="32" t="s">
        <v>9</v>
      </c>
      <c r="K16" s="178"/>
      <c r="L16" s="178"/>
      <c r="M16" s="178"/>
      <c r="N16" s="178"/>
      <c r="O16" s="178"/>
      <c r="P16" s="32" t="s">
        <v>22</v>
      </c>
      <c r="Q16" s="114" t="s">
        <v>23</v>
      </c>
      <c r="R16" s="114"/>
      <c r="S16" s="114"/>
      <c r="T16" s="114"/>
      <c r="U16" s="114"/>
      <c r="V16" s="114"/>
    </row>
    <row r="17" spans="2:79">
      <c r="B17" s="84"/>
      <c r="C17" s="32" t="s">
        <v>24</v>
      </c>
      <c r="D17" s="112" t="s">
        <v>25</v>
      </c>
      <c r="E17" s="112"/>
      <c r="F17" s="112"/>
      <c r="G17" s="112"/>
      <c r="H17" s="112"/>
      <c r="I17" s="112"/>
      <c r="J17" s="32" t="s">
        <v>9</v>
      </c>
      <c r="K17" s="130" t="s">
        <v>26</v>
      </c>
      <c r="L17" s="130"/>
      <c r="M17" s="130"/>
      <c r="N17" s="179"/>
      <c r="O17" s="179"/>
      <c r="P17" s="179"/>
      <c r="Q17" s="179"/>
      <c r="R17" s="179"/>
      <c r="S17" s="179"/>
      <c r="T17" s="130" t="s">
        <v>28</v>
      </c>
      <c r="U17" s="130"/>
      <c r="V17" s="130"/>
      <c r="W17" s="179"/>
      <c r="X17" s="179"/>
      <c r="Y17" s="179"/>
      <c r="Z17" s="179"/>
      <c r="AA17" s="179"/>
      <c r="AB17" s="179"/>
      <c r="AC17" s="180"/>
      <c r="AD17" s="180"/>
      <c r="AE17" s="180"/>
      <c r="AF17" s="180"/>
      <c r="AG17" s="180"/>
      <c r="AH17" s="180"/>
      <c r="AI17" s="180"/>
    </row>
    <row r="18" spans="2:79">
      <c r="B18" s="84"/>
      <c r="K18" s="128" t="s">
        <v>30</v>
      </c>
      <c r="L18" s="128"/>
      <c r="M18" s="128"/>
      <c r="N18" s="175"/>
      <c r="O18" s="175"/>
      <c r="P18" s="175"/>
      <c r="Q18" s="175"/>
      <c r="R18" s="175"/>
      <c r="S18" s="175"/>
      <c r="T18" s="128" t="s">
        <v>31</v>
      </c>
      <c r="U18" s="128"/>
      <c r="V18" s="128"/>
      <c r="W18" s="175"/>
      <c r="X18" s="175"/>
      <c r="Y18" s="175"/>
      <c r="Z18" s="175"/>
      <c r="AA18" s="175"/>
      <c r="AB18" s="175"/>
      <c r="AC18" s="176"/>
      <c r="AD18" s="176"/>
      <c r="AE18" s="176"/>
      <c r="AF18" s="176"/>
      <c r="AG18" s="176"/>
      <c r="AH18" s="176"/>
      <c r="AI18" s="176"/>
    </row>
    <row r="19" spans="2:79">
      <c r="B19" s="84"/>
      <c r="K19" s="128" t="s">
        <v>32</v>
      </c>
      <c r="L19" s="128"/>
      <c r="M19" s="128"/>
      <c r="N19" s="175"/>
      <c r="O19" s="175"/>
      <c r="P19" s="175"/>
      <c r="Q19" s="175"/>
      <c r="R19" s="175"/>
      <c r="S19" s="176"/>
      <c r="T19" s="128" t="s">
        <v>33</v>
      </c>
      <c r="U19" s="128"/>
      <c r="V19" s="128"/>
      <c r="W19" s="175"/>
      <c r="X19" s="175"/>
      <c r="Y19" s="175"/>
      <c r="Z19" s="175"/>
      <c r="AA19" s="175"/>
      <c r="AB19" s="175"/>
      <c r="AC19" s="176"/>
      <c r="AD19" s="176"/>
      <c r="AE19" s="176"/>
      <c r="AF19" s="176"/>
      <c r="AG19" s="176"/>
      <c r="AH19" s="176"/>
      <c r="AI19" s="176"/>
    </row>
    <row r="20" spans="2:79">
      <c r="B20" s="84"/>
      <c r="C20" s="32" t="s">
        <v>34</v>
      </c>
    </row>
    <row r="21" spans="2:79">
      <c r="D21" s="174" t="s">
        <v>35</v>
      </c>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87"/>
    </row>
    <row r="22" spans="2:79">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87"/>
    </row>
    <row r="23" spans="2:79" s="30" customFormat="1">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row>
    <row r="24" spans="2:79">
      <c r="B24" s="84"/>
      <c r="C24" s="32" t="s">
        <v>36</v>
      </c>
    </row>
    <row r="25" spans="2:79">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87"/>
    </row>
    <row r="26" spans="2:79">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87"/>
    </row>
    <row r="27" spans="2:79">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87"/>
    </row>
    <row r="28" spans="2:79">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87"/>
    </row>
    <row r="29" spans="2:79">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87"/>
    </row>
    <row r="30" spans="2:79">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87"/>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row>
    <row r="31" spans="2:79">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87"/>
    </row>
    <row r="32" spans="2:79" s="30" customFormat="1">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35">
      <c r="B33" s="85" t="s">
        <v>99</v>
      </c>
    </row>
    <row r="34" spans="1:35">
      <c r="C34" s="124" t="s">
        <v>39</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I34" s="87"/>
    </row>
    <row r="35" spans="1:35">
      <c r="AH35" s="90"/>
      <c r="AI35" s="87"/>
    </row>
    <row r="36" spans="1:35">
      <c r="B36" s="85" t="s">
        <v>100</v>
      </c>
    </row>
    <row r="37" spans="1:35">
      <c r="C37" s="125" t="s">
        <v>41</v>
      </c>
      <c r="D37" s="125"/>
      <c r="E37" s="125"/>
      <c r="F37" s="125"/>
      <c r="G37" s="125"/>
      <c r="H37" s="125"/>
      <c r="I37" s="125"/>
      <c r="J37" s="115">
        <f>SUM(M38:O43)</f>
        <v>0</v>
      </c>
      <c r="K37" s="115"/>
      <c r="L37" s="115"/>
      <c r="M37" s="115"/>
      <c r="N37" s="117" t="s">
        <v>42</v>
      </c>
      <c r="O37" s="117"/>
      <c r="P37" s="117"/>
      <c r="Q37" s="117"/>
      <c r="R37" s="117"/>
      <c r="S37" s="117"/>
      <c r="T37" s="117"/>
      <c r="U37" s="117"/>
      <c r="V37" s="115">
        <f>SUM(V38:X43)</f>
        <v>0</v>
      </c>
      <c r="W37" s="115"/>
      <c r="X37" s="115"/>
      <c r="Y37" s="115"/>
      <c r="Z37" s="117" t="s">
        <v>43</v>
      </c>
      <c r="AA37" s="117"/>
      <c r="AB37" s="117"/>
      <c r="AC37" s="117"/>
      <c r="AD37" s="117"/>
      <c r="AE37" s="115">
        <f>SUM(AE38:AG43)</f>
        <v>0</v>
      </c>
      <c r="AF37" s="115"/>
      <c r="AG37" s="115"/>
      <c r="AH37" s="115"/>
    </row>
    <row r="38" spans="1:35">
      <c r="D38" s="122" t="s">
        <v>44</v>
      </c>
      <c r="E38" s="122"/>
      <c r="F38" s="122"/>
      <c r="G38" s="118" t="s">
        <v>45</v>
      </c>
      <c r="H38" s="118"/>
      <c r="I38" s="118"/>
      <c r="J38" s="118"/>
      <c r="K38" s="118"/>
      <c r="L38" s="118"/>
      <c r="M38" s="173"/>
      <c r="N38" s="173"/>
      <c r="O38" s="173"/>
      <c r="P38" s="118" t="s">
        <v>46</v>
      </c>
      <c r="Q38" s="118"/>
      <c r="R38" s="118"/>
      <c r="S38" s="118"/>
      <c r="T38" s="118"/>
      <c r="U38" s="118"/>
      <c r="V38" s="173"/>
      <c r="W38" s="173"/>
      <c r="X38" s="173"/>
      <c r="Z38" s="117" t="s">
        <v>43</v>
      </c>
      <c r="AA38" s="117"/>
      <c r="AB38" s="117"/>
      <c r="AC38" s="117"/>
      <c r="AD38" s="117"/>
      <c r="AE38" s="115">
        <f>M38-V38</f>
        <v>0</v>
      </c>
      <c r="AF38" s="115"/>
      <c r="AG38" s="115"/>
      <c r="AI38" s="87"/>
    </row>
    <row r="39" spans="1:35">
      <c r="D39" s="122" t="s">
        <v>47</v>
      </c>
      <c r="E39" s="122"/>
      <c r="F39" s="122"/>
      <c r="G39" s="118" t="s">
        <v>45</v>
      </c>
      <c r="H39" s="118"/>
      <c r="I39" s="118"/>
      <c r="J39" s="118"/>
      <c r="K39" s="118"/>
      <c r="L39" s="118"/>
      <c r="M39" s="173"/>
      <c r="N39" s="173"/>
      <c r="O39" s="173"/>
      <c r="P39" s="118" t="s">
        <v>46</v>
      </c>
      <c r="Q39" s="118"/>
      <c r="R39" s="118"/>
      <c r="S39" s="118"/>
      <c r="T39" s="118"/>
      <c r="U39" s="118"/>
      <c r="V39" s="173"/>
      <c r="W39" s="173"/>
      <c r="X39" s="173"/>
      <c r="Z39" s="117" t="s">
        <v>43</v>
      </c>
      <c r="AA39" s="117"/>
      <c r="AB39" s="117"/>
      <c r="AC39" s="117"/>
      <c r="AD39" s="117"/>
      <c r="AE39" s="115">
        <f t="shared" ref="AE39:AE42" si="0">M39-V39</f>
        <v>0</v>
      </c>
      <c r="AF39" s="115"/>
      <c r="AG39" s="115"/>
      <c r="AI39" s="87"/>
    </row>
    <row r="40" spans="1:35">
      <c r="C40" s="88"/>
      <c r="D40" s="122" t="s">
        <v>48</v>
      </c>
      <c r="E40" s="122"/>
      <c r="F40" s="122"/>
      <c r="G40" s="118" t="s">
        <v>45</v>
      </c>
      <c r="H40" s="118"/>
      <c r="I40" s="118"/>
      <c r="J40" s="118"/>
      <c r="K40" s="118"/>
      <c r="L40" s="118"/>
      <c r="M40" s="173"/>
      <c r="N40" s="173"/>
      <c r="O40" s="173"/>
      <c r="P40" s="118" t="s">
        <v>46</v>
      </c>
      <c r="Q40" s="118"/>
      <c r="R40" s="118"/>
      <c r="S40" s="118"/>
      <c r="T40" s="118"/>
      <c r="U40" s="118"/>
      <c r="V40" s="173"/>
      <c r="W40" s="173"/>
      <c r="X40" s="173"/>
      <c r="Z40" s="117" t="s">
        <v>43</v>
      </c>
      <c r="AA40" s="117"/>
      <c r="AB40" s="117"/>
      <c r="AC40" s="117"/>
      <c r="AD40" s="117"/>
      <c r="AE40" s="115">
        <f t="shared" si="0"/>
        <v>0</v>
      </c>
      <c r="AF40" s="115"/>
      <c r="AG40" s="115"/>
    </row>
    <row r="41" spans="1:35">
      <c r="C41" s="88"/>
      <c r="D41" s="122" t="s">
        <v>49</v>
      </c>
      <c r="E41" s="122"/>
      <c r="F41" s="122"/>
      <c r="G41" s="118" t="s">
        <v>45</v>
      </c>
      <c r="H41" s="118"/>
      <c r="I41" s="118"/>
      <c r="J41" s="118"/>
      <c r="K41" s="118"/>
      <c r="L41" s="118"/>
      <c r="M41" s="173"/>
      <c r="N41" s="173"/>
      <c r="O41" s="173"/>
      <c r="P41" s="118" t="s">
        <v>46</v>
      </c>
      <c r="Q41" s="118"/>
      <c r="R41" s="118"/>
      <c r="S41" s="118"/>
      <c r="T41" s="118"/>
      <c r="U41" s="118"/>
      <c r="V41" s="173"/>
      <c r="W41" s="173"/>
      <c r="X41" s="173"/>
      <c r="Z41" s="117" t="s">
        <v>43</v>
      </c>
      <c r="AA41" s="117"/>
      <c r="AB41" s="117"/>
      <c r="AC41" s="117"/>
      <c r="AD41" s="117"/>
      <c r="AE41" s="115">
        <f t="shared" si="0"/>
        <v>0</v>
      </c>
      <c r="AF41" s="115"/>
      <c r="AG41" s="115"/>
    </row>
    <row r="42" spans="1:35">
      <c r="C42" s="88"/>
      <c r="D42" s="122" t="s">
        <v>50</v>
      </c>
      <c r="E42" s="122"/>
      <c r="F42" s="122"/>
      <c r="G42" s="118" t="s">
        <v>45</v>
      </c>
      <c r="H42" s="118"/>
      <c r="I42" s="118"/>
      <c r="J42" s="118"/>
      <c r="K42" s="118"/>
      <c r="L42" s="118"/>
      <c r="M42" s="115">
        <f>SUM('A(公共)'!$O$26,'B(公共)'!$O$26,'C(公共)'!$O$26)-M43</f>
        <v>0</v>
      </c>
      <c r="N42" s="115"/>
      <c r="O42" s="115"/>
      <c r="P42" s="118" t="s">
        <v>46</v>
      </c>
      <c r="Q42" s="118"/>
      <c r="R42" s="118"/>
      <c r="S42" s="118"/>
      <c r="T42" s="118"/>
      <c r="U42" s="118"/>
      <c r="V42" s="115">
        <f>SUM('A(公共)'!$AB$26,'B(公共)'!$AB$26,'C(公共)'!$AB$26)-V43</f>
        <v>0</v>
      </c>
      <c r="W42" s="115"/>
      <c r="X42" s="115"/>
      <c r="Z42" s="117" t="s">
        <v>43</v>
      </c>
      <c r="AA42" s="117"/>
      <c r="AB42" s="117"/>
      <c r="AC42" s="117"/>
      <c r="AD42" s="117"/>
      <c r="AE42" s="115">
        <f t="shared" si="0"/>
        <v>0</v>
      </c>
      <c r="AF42" s="115"/>
      <c r="AG42" s="115"/>
    </row>
    <row r="43" spans="1:35">
      <c r="C43" s="88"/>
      <c r="D43" s="122" t="s">
        <v>51</v>
      </c>
      <c r="E43" s="122"/>
      <c r="F43" s="122"/>
      <c r="G43" s="118" t="s">
        <v>45</v>
      </c>
      <c r="H43" s="118"/>
      <c r="I43" s="118"/>
      <c r="J43" s="118"/>
      <c r="K43" s="118"/>
      <c r="L43" s="118"/>
      <c r="M43" s="115">
        <f>SUM('A(公共)'!$Q$24,'B(公共)'!$Q$24,'C(公共)'!$Q$24)</f>
        <v>0</v>
      </c>
      <c r="N43" s="115"/>
      <c r="O43" s="115"/>
      <c r="P43" s="118" t="s">
        <v>46</v>
      </c>
      <c r="Q43" s="118"/>
      <c r="R43" s="118"/>
      <c r="S43" s="118"/>
      <c r="T43" s="118"/>
      <c r="U43" s="118"/>
      <c r="V43" s="115">
        <f>SUM('A(公共)'!$AD$24,'B(公共)'!$AD$24,'C(公共)'!$AD$24)</f>
        <v>0</v>
      </c>
      <c r="W43" s="115"/>
      <c r="X43" s="115"/>
      <c r="Z43" s="117" t="s">
        <v>43</v>
      </c>
      <c r="AA43" s="117"/>
      <c r="AB43" s="117"/>
      <c r="AC43" s="117"/>
      <c r="AD43" s="117"/>
      <c r="AE43" s="115">
        <f>M43-V43</f>
        <v>0</v>
      </c>
      <c r="AF43" s="115"/>
      <c r="AG43" s="115"/>
    </row>
    <row r="44" spans="1:35">
      <c r="C44" s="88"/>
      <c r="D44" s="127" t="s">
        <v>52</v>
      </c>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row>
    <row r="45" spans="1:35">
      <c r="D45" s="124" t="s">
        <v>53</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87"/>
    </row>
    <row r="46" spans="1:35">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c r="A47" s="126" t="s">
        <v>54</v>
      </c>
      <c r="B47" s="126"/>
      <c r="C47" s="123" t="s">
        <v>55</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row>
    <row r="48" spans="1:35">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row>
  </sheetData>
  <sheetProtection sheet="1" selectLockedCells="1"/>
  <mergeCells count="92">
    <mergeCell ref="U8:AI8"/>
    <mergeCell ref="A1:AI1"/>
    <mergeCell ref="B2:L2"/>
    <mergeCell ref="M2:T2"/>
    <mergeCell ref="A4:AI4"/>
    <mergeCell ref="U6:AI7"/>
    <mergeCell ref="C10:AI10"/>
    <mergeCell ref="D11:I11"/>
    <mergeCell ref="K11:AI11"/>
    <mergeCell ref="D12:I12"/>
    <mergeCell ref="K12:Q12"/>
    <mergeCell ref="S12:U12"/>
    <mergeCell ref="W12:Y12"/>
    <mergeCell ref="K13:Q13"/>
    <mergeCell ref="S13:U13"/>
    <mergeCell ref="W13:Y13"/>
    <mergeCell ref="D14:G14"/>
    <mergeCell ref="K14:N14"/>
    <mergeCell ref="O14:AI14"/>
    <mergeCell ref="D17:I17"/>
    <mergeCell ref="K17:M17"/>
    <mergeCell ref="N17:S17"/>
    <mergeCell ref="T17:V17"/>
    <mergeCell ref="W17:AI17"/>
    <mergeCell ref="K15:N15"/>
    <mergeCell ref="O15:AI15"/>
    <mergeCell ref="D16:I16"/>
    <mergeCell ref="K16:O16"/>
    <mergeCell ref="Q16:V16"/>
    <mergeCell ref="K18:M18"/>
    <mergeCell ref="N18:S18"/>
    <mergeCell ref="T18:V18"/>
    <mergeCell ref="W18:AI18"/>
    <mergeCell ref="K19:M19"/>
    <mergeCell ref="N19:S19"/>
    <mergeCell ref="T19:V19"/>
    <mergeCell ref="W19:AI19"/>
    <mergeCell ref="D21:AH22"/>
    <mergeCell ref="D25:AH31"/>
    <mergeCell ref="C34:AG34"/>
    <mergeCell ref="C37:I37"/>
    <mergeCell ref="J37:M37"/>
    <mergeCell ref="N37:U37"/>
    <mergeCell ref="V37:Y37"/>
    <mergeCell ref="Z37:AD37"/>
    <mergeCell ref="AE37:AH37"/>
    <mergeCell ref="AE38:AG38"/>
    <mergeCell ref="D39:F39"/>
    <mergeCell ref="G39:L39"/>
    <mergeCell ref="M39:O39"/>
    <mergeCell ref="P39:U39"/>
    <mergeCell ref="V39:X39"/>
    <mergeCell ref="Z39:AD39"/>
    <mergeCell ref="AE39:AG39"/>
    <mergeCell ref="D38:F38"/>
    <mergeCell ref="G38:L38"/>
    <mergeCell ref="M38:O38"/>
    <mergeCell ref="P38:U38"/>
    <mergeCell ref="V38:X38"/>
    <mergeCell ref="Z38:AD38"/>
    <mergeCell ref="V42:X42"/>
    <mergeCell ref="Z42:AD42"/>
    <mergeCell ref="AE40:AG40"/>
    <mergeCell ref="D41:F41"/>
    <mergeCell ref="G41:L41"/>
    <mergeCell ref="M41:O41"/>
    <mergeCell ref="P41:U41"/>
    <mergeCell ref="V41:X41"/>
    <mergeCell ref="Z41:AD41"/>
    <mergeCell ref="AE41:AG41"/>
    <mergeCell ref="D40:F40"/>
    <mergeCell ref="G40:L40"/>
    <mergeCell ref="M40:O40"/>
    <mergeCell ref="P40:U40"/>
    <mergeCell ref="V40:X40"/>
    <mergeCell ref="Z40:AD40"/>
    <mergeCell ref="D44:AG44"/>
    <mergeCell ref="D45:AH45"/>
    <mergeCell ref="A47:B47"/>
    <mergeCell ref="C47:AI48"/>
    <mergeCell ref="AE42:AG42"/>
    <mergeCell ref="D43:F43"/>
    <mergeCell ref="G43:L43"/>
    <mergeCell ref="M43:O43"/>
    <mergeCell ref="P43:U43"/>
    <mergeCell ref="V43:X43"/>
    <mergeCell ref="Z43:AD43"/>
    <mergeCell ref="AE43:AG43"/>
    <mergeCell ref="D42:F42"/>
    <mergeCell ref="G42:L42"/>
    <mergeCell ref="M42:O42"/>
    <mergeCell ref="P42:U42"/>
  </mergeCells>
  <phoneticPr fontId="6"/>
  <conditionalFormatting sqref="K11:AI11">
    <cfRule type="containsBlanks" dxfId="6" priority="1">
      <formula>LEN(TRIM(K11))=0</formula>
    </cfRule>
  </conditionalFormatting>
  <conditionalFormatting sqref="M38:O41 V38:X41">
    <cfRule type="containsBlanks" dxfId="5" priority="2">
      <formula>LEN(TRIM(M38))=0</formula>
    </cfRule>
  </conditionalFormatting>
  <conditionalFormatting sqref="M2:T2 U6:AI8 K12:Q13 S12:U13 W12:Y13 O14:AI15 K16:O16 N17:S19 W17:AI19 D21:AH22 D25:AH31">
    <cfRule type="containsBlanks" dxfId="4" priority="3">
      <formula>LEN(TRIM(D2))=0</formula>
    </cfRule>
  </conditionalFormatting>
  <conditionalFormatting sqref="U6 U8">
    <cfRule type="containsBlanks" dxfId="3" priority="4">
      <formula>LEN(TRIM(U6))=0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'(参考)諸謝金・宿泊料'!$B$3:$B$25</xm:f>
          </x14:formula1>
          <xm:sqref>O19:R19 N18:N19 N17:S17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27"/>
  <sheetViews>
    <sheetView showZeros="0" topLeftCell="J2" workbookViewId="0">
      <selection activeCell="Q10" sqref="Q10"/>
    </sheetView>
  </sheetViews>
  <sheetFormatPr defaultColWidth="2.42578125" defaultRowHeight="37.5" customHeight="1"/>
  <cols>
    <col min="1" max="1" width="8.7109375" style="30" customWidth="1"/>
    <col min="2" max="2" width="7.42578125" style="30" customWidth="1"/>
    <col min="3" max="3" width="4.28515625" style="36" bestFit="1" customWidth="1"/>
    <col min="4" max="4" width="7.42578125" style="30" customWidth="1"/>
    <col min="5" max="7" width="12.42578125" style="30" customWidth="1"/>
    <col min="8" max="8" width="7.42578125" style="36" customWidth="1"/>
    <col min="9" max="34" width="7.42578125" style="30" customWidth="1"/>
    <col min="35" max="16384" width="2.42578125" style="30"/>
  </cols>
  <sheetData>
    <row r="1" spans="1:35" ht="15.75">
      <c r="A1" s="166" t="s">
        <v>56</v>
      </c>
      <c r="B1" s="166"/>
      <c r="C1" s="166"/>
      <c r="D1" s="166"/>
      <c r="E1" s="166"/>
      <c r="F1" s="166"/>
      <c r="G1" s="29"/>
      <c r="H1" s="29"/>
      <c r="I1" s="29"/>
      <c r="J1" s="29"/>
      <c r="K1" s="29"/>
      <c r="L1" s="29"/>
      <c r="M1" s="29"/>
      <c r="N1" s="29"/>
      <c r="O1" s="29"/>
      <c r="P1" s="29"/>
      <c r="Q1" s="29"/>
      <c r="R1" s="29"/>
      <c r="S1" s="29"/>
      <c r="T1" s="29"/>
      <c r="U1" s="29"/>
      <c r="V1" s="29"/>
      <c r="W1" s="29"/>
      <c r="X1" s="29"/>
      <c r="Y1" s="29"/>
      <c r="Z1" s="29"/>
      <c r="AA1" s="29"/>
      <c r="AB1" s="167">
        <f>'報告書(公共)'!U6</f>
        <v>0</v>
      </c>
      <c r="AC1" s="167"/>
      <c r="AD1" s="167"/>
      <c r="AE1" s="167"/>
      <c r="AF1" s="167"/>
      <c r="AG1" s="167"/>
      <c r="AH1" s="167"/>
    </row>
    <row r="2" spans="1:35" s="32" customFormat="1" ht="15" customHeight="1">
      <c r="A2" s="31" t="s">
        <v>101</v>
      </c>
      <c r="B2" s="31"/>
      <c r="C2" s="31"/>
      <c r="D2" s="31"/>
      <c r="E2" s="190">
        <f>'報告書(公共)'!M2</f>
        <v>0</v>
      </c>
      <c r="F2" s="190"/>
      <c r="G2" s="134"/>
      <c r="H2" s="134"/>
      <c r="I2" s="134"/>
      <c r="J2" s="134"/>
      <c r="K2" s="134"/>
      <c r="L2" s="31"/>
      <c r="M2" s="31"/>
      <c r="N2" s="31"/>
      <c r="O2" s="31"/>
      <c r="P2" s="31"/>
      <c r="Q2" s="31"/>
      <c r="R2" s="31"/>
      <c r="S2" s="31"/>
      <c r="T2" s="31"/>
      <c r="U2" s="31"/>
      <c r="V2" s="31"/>
      <c r="W2" s="31"/>
      <c r="X2" s="31"/>
      <c r="Y2" s="31"/>
      <c r="Z2" s="31"/>
      <c r="AA2" s="31"/>
      <c r="AB2" s="31"/>
      <c r="AC2" s="31"/>
      <c r="AD2" s="31"/>
      <c r="AE2" s="31"/>
      <c r="AF2" s="31"/>
      <c r="AG2" s="31"/>
      <c r="AH2" s="31"/>
      <c r="AI2" s="31"/>
    </row>
    <row r="3" spans="1:35" ht="16.5" thickBot="1">
      <c r="A3" s="133" t="s">
        <v>102</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5" ht="30" customHeight="1">
      <c r="A4" s="29"/>
      <c r="B4" s="29"/>
      <c r="C4" s="33"/>
      <c r="D4" s="29"/>
      <c r="E4" s="29"/>
      <c r="F4" s="29"/>
      <c r="G4" s="29"/>
      <c r="H4" s="34"/>
      <c r="I4" s="168" t="s">
        <v>59</v>
      </c>
      <c r="J4" s="169"/>
      <c r="K4" s="169"/>
      <c r="L4" s="169"/>
      <c r="M4" s="169"/>
      <c r="N4" s="169"/>
      <c r="O4" s="169"/>
      <c r="P4" s="169"/>
      <c r="Q4" s="169"/>
      <c r="R4" s="169"/>
      <c r="S4" s="169"/>
      <c r="T4" s="169"/>
      <c r="U4" s="170"/>
      <c r="V4" s="168" t="s">
        <v>60</v>
      </c>
      <c r="W4" s="169"/>
      <c r="X4" s="169"/>
      <c r="Y4" s="169"/>
      <c r="Z4" s="169"/>
      <c r="AA4" s="169"/>
      <c r="AB4" s="169"/>
      <c r="AC4" s="169"/>
      <c r="AD4" s="169"/>
      <c r="AE4" s="169"/>
      <c r="AF4" s="169"/>
      <c r="AG4" s="169"/>
      <c r="AH4" s="170"/>
    </row>
    <row r="5" spans="1:35" ht="30" customHeight="1">
      <c r="A5" s="35" t="s">
        <v>61</v>
      </c>
      <c r="B5" s="186">
        <f>'報告書(公共)'!W17</f>
        <v>0</v>
      </c>
      <c r="C5" s="186"/>
      <c r="D5" s="186"/>
      <c r="E5" s="29"/>
      <c r="F5" s="29"/>
      <c r="G5" s="29"/>
      <c r="H5" s="34"/>
      <c r="I5" s="161" t="s">
        <v>62</v>
      </c>
      <c r="J5" s="159"/>
      <c r="K5" s="187"/>
      <c r="L5" s="187"/>
      <c r="M5" s="187"/>
      <c r="N5" s="163" t="s">
        <v>63</v>
      </c>
      <c r="O5" s="159"/>
      <c r="P5" s="188"/>
      <c r="Q5" s="188"/>
      <c r="R5" s="163" t="s">
        <v>64</v>
      </c>
      <c r="S5" s="159"/>
      <c r="T5" s="188"/>
      <c r="U5" s="189"/>
      <c r="V5" s="161" t="str">
        <f>I5</f>
        <v>パック料金</v>
      </c>
      <c r="W5" s="159"/>
      <c r="X5" s="162">
        <f>K5</f>
        <v>0</v>
      </c>
      <c r="Y5" s="162"/>
      <c r="Z5" s="162"/>
      <c r="AA5" s="163" t="s">
        <v>63</v>
      </c>
      <c r="AB5" s="159"/>
      <c r="AC5" s="158">
        <f>P5</f>
        <v>0</v>
      </c>
      <c r="AD5" s="158"/>
      <c r="AE5" s="163" t="s">
        <v>64</v>
      </c>
      <c r="AF5" s="159"/>
      <c r="AG5" s="158">
        <f>T5</f>
        <v>0</v>
      </c>
      <c r="AH5" s="172"/>
    </row>
    <row r="6" spans="1:35" ht="30" customHeight="1" thickBot="1">
      <c r="A6" s="35" t="s">
        <v>65</v>
      </c>
      <c r="B6" s="186">
        <f>'報告書(公共)'!N17</f>
        <v>0</v>
      </c>
      <c r="C6" s="186"/>
      <c r="D6" s="186"/>
      <c r="I6" s="151" t="s">
        <v>66</v>
      </c>
      <c r="J6" s="152"/>
      <c r="K6" s="152"/>
      <c r="L6" s="153" t="s">
        <v>67</v>
      </c>
      <c r="M6" s="154"/>
      <c r="N6" s="155" t="s">
        <v>68</v>
      </c>
      <c r="O6" s="152"/>
      <c r="P6" s="156" t="s">
        <v>69</v>
      </c>
      <c r="Q6" s="157"/>
      <c r="R6" s="150" t="s">
        <v>70</v>
      </c>
      <c r="S6" s="150"/>
      <c r="T6" s="156" t="s">
        <v>71</v>
      </c>
      <c r="U6" s="171"/>
      <c r="V6" s="151" t="str">
        <f>I6</f>
        <v>鉄道賃</v>
      </c>
      <c r="W6" s="152"/>
      <c r="X6" s="152"/>
      <c r="Y6" s="153" t="str">
        <f>L6</f>
        <v>航空賃</v>
      </c>
      <c r="Z6" s="154"/>
      <c r="AA6" s="155" t="s">
        <v>68</v>
      </c>
      <c r="AB6" s="152"/>
      <c r="AC6" s="144" t="str">
        <f>P6</f>
        <v>諸謝金</v>
      </c>
      <c r="AD6" s="145"/>
      <c r="AE6" s="144" t="str">
        <f>R6</f>
        <v>宿泊料</v>
      </c>
      <c r="AF6" s="145"/>
      <c r="AG6" s="144" t="str">
        <f>T6</f>
        <v>食卓料</v>
      </c>
      <c r="AH6" s="146"/>
    </row>
    <row r="7" spans="1:35" ht="30" customHeight="1">
      <c r="A7" s="37" t="s">
        <v>72</v>
      </c>
      <c r="B7" s="38" t="s">
        <v>73</v>
      </c>
      <c r="C7" s="39" t="s">
        <v>74</v>
      </c>
      <c r="D7" s="40" t="s">
        <v>75</v>
      </c>
      <c r="E7" s="41" t="s">
        <v>76</v>
      </c>
      <c r="F7" s="42" t="s">
        <v>77</v>
      </c>
      <c r="G7" s="41" t="s">
        <v>78</v>
      </c>
      <c r="H7" s="43" t="s">
        <v>79</v>
      </c>
      <c r="I7" s="44" t="s">
        <v>80</v>
      </c>
      <c r="J7" s="45" t="s">
        <v>81</v>
      </c>
      <c r="K7" s="46" t="s">
        <v>82</v>
      </c>
      <c r="L7" s="47" t="s">
        <v>80</v>
      </c>
      <c r="M7" s="45" t="s">
        <v>81</v>
      </c>
      <c r="N7" s="45" t="s">
        <v>80</v>
      </c>
      <c r="O7" s="48" t="s">
        <v>81</v>
      </c>
      <c r="P7" s="48" t="s">
        <v>83</v>
      </c>
      <c r="Q7" s="48" t="s">
        <v>84</v>
      </c>
      <c r="R7" s="48" t="s">
        <v>85</v>
      </c>
      <c r="S7" s="48" t="s">
        <v>84</v>
      </c>
      <c r="T7" s="48" t="s">
        <v>85</v>
      </c>
      <c r="U7" s="49" t="s">
        <v>84</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75">
      <c r="A8" s="51"/>
      <c r="B8" s="52"/>
      <c r="C8" s="53"/>
      <c r="D8" s="54"/>
      <c r="E8" s="55"/>
      <c r="F8" s="56"/>
      <c r="G8" s="55"/>
      <c r="H8" s="57"/>
      <c r="I8" s="58" t="s">
        <v>86</v>
      </c>
      <c r="J8" s="59" t="s">
        <v>87</v>
      </c>
      <c r="K8" s="60" t="s">
        <v>87</v>
      </c>
      <c r="L8" s="61" t="s">
        <v>86</v>
      </c>
      <c r="M8" s="59" t="s">
        <v>87</v>
      </c>
      <c r="N8" s="59" t="s">
        <v>86</v>
      </c>
      <c r="O8" s="62" t="s">
        <v>87</v>
      </c>
      <c r="P8" s="63" t="s">
        <v>83</v>
      </c>
      <c r="Q8" s="63" t="s">
        <v>87</v>
      </c>
      <c r="R8" s="63" t="s">
        <v>89</v>
      </c>
      <c r="S8" s="63" t="s">
        <v>87</v>
      </c>
      <c r="T8" s="63" t="s">
        <v>89</v>
      </c>
      <c r="U8" s="64" t="s">
        <v>87</v>
      </c>
      <c r="V8" s="58" t="s">
        <v>86</v>
      </c>
      <c r="W8" s="59" t="s">
        <v>87</v>
      </c>
      <c r="X8" s="60" t="s">
        <v>87</v>
      </c>
      <c r="Y8" s="61" t="s">
        <v>86</v>
      </c>
      <c r="Z8" s="59" t="s">
        <v>87</v>
      </c>
      <c r="AA8" s="59" t="s">
        <v>86</v>
      </c>
      <c r="AB8" s="62" t="s">
        <v>87</v>
      </c>
      <c r="AC8" s="63" t="s">
        <v>103</v>
      </c>
      <c r="AD8" s="63" t="s">
        <v>87</v>
      </c>
      <c r="AE8" s="63" t="s">
        <v>89</v>
      </c>
      <c r="AF8" s="62" t="s">
        <v>87</v>
      </c>
      <c r="AG8" s="63" t="s">
        <v>89</v>
      </c>
      <c r="AH8" s="93" t="s">
        <v>87</v>
      </c>
    </row>
    <row r="9" spans="1:35" ht="29.25" customHeight="1">
      <c r="A9" s="95"/>
      <c r="B9" s="96"/>
      <c r="C9" s="67" t="s">
        <v>74</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IF(P9="","",IF(Q9&lt;VLOOKUP($B$6,'(参考)諸謝金・宿泊料'!$B$3:$D$25,3,FALSE)*AC9,Q9,VLOOKUP($B$6,'(参考)諸謝金・宿泊料'!$B$3:$D$25,3,FALSE)*AC9))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c r="A10" s="95"/>
      <c r="B10" s="96"/>
      <c r="C10" s="76" t="s">
        <v>74</v>
      </c>
      <c r="D10" s="97"/>
      <c r="E10" s="98"/>
      <c r="F10" s="98"/>
      <c r="G10" s="98"/>
      <c r="H10" s="99"/>
      <c r="I10" s="100"/>
      <c r="J10" s="101"/>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IF(P10="","",IF(Q10&lt;VLOOKUP($B$6,'(参考)諸謝金・宿泊料'!$B$3:$D$25,3,FALSE)*AC10,Q10,VLOOKUP($B$6,'(参考)諸謝金・宿泊料'!$B$3:$D$25,3,FALSE)*AC10))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c r="A11" s="95"/>
      <c r="B11" s="96"/>
      <c r="C11" s="76" t="s">
        <v>74</v>
      </c>
      <c r="D11" s="97"/>
      <c r="E11" s="98"/>
      <c r="F11" s="98"/>
      <c r="G11" s="98"/>
      <c r="H11" s="99"/>
      <c r="I11" s="100"/>
      <c r="J11" s="101"/>
      <c r="K11" s="104"/>
      <c r="L11" s="104"/>
      <c r="M11" s="104"/>
      <c r="N11" s="105"/>
      <c r="O11" s="104"/>
      <c r="P11" s="104"/>
      <c r="Q11" s="104"/>
      <c r="R11" s="13" t="str">
        <f>IF(H11="","",IF($K$5="",1,""))</f>
        <v/>
      </c>
      <c r="S11" s="104"/>
      <c r="T11" s="17" t="str">
        <f t="shared" ref="T11:T23" si="4">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f t="shared" si="2"/>
        <v>0</v>
      </c>
      <c r="AD11" s="13" t="str">
        <f>IF(P11="","",IF(Q11&lt;VLOOKUP($B$6,'(参考)諸謝金・宿泊料'!$B$3:$D$25,3,FALSE)*AC11,Q11,VLOOKUP($B$6,'(参考)諸謝金・宿泊料'!$B$3:$D$25,3,FALSE)*AC11))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5">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c r="A12" s="95"/>
      <c r="B12" s="96"/>
      <c r="C12" s="76" t="s">
        <v>74</v>
      </c>
      <c r="D12" s="97"/>
      <c r="E12" s="98"/>
      <c r="F12" s="98"/>
      <c r="G12" s="98"/>
      <c r="H12" s="99"/>
      <c r="I12" s="100"/>
      <c r="J12" s="101"/>
      <c r="K12" s="104"/>
      <c r="L12" s="104"/>
      <c r="M12" s="104"/>
      <c r="N12" s="105"/>
      <c r="O12" s="104"/>
      <c r="P12" s="104"/>
      <c r="Q12" s="104"/>
      <c r="R12" s="13" t="str">
        <f t="shared" ref="R12:R23" si="6">IF(H12="","",IF($K$5="",1,""))</f>
        <v/>
      </c>
      <c r="S12" s="104"/>
      <c r="T12" s="17" t="str">
        <f t="shared" si="4"/>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f t="shared" si="2"/>
        <v>0</v>
      </c>
      <c r="AD12" s="13" t="str">
        <f>IF(P12="","",IF(Q12&lt;VLOOKUP($B$6,'(参考)諸謝金・宿泊料'!$B$3:$D$25,3,FALSE)*AC12,Q12,VLOOKUP($B$6,'(参考)諸謝金・宿泊料'!$B$3:$D$25,3,FALSE)*AC12))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5"/>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c r="A13" s="95"/>
      <c r="B13" s="96"/>
      <c r="C13" s="76" t="s">
        <v>74</v>
      </c>
      <c r="D13" s="97"/>
      <c r="E13" s="98"/>
      <c r="F13" s="98"/>
      <c r="G13" s="98"/>
      <c r="H13" s="99"/>
      <c r="I13" s="100"/>
      <c r="J13" s="101"/>
      <c r="K13" s="104"/>
      <c r="L13" s="104"/>
      <c r="M13" s="104"/>
      <c r="N13" s="105"/>
      <c r="O13" s="104"/>
      <c r="P13" s="104"/>
      <c r="Q13" s="104"/>
      <c r="R13" s="13" t="str">
        <f t="shared" si="6"/>
        <v/>
      </c>
      <c r="S13" s="104"/>
      <c r="T13" s="17" t="str">
        <f t="shared" si="4"/>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f>P13</f>
        <v>0</v>
      </c>
      <c r="AD13" s="13" t="str">
        <f>IF(P13="","",IF(Q13&lt;VLOOKUP($B$6,'(参考)諸謝金・宿泊料'!$B$3:$D$25,3,FALSE)*AC13,Q13,VLOOKUP($B$6,'(参考)諸謝金・宿泊料'!$B$3:$D$25,3,FALSE)*AC13))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5"/>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c r="A14" s="95"/>
      <c r="B14" s="96"/>
      <c r="C14" s="76" t="s">
        <v>74</v>
      </c>
      <c r="D14" s="97"/>
      <c r="E14" s="98"/>
      <c r="F14" s="98"/>
      <c r="G14" s="98"/>
      <c r="H14" s="99"/>
      <c r="I14" s="100"/>
      <c r="J14" s="101"/>
      <c r="K14" s="104"/>
      <c r="L14" s="104"/>
      <c r="M14" s="104"/>
      <c r="N14" s="105"/>
      <c r="O14" s="104"/>
      <c r="P14" s="104"/>
      <c r="Q14" s="104"/>
      <c r="R14" s="13" t="str">
        <f t="shared" si="6"/>
        <v/>
      </c>
      <c r="S14" s="104"/>
      <c r="T14" s="17" t="str">
        <f t="shared" si="4"/>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f>P14</f>
        <v>0</v>
      </c>
      <c r="AD14" s="13" t="str">
        <f>IF(P14="","",IF(Q14&lt;VLOOKUP($B$6,'(参考)諸謝金・宿泊料'!$B$3:$D$25,3,FALSE)*AC14,Q14,VLOOKUP($B$6,'(参考)諸謝金・宿泊料'!$B$3:$D$25,3,FALSE)*AC14))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5"/>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c r="A15" s="95"/>
      <c r="B15" s="96"/>
      <c r="C15" s="76" t="s">
        <v>74</v>
      </c>
      <c r="D15" s="97"/>
      <c r="E15" s="98"/>
      <c r="F15" s="98"/>
      <c r="G15" s="98"/>
      <c r="H15" s="99"/>
      <c r="I15" s="100"/>
      <c r="J15" s="101"/>
      <c r="K15" s="104"/>
      <c r="L15" s="104"/>
      <c r="M15" s="104"/>
      <c r="N15" s="105"/>
      <c r="O15" s="104"/>
      <c r="P15" s="104"/>
      <c r="Q15" s="104"/>
      <c r="R15" s="13" t="str">
        <f t="shared" si="6"/>
        <v/>
      </c>
      <c r="S15" s="104"/>
      <c r="T15" s="17" t="str">
        <f t="shared" si="4"/>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f t="shared" si="2"/>
        <v>0</v>
      </c>
      <c r="AD15" s="13" t="str">
        <f>IF(P15="","",IF(Q15&lt;VLOOKUP($B$6,'(参考)諸謝金・宿泊料'!$B$3:$D$25,3,FALSE)*AC15,Q15,VLOOKUP($B$6,'(参考)諸謝金・宿泊料'!$B$3:$D$25,3,FALSE)*AC15))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5"/>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c r="A16" s="95"/>
      <c r="B16" s="96"/>
      <c r="C16" s="76" t="s">
        <v>74</v>
      </c>
      <c r="D16" s="97"/>
      <c r="E16" s="98"/>
      <c r="F16" s="98"/>
      <c r="G16" s="98"/>
      <c r="H16" s="99"/>
      <c r="I16" s="100"/>
      <c r="J16" s="101"/>
      <c r="K16" s="104"/>
      <c r="L16" s="104"/>
      <c r="M16" s="104"/>
      <c r="N16" s="105"/>
      <c r="O16" s="104"/>
      <c r="P16" s="104"/>
      <c r="Q16" s="104"/>
      <c r="R16" s="13" t="str">
        <f t="shared" si="6"/>
        <v/>
      </c>
      <c r="S16" s="104"/>
      <c r="T16" s="17" t="str">
        <f t="shared" si="4"/>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f t="shared" si="2"/>
        <v>0</v>
      </c>
      <c r="AD16" s="13" t="str">
        <f>IF(P16="","",IF(Q16&lt;VLOOKUP($B$6,'(参考)諸謝金・宿泊料'!$B$3:$D$25,3,FALSE)*AC16,Q16,VLOOKUP($B$6,'(参考)諸謝金・宿泊料'!$B$3:$D$25,3,FALSE)*AC16))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5"/>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c r="A17" s="95"/>
      <c r="B17" s="96"/>
      <c r="C17" s="76" t="s">
        <v>74</v>
      </c>
      <c r="D17" s="97"/>
      <c r="E17" s="98"/>
      <c r="F17" s="98"/>
      <c r="G17" s="98"/>
      <c r="H17" s="99"/>
      <c r="I17" s="100"/>
      <c r="J17" s="101"/>
      <c r="K17" s="104"/>
      <c r="L17" s="104"/>
      <c r="M17" s="104"/>
      <c r="N17" s="105"/>
      <c r="O17" s="104"/>
      <c r="P17" s="104"/>
      <c r="Q17" s="104"/>
      <c r="R17" s="13" t="str">
        <f t="shared" si="6"/>
        <v/>
      </c>
      <c r="S17" s="104"/>
      <c r="T17" s="17" t="str">
        <f t="shared" si="4"/>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f t="shared" si="2"/>
        <v>0</v>
      </c>
      <c r="AD17" s="13" t="str">
        <f>IF(P17="","",IF(Q17&lt;VLOOKUP($B$6,'(参考)諸謝金・宿泊料'!$B$3:$D$25,3,FALSE)*AC17,Q17,VLOOKUP($B$6,'(参考)諸謝金・宿泊料'!$B$3:$D$25,3,FALSE)*AC17))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5"/>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c r="A18" s="95"/>
      <c r="B18" s="96"/>
      <c r="C18" s="76" t="s">
        <v>74</v>
      </c>
      <c r="D18" s="97"/>
      <c r="E18" s="98"/>
      <c r="F18" s="98"/>
      <c r="G18" s="98"/>
      <c r="H18" s="99"/>
      <c r="I18" s="100"/>
      <c r="J18" s="101"/>
      <c r="K18" s="104"/>
      <c r="L18" s="104"/>
      <c r="M18" s="104"/>
      <c r="N18" s="105"/>
      <c r="O18" s="104"/>
      <c r="P18" s="104"/>
      <c r="Q18" s="104"/>
      <c r="R18" s="13" t="str">
        <f t="shared" si="6"/>
        <v/>
      </c>
      <c r="S18" s="104"/>
      <c r="T18" s="17" t="str">
        <f t="shared" si="4"/>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f t="shared" si="2"/>
        <v>0</v>
      </c>
      <c r="AD18" s="13" t="str">
        <f>IF(P18="","",IF(Q18&lt;VLOOKUP($B$6,'(参考)諸謝金・宿泊料'!$B$3:$D$25,3,FALSE)*AC18,Q18,VLOOKUP($B$6,'(参考)諸謝金・宿泊料'!$B$3:$D$25,3,FALSE)*AC18))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5"/>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c r="A19" s="95"/>
      <c r="B19" s="96"/>
      <c r="C19" s="76" t="s">
        <v>74</v>
      </c>
      <c r="D19" s="97"/>
      <c r="E19" s="98"/>
      <c r="F19" s="98"/>
      <c r="G19" s="98"/>
      <c r="H19" s="99"/>
      <c r="I19" s="100"/>
      <c r="J19" s="101"/>
      <c r="K19" s="104"/>
      <c r="L19" s="104"/>
      <c r="M19" s="104"/>
      <c r="N19" s="105"/>
      <c r="O19" s="104"/>
      <c r="P19" s="104"/>
      <c r="Q19" s="104"/>
      <c r="R19" s="13" t="str">
        <f t="shared" si="6"/>
        <v/>
      </c>
      <c r="S19" s="104"/>
      <c r="T19" s="17" t="str">
        <f t="shared" si="4"/>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f t="shared" si="2"/>
        <v>0</v>
      </c>
      <c r="AD19" s="13" t="str">
        <f>IF(P19="","",IF(Q19&lt;VLOOKUP($B$6,'(参考)諸謝金・宿泊料'!$B$3:$D$25,3,FALSE)*AC19,Q19,VLOOKUP($B$6,'(参考)諸謝金・宿泊料'!$B$3:$D$25,3,FALSE)*AC19))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5"/>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c r="A20" s="95"/>
      <c r="B20" s="96"/>
      <c r="C20" s="76" t="s">
        <v>74</v>
      </c>
      <c r="D20" s="97"/>
      <c r="E20" s="98"/>
      <c r="F20" s="98"/>
      <c r="G20" s="98"/>
      <c r="H20" s="99"/>
      <c r="I20" s="100"/>
      <c r="J20" s="101"/>
      <c r="K20" s="104"/>
      <c r="L20" s="104"/>
      <c r="M20" s="104"/>
      <c r="N20" s="105"/>
      <c r="O20" s="104"/>
      <c r="P20" s="104"/>
      <c r="Q20" s="104"/>
      <c r="R20" s="13" t="str">
        <f t="shared" si="6"/>
        <v/>
      </c>
      <c r="S20" s="104"/>
      <c r="T20" s="17" t="str">
        <f t="shared" si="4"/>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f t="shared" si="2"/>
        <v>0</v>
      </c>
      <c r="AD20" s="13" t="str">
        <f>IF(P20="","",IF(Q20&lt;VLOOKUP($B$6,'(参考)諸謝金・宿泊料'!$B$3:$D$25,3,FALSE)*AC20,Q20,VLOOKUP($B$6,'(参考)諸謝金・宿泊料'!$B$3:$D$25,3,FALSE)*AC20))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5"/>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c r="A21" s="95"/>
      <c r="B21" s="96"/>
      <c r="C21" s="76" t="s">
        <v>74</v>
      </c>
      <c r="D21" s="97"/>
      <c r="E21" s="98"/>
      <c r="F21" s="98"/>
      <c r="G21" s="98"/>
      <c r="H21" s="99"/>
      <c r="I21" s="100"/>
      <c r="J21" s="101"/>
      <c r="K21" s="104"/>
      <c r="L21" s="104"/>
      <c r="M21" s="104"/>
      <c r="N21" s="105"/>
      <c r="O21" s="104"/>
      <c r="P21" s="104"/>
      <c r="Q21" s="104"/>
      <c r="R21" s="13" t="str">
        <f t="shared" si="6"/>
        <v/>
      </c>
      <c r="S21" s="104"/>
      <c r="T21" s="17" t="str">
        <f t="shared" si="4"/>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f t="shared" si="2"/>
        <v>0</v>
      </c>
      <c r="AD21" s="13" t="str">
        <f>IF(P21="","",IF(Q21&lt;VLOOKUP($B$6,'(参考)諸謝金・宿泊料'!$B$3:$D$25,3,FALSE)*AC21,Q21,VLOOKUP($B$6,'(参考)諸謝金・宿泊料'!$B$3:$D$25,3,FALSE)*AC21))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5"/>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c r="A22" s="95"/>
      <c r="B22" s="96"/>
      <c r="C22" s="76" t="s">
        <v>74</v>
      </c>
      <c r="D22" s="97"/>
      <c r="E22" s="98"/>
      <c r="F22" s="98"/>
      <c r="G22" s="98"/>
      <c r="H22" s="99"/>
      <c r="I22" s="100"/>
      <c r="J22" s="101"/>
      <c r="K22" s="104"/>
      <c r="L22" s="104"/>
      <c r="M22" s="104"/>
      <c r="N22" s="105"/>
      <c r="O22" s="104"/>
      <c r="P22" s="104"/>
      <c r="Q22" s="104"/>
      <c r="R22" s="13" t="str">
        <f t="shared" si="6"/>
        <v/>
      </c>
      <c r="S22" s="104"/>
      <c r="T22" s="17" t="str">
        <f t="shared" si="4"/>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f t="shared" si="2"/>
        <v>0</v>
      </c>
      <c r="AD22" s="13" t="str">
        <f>IF(P22="","",IF(Q22&lt;VLOOKUP($B$6,'(参考)諸謝金・宿泊料'!$B$3:$D$25,3,FALSE)*AC22,Q22,VLOOKUP($B$6,'(参考)諸謝金・宿泊料'!$B$3:$D$25,3,FALSE)*AC22))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5"/>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c r="A23" s="95"/>
      <c r="B23" s="96"/>
      <c r="C23" s="76" t="s">
        <v>74</v>
      </c>
      <c r="D23" s="97"/>
      <c r="E23" s="98"/>
      <c r="F23" s="98"/>
      <c r="G23" s="98"/>
      <c r="H23" s="99"/>
      <c r="I23" s="100"/>
      <c r="J23" s="101"/>
      <c r="K23" s="104"/>
      <c r="L23" s="104"/>
      <c r="M23" s="104"/>
      <c r="N23" s="105"/>
      <c r="O23" s="104"/>
      <c r="P23" s="104"/>
      <c r="Q23" s="104"/>
      <c r="R23" s="13" t="str">
        <f t="shared" si="6"/>
        <v/>
      </c>
      <c r="S23" s="104"/>
      <c r="T23" s="17" t="str">
        <f t="shared" si="4"/>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f t="shared" si="2"/>
        <v>0</v>
      </c>
      <c r="AD23" s="13" t="str">
        <f>IF(P23="","",IF(Q23&lt;VLOOKUP($B$6,'(参考)諸謝金・宿泊料'!$B$3:$D$25,3,FALSE)*AC23,Q23,VLOOKUP($B$6,'(参考)諸謝金・宿泊料'!$B$3:$D$25,3,FALSE)*AC23))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5"/>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c r="A24" s="147" t="s">
        <v>93</v>
      </c>
      <c r="B24" s="148"/>
      <c r="C24" s="148"/>
      <c r="D24" s="148"/>
      <c r="E24" s="148"/>
      <c r="F24" s="148"/>
      <c r="G24" s="148"/>
      <c r="H24" s="148"/>
      <c r="I24" s="20">
        <f t="shared" ref="I24:AH24" si="7">SUM(I9:I23)</f>
        <v>0</v>
      </c>
      <c r="J24" s="21">
        <f t="shared" si="7"/>
        <v>0</v>
      </c>
      <c r="K24" s="22">
        <f t="shared" si="7"/>
        <v>0</v>
      </c>
      <c r="L24" s="23">
        <f t="shared" si="7"/>
        <v>0</v>
      </c>
      <c r="M24" s="21">
        <f t="shared" si="7"/>
        <v>0</v>
      </c>
      <c r="N24" s="23">
        <f t="shared" si="7"/>
        <v>0</v>
      </c>
      <c r="O24" s="21">
        <f>SUM(O9:O23)</f>
        <v>0</v>
      </c>
      <c r="P24" s="21">
        <f t="shared" si="7"/>
        <v>0</v>
      </c>
      <c r="Q24" s="21">
        <f t="shared" si="7"/>
        <v>0</v>
      </c>
      <c r="R24" s="21">
        <f t="shared" si="7"/>
        <v>0</v>
      </c>
      <c r="S24" s="21">
        <f t="shared" si="7"/>
        <v>0</v>
      </c>
      <c r="T24" s="21">
        <f t="shared" si="7"/>
        <v>0</v>
      </c>
      <c r="U24" s="21">
        <f t="shared" si="7"/>
        <v>0</v>
      </c>
      <c r="V24" s="24">
        <f t="shared" si="7"/>
        <v>0</v>
      </c>
      <c r="W24" s="25">
        <f t="shared" si="7"/>
        <v>0</v>
      </c>
      <c r="X24" s="25">
        <f t="shared" si="7"/>
        <v>0</v>
      </c>
      <c r="Y24" s="25">
        <f t="shared" si="7"/>
        <v>0</v>
      </c>
      <c r="Z24" s="25">
        <f t="shared" si="7"/>
        <v>0</v>
      </c>
      <c r="AA24" s="26">
        <f t="shared" si="7"/>
        <v>0</v>
      </c>
      <c r="AB24" s="25">
        <f t="shared" si="7"/>
        <v>0</v>
      </c>
      <c r="AC24" s="25">
        <f t="shared" si="7"/>
        <v>0</v>
      </c>
      <c r="AD24" s="25">
        <f t="shared" si="7"/>
        <v>0</v>
      </c>
      <c r="AE24" s="25">
        <f t="shared" si="7"/>
        <v>0</v>
      </c>
      <c r="AF24" s="25">
        <f t="shared" si="7"/>
        <v>0</v>
      </c>
      <c r="AG24" s="25">
        <f t="shared" si="7"/>
        <v>0</v>
      </c>
      <c r="AH24" s="25">
        <f t="shared" si="7"/>
        <v>0</v>
      </c>
    </row>
    <row r="25" spans="1:34" ht="15" customHeight="1" thickBot="1">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c r="H26" s="83"/>
      <c r="I26" s="149" t="s">
        <v>45</v>
      </c>
      <c r="J26" s="140"/>
      <c r="K26" s="140"/>
      <c r="L26" s="140"/>
      <c r="M26" s="140"/>
      <c r="N26" s="140"/>
      <c r="O26" s="141">
        <f>SUM(K5,J24,K24,M24,O24,Q24,S24,U24)</f>
        <v>0</v>
      </c>
      <c r="P26" s="142"/>
      <c r="Q26" s="142"/>
      <c r="R26" s="142"/>
      <c r="S26" s="142"/>
      <c r="T26" s="142"/>
      <c r="U26" s="143"/>
      <c r="V26" s="139" t="s">
        <v>94</v>
      </c>
      <c r="W26" s="140"/>
      <c r="X26" s="140"/>
      <c r="Y26" s="140"/>
      <c r="Z26" s="140"/>
      <c r="AA26" s="140"/>
      <c r="AB26" s="141">
        <f>SUM(X5,W24,X24,Z24,AB24,AD24,AF24,AH24)</f>
        <v>0</v>
      </c>
      <c r="AC26" s="142"/>
      <c r="AD26" s="142"/>
      <c r="AE26" s="142"/>
      <c r="AF26" s="142"/>
      <c r="AG26" s="142"/>
      <c r="AH26" s="143"/>
    </row>
    <row r="27" spans="1:34" ht="30" customHeight="1" thickBot="1">
      <c r="A27" s="137" t="s">
        <v>95</v>
      </c>
      <c r="B27" s="137"/>
      <c r="C27" s="137"/>
      <c r="D27" s="137"/>
      <c r="E27" s="137"/>
      <c r="F27" s="137"/>
      <c r="G27" s="137"/>
      <c r="H27" s="137"/>
      <c r="I27" s="138"/>
      <c r="J27" s="138"/>
      <c r="K27" s="138"/>
      <c r="L27" s="138"/>
      <c r="M27" s="138"/>
      <c r="N27" s="138"/>
      <c r="O27" s="33"/>
      <c r="P27" s="33"/>
      <c r="Q27" s="33"/>
      <c r="R27" s="33"/>
      <c r="S27" s="33"/>
      <c r="T27" s="33"/>
      <c r="U27" s="33"/>
      <c r="V27" s="139" t="s">
        <v>96</v>
      </c>
      <c r="W27" s="140"/>
      <c r="X27" s="140"/>
      <c r="Y27" s="140"/>
      <c r="Z27" s="140"/>
      <c r="AA27" s="140"/>
      <c r="AB27" s="141">
        <f>O26-AB26</f>
        <v>0</v>
      </c>
      <c r="AC27" s="142"/>
      <c r="AD27" s="142"/>
      <c r="AE27" s="142"/>
      <c r="AF27" s="142"/>
      <c r="AG27" s="142"/>
      <c r="AH27" s="143"/>
    </row>
  </sheetData>
  <sheetProtection sheet="1" selectLockedCells="1"/>
  <mergeCells count="42">
    <mergeCell ref="A3:AH3"/>
    <mergeCell ref="A1:F1"/>
    <mergeCell ref="AB1:AH1"/>
    <mergeCell ref="E2:F2"/>
    <mergeCell ref="G2:H2"/>
    <mergeCell ref="I2:K2"/>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B6:D6"/>
    <mergeCell ref="I6:K6"/>
    <mergeCell ref="L6:M6"/>
    <mergeCell ref="N6:O6"/>
    <mergeCell ref="P6:Q6"/>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s>
  <phoneticPr fontId="6"/>
  <conditionalFormatting sqref="K5:M5 P5:Q5 T5:U5 A9:B23 D9:Q23 S9:S23">
    <cfRule type="containsBlanks" dxfId="2" priority="1">
      <formula>LEN(TRIM(A5))=0</formula>
    </cfRule>
  </conditionalFormatting>
  <dataValidations count="1">
    <dataValidation type="list" allowBlank="1" showInputMessage="1" showErrorMessage="1" sqref="P5:Q5 T5:U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'(参考)諸謝金・宿泊料'!$J$2:$J$15</xm:f>
          </x14:formula1>
          <xm:sqref>H9:H23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27"/>
  <sheetViews>
    <sheetView showZeros="0" topLeftCell="F1" workbookViewId="0">
      <selection activeCell="Q10" sqref="Q10"/>
    </sheetView>
  </sheetViews>
  <sheetFormatPr defaultColWidth="2.42578125" defaultRowHeight="37.5" customHeight="1"/>
  <cols>
    <col min="1" max="1" width="8.7109375" style="30" customWidth="1"/>
    <col min="2" max="2" width="7.42578125" style="30" customWidth="1"/>
    <col min="3" max="3" width="4.28515625" style="36" bestFit="1" customWidth="1"/>
    <col min="4" max="4" width="7.42578125" style="30" customWidth="1"/>
    <col min="5" max="7" width="12.42578125" style="30" customWidth="1"/>
    <col min="8" max="8" width="7.42578125" style="36" customWidth="1"/>
    <col min="9" max="34" width="7.42578125" style="30" customWidth="1"/>
    <col min="35" max="16384" width="2.42578125" style="30"/>
  </cols>
  <sheetData>
    <row r="1" spans="1:35" ht="15.75">
      <c r="A1" s="166" t="s">
        <v>56</v>
      </c>
      <c r="B1" s="166"/>
      <c r="C1" s="166"/>
      <c r="D1" s="166"/>
      <c r="E1" s="166"/>
      <c r="F1" s="166"/>
      <c r="G1" s="29"/>
      <c r="H1" s="29"/>
      <c r="I1" s="29"/>
      <c r="J1" s="29"/>
      <c r="K1" s="29"/>
      <c r="L1" s="29"/>
      <c r="M1" s="29"/>
      <c r="N1" s="29"/>
      <c r="O1" s="29"/>
      <c r="P1" s="29"/>
      <c r="Q1" s="29"/>
      <c r="R1" s="29"/>
      <c r="S1" s="29"/>
      <c r="T1" s="29"/>
      <c r="U1" s="29"/>
      <c r="V1" s="29"/>
      <c r="W1" s="29"/>
      <c r="X1" s="29"/>
      <c r="Y1" s="29"/>
      <c r="Z1" s="29"/>
      <c r="AA1" s="29"/>
      <c r="AB1" s="167">
        <f>'報告書(公共)'!U6</f>
        <v>0</v>
      </c>
      <c r="AC1" s="167"/>
      <c r="AD1" s="167"/>
      <c r="AE1" s="167"/>
      <c r="AF1" s="167"/>
      <c r="AG1" s="167"/>
      <c r="AH1" s="167"/>
    </row>
    <row r="2" spans="1:35" s="32" customFormat="1" ht="15" customHeight="1">
      <c r="A2" s="31" t="s">
        <v>101</v>
      </c>
      <c r="B2" s="31"/>
      <c r="C2" s="31"/>
      <c r="D2" s="31"/>
      <c r="E2" s="190">
        <f>'報告書(公共)'!M2</f>
        <v>0</v>
      </c>
      <c r="F2" s="190"/>
      <c r="G2" s="134"/>
      <c r="H2" s="134"/>
      <c r="I2" s="134"/>
      <c r="J2" s="134"/>
      <c r="K2" s="134"/>
      <c r="L2" s="31"/>
      <c r="M2" s="31"/>
      <c r="N2" s="31"/>
      <c r="O2" s="31"/>
      <c r="P2" s="31"/>
      <c r="Q2" s="31"/>
      <c r="R2" s="31"/>
      <c r="S2" s="31"/>
      <c r="T2" s="31"/>
      <c r="U2" s="31"/>
      <c r="V2" s="31"/>
      <c r="W2" s="31"/>
      <c r="X2" s="31"/>
      <c r="Y2" s="31"/>
      <c r="Z2" s="31"/>
      <c r="AA2" s="31"/>
      <c r="AB2" s="31"/>
      <c r="AC2" s="31"/>
      <c r="AD2" s="31"/>
      <c r="AE2" s="31"/>
      <c r="AF2" s="31"/>
      <c r="AG2" s="31"/>
      <c r="AH2" s="31"/>
      <c r="AI2" s="31"/>
    </row>
    <row r="3" spans="1:35" ht="16.5" thickBot="1">
      <c r="A3" s="133" t="s">
        <v>102</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5" ht="30" customHeight="1">
      <c r="A4" s="29"/>
      <c r="B4" s="29"/>
      <c r="C4" s="33"/>
      <c r="D4" s="29"/>
      <c r="E4" s="29"/>
      <c r="F4" s="29"/>
      <c r="G4" s="29"/>
      <c r="H4" s="34"/>
      <c r="I4" s="168" t="s">
        <v>59</v>
      </c>
      <c r="J4" s="169"/>
      <c r="K4" s="169"/>
      <c r="L4" s="169"/>
      <c r="M4" s="169"/>
      <c r="N4" s="169"/>
      <c r="O4" s="169"/>
      <c r="P4" s="169"/>
      <c r="Q4" s="169"/>
      <c r="R4" s="169"/>
      <c r="S4" s="169"/>
      <c r="T4" s="169"/>
      <c r="U4" s="170"/>
      <c r="V4" s="168" t="s">
        <v>60</v>
      </c>
      <c r="W4" s="169"/>
      <c r="X4" s="169"/>
      <c r="Y4" s="169"/>
      <c r="Z4" s="169"/>
      <c r="AA4" s="169"/>
      <c r="AB4" s="169"/>
      <c r="AC4" s="169"/>
      <c r="AD4" s="169"/>
      <c r="AE4" s="169"/>
      <c r="AF4" s="169"/>
      <c r="AG4" s="169"/>
      <c r="AH4" s="170"/>
    </row>
    <row r="5" spans="1:35" ht="30" customHeight="1">
      <c r="A5" s="35" t="s">
        <v>61</v>
      </c>
      <c r="B5" s="186">
        <f>'報告書(公共)'!W18</f>
        <v>0</v>
      </c>
      <c r="C5" s="186"/>
      <c r="D5" s="186"/>
      <c r="E5" s="29"/>
      <c r="F5" s="29"/>
      <c r="G5" s="29"/>
      <c r="H5" s="34"/>
      <c r="I5" s="161" t="s">
        <v>62</v>
      </c>
      <c r="J5" s="159"/>
      <c r="K5" s="187"/>
      <c r="L5" s="187"/>
      <c r="M5" s="187"/>
      <c r="N5" s="163" t="s">
        <v>63</v>
      </c>
      <c r="O5" s="159"/>
      <c r="P5" s="188"/>
      <c r="Q5" s="188"/>
      <c r="R5" s="163" t="s">
        <v>64</v>
      </c>
      <c r="S5" s="159"/>
      <c r="T5" s="188"/>
      <c r="U5" s="189"/>
      <c r="V5" s="161" t="str">
        <f>I5</f>
        <v>パック料金</v>
      </c>
      <c r="W5" s="159"/>
      <c r="X5" s="162">
        <f>K5</f>
        <v>0</v>
      </c>
      <c r="Y5" s="162"/>
      <c r="Z5" s="162"/>
      <c r="AA5" s="163" t="s">
        <v>63</v>
      </c>
      <c r="AB5" s="159"/>
      <c r="AC5" s="158">
        <f>P5</f>
        <v>0</v>
      </c>
      <c r="AD5" s="158"/>
      <c r="AE5" s="163" t="s">
        <v>64</v>
      </c>
      <c r="AF5" s="159"/>
      <c r="AG5" s="158">
        <f>T5</f>
        <v>0</v>
      </c>
      <c r="AH5" s="172"/>
    </row>
    <row r="6" spans="1:35" ht="30" customHeight="1" thickBot="1">
      <c r="A6" s="35" t="s">
        <v>65</v>
      </c>
      <c r="B6" s="186">
        <f>'報告書(公共)'!N18</f>
        <v>0</v>
      </c>
      <c r="C6" s="186"/>
      <c r="D6" s="186"/>
      <c r="I6" s="151" t="s">
        <v>66</v>
      </c>
      <c r="J6" s="152"/>
      <c r="K6" s="152"/>
      <c r="L6" s="153" t="s">
        <v>67</v>
      </c>
      <c r="M6" s="154"/>
      <c r="N6" s="155" t="s">
        <v>68</v>
      </c>
      <c r="O6" s="152"/>
      <c r="P6" s="156" t="s">
        <v>69</v>
      </c>
      <c r="Q6" s="157"/>
      <c r="R6" s="150" t="s">
        <v>70</v>
      </c>
      <c r="S6" s="150"/>
      <c r="T6" s="156" t="s">
        <v>71</v>
      </c>
      <c r="U6" s="171"/>
      <c r="V6" s="151" t="str">
        <f>I6</f>
        <v>鉄道賃</v>
      </c>
      <c r="W6" s="152"/>
      <c r="X6" s="152"/>
      <c r="Y6" s="153" t="str">
        <f>L6</f>
        <v>航空賃</v>
      </c>
      <c r="Z6" s="154"/>
      <c r="AA6" s="155" t="s">
        <v>68</v>
      </c>
      <c r="AB6" s="152"/>
      <c r="AC6" s="144" t="str">
        <f>P6</f>
        <v>諸謝金</v>
      </c>
      <c r="AD6" s="145"/>
      <c r="AE6" s="144" t="str">
        <f>R6</f>
        <v>宿泊料</v>
      </c>
      <c r="AF6" s="145"/>
      <c r="AG6" s="144" t="str">
        <f>T6</f>
        <v>食卓料</v>
      </c>
      <c r="AH6" s="146"/>
    </row>
    <row r="7" spans="1:35" ht="30" customHeight="1">
      <c r="A7" s="37" t="s">
        <v>72</v>
      </c>
      <c r="B7" s="38" t="s">
        <v>73</v>
      </c>
      <c r="C7" s="39" t="s">
        <v>74</v>
      </c>
      <c r="D7" s="40" t="s">
        <v>75</v>
      </c>
      <c r="E7" s="41" t="s">
        <v>76</v>
      </c>
      <c r="F7" s="42" t="s">
        <v>77</v>
      </c>
      <c r="G7" s="41" t="s">
        <v>78</v>
      </c>
      <c r="H7" s="43" t="s">
        <v>79</v>
      </c>
      <c r="I7" s="44" t="s">
        <v>80</v>
      </c>
      <c r="J7" s="45" t="s">
        <v>81</v>
      </c>
      <c r="K7" s="46" t="s">
        <v>82</v>
      </c>
      <c r="L7" s="47" t="s">
        <v>80</v>
      </c>
      <c r="M7" s="45" t="s">
        <v>81</v>
      </c>
      <c r="N7" s="45" t="s">
        <v>80</v>
      </c>
      <c r="O7" s="48" t="s">
        <v>81</v>
      </c>
      <c r="P7" s="48" t="s">
        <v>83</v>
      </c>
      <c r="Q7" s="48" t="s">
        <v>84</v>
      </c>
      <c r="R7" s="48" t="s">
        <v>85</v>
      </c>
      <c r="S7" s="48" t="s">
        <v>84</v>
      </c>
      <c r="T7" s="48" t="s">
        <v>85</v>
      </c>
      <c r="U7" s="49" t="s">
        <v>84</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75">
      <c r="A8" s="51"/>
      <c r="B8" s="52"/>
      <c r="C8" s="53"/>
      <c r="D8" s="54"/>
      <c r="E8" s="55"/>
      <c r="F8" s="56"/>
      <c r="G8" s="55"/>
      <c r="H8" s="57"/>
      <c r="I8" s="58" t="s">
        <v>86</v>
      </c>
      <c r="J8" s="59" t="s">
        <v>87</v>
      </c>
      <c r="K8" s="60" t="s">
        <v>87</v>
      </c>
      <c r="L8" s="61" t="s">
        <v>86</v>
      </c>
      <c r="M8" s="59" t="s">
        <v>87</v>
      </c>
      <c r="N8" s="59" t="s">
        <v>86</v>
      </c>
      <c r="O8" s="62" t="s">
        <v>87</v>
      </c>
      <c r="P8" s="63" t="s">
        <v>83</v>
      </c>
      <c r="Q8" s="63" t="s">
        <v>87</v>
      </c>
      <c r="R8" s="63" t="s">
        <v>89</v>
      </c>
      <c r="S8" s="63" t="s">
        <v>87</v>
      </c>
      <c r="T8" s="63" t="s">
        <v>89</v>
      </c>
      <c r="U8" s="64" t="s">
        <v>87</v>
      </c>
      <c r="V8" s="58" t="s">
        <v>86</v>
      </c>
      <c r="W8" s="59" t="s">
        <v>87</v>
      </c>
      <c r="X8" s="60" t="s">
        <v>87</v>
      </c>
      <c r="Y8" s="61" t="s">
        <v>86</v>
      </c>
      <c r="Z8" s="59" t="s">
        <v>87</v>
      </c>
      <c r="AA8" s="59" t="s">
        <v>86</v>
      </c>
      <c r="AB8" s="62" t="s">
        <v>87</v>
      </c>
      <c r="AC8" s="63" t="s">
        <v>103</v>
      </c>
      <c r="AD8" s="63" t="s">
        <v>87</v>
      </c>
      <c r="AE8" s="63" t="s">
        <v>89</v>
      </c>
      <c r="AF8" s="62" t="s">
        <v>87</v>
      </c>
      <c r="AG8" s="63" t="s">
        <v>89</v>
      </c>
      <c r="AH8" s="93" t="s">
        <v>87</v>
      </c>
    </row>
    <row r="9" spans="1:35" ht="30" customHeight="1">
      <c r="A9" s="95"/>
      <c r="B9" s="96"/>
      <c r="C9" s="67" t="s">
        <v>74</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IF(P9="","",IF(Q9&lt;VLOOKUP($B$6,'(参考)諸謝金・宿泊料'!$B$3:$D$25,3,FALSE)*AC9,Q9,VLOOKUP($B$6,'(参考)諸謝金・宿泊料'!$B$3:$D$25,3,FALSE)*AC9))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c r="A10" s="95"/>
      <c r="B10" s="106"/>
      <c r="C10" s="76" t="s">
        <v>74</v>
      </c>
      <c r="D10" s="107"/>
      <c r="E10" s="108"/>
      <c r="F10" s="108"/>
      <c r="G10" s="108"/>
      <c r="H10" s="99"/>
      <c r="I10" s="109"/>
      <c r="J10" s="104"/>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IF(P10="","",IF(Q10&lt;VLOOKUP($B$6,'(参考)諸謝金・宿泊料'!$B$3:$D$25,3,FALSE)*AC10,Q10,VLOOKUP($B$6,'(参考)諸謝金・宿泊料'!$B$3:$D$25,3,FALSE)*AC10))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c r="A11" s="95"/>
      <c r="B11" s="106"/>
      <c r="C11" s="76" t="s">
        <v>74</v>
      </c>
      <c r="D11" s="107"/>
      <c r="E11" s="110"/>
      <c r="F11" s="110"/>
      <c r="G11" s="110"/>
      <c r="H11" s="99"/>
      <c r="I11" s="109"/>
      <c r="J11" s="104"/>
      <c r="K11" s="104"/>
      <c r="L11" s="104"/>
      <c r="M11" s="104"/>
      <c r="N11" s="105"/>
      <c r="O11" s="104"/>
      <c r="P11" s="104" t="str">
        <f>IF(A11="","",1)</f>
        <v/>
      </c>
      <c r="Q11" s="104"/>
      <c r="R11" s="13" t="str">
        <f>IF(H11="","",IF($K$5="",1,""))</f>
        <v/>
      </c>
      <c r="S11" s="104"/>
      <c r="T11" s="17" t="str">
        <f t="shared" ref="T11:T23" si="4">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t="str">
        <f t="shared" si="2"/>
        <v/>
      </c>
      <c r="AD11" s="13" t="str">
        <f>IF(P11="","",IF(Q11&lt;VLOOKUP($B$6,'(参考)諸謝金・宿泊料'!$B$3:$D$25,3,FALSE)*AC11,Q11,VLOOKUP($B$6,'(参考)諸謝金・宿泊料'!$B$3:$D$25,3,FALSE)*AC11))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5">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c r="A12" s="95"/>
      <c r="B12" s="106"/>
      <c r="C12" s="76" t="s">
        <v>74</v>
      </c>
      <c r="D12" s="107"/>
      <c r="E12" s="110"/>
      <c r="F12" s="110"/>
      <c r="G12" s="110"/>
      <c r="H12" s="99"/>
      <c r="I12" s="109"/>
      <c r="J12" s="104"/>
      <c r="K12" s="104"/>
      <c r="L12" s="104"/>
      <c r="M12" s="104"/>
      <c r="N12" s="105"/>
      <c r="O12" s="104"/>
      <c r="P12" s="104" t="str">
        <f t="shared" ref="P12:P23" si="6">IF(A12="","",1)</f>
        <v/>
      </c>
      <c r="Q12" s="104"/>
      <c r="R12" s="13" t="str">
        <f t="shared" ref="R12:R23" si="7">IF(H12="","",IF($K$5="",1,""))</f>
        <v/>
      </c>
      <c r="S12" s="104"/>
      <c r="T12" s="17" t="str">
        <f t="shared" si="4"/>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t="str">
        <f t="shared" si="2"/>
        <v/>
      </c>
      <c r="AD12" s="13" t="str">
        <f>IF(P12="","",IF(Q12&lt;VLOOKUP($B$6,'(参考)諸謝金・宿泊料'!$B$3:$D$25,3,FALSE)*AC12,Q12,VLOOKUP($B$6,'(参考)諸謝金・宿泊料'!$B$3:$D$25,3,FALSE)*AC12))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5"/>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c r="A13" s="95"/>
      <c r="B13" s="106"/>
      <c r="C13" s="76" t="s">
        <v>74</v>
      </c>
      <c r="D13" s="107"/>
      <c r="E13" s="110"/>
      <c r="F13" s="110"/>
      <c r="G13" s="110"/>
      <c r="H13" s="99"/>
      <c r="I13" s="109"/>
      <c r="J13" s="104"/>
      <c r="K13" s="104"/>
      <c r="L13" s="104"/>
      <c r="M13" s="104"/>
      <c r="N13" s="105"/>
      <c r="O13" s="104"/>
      <c r="P13" s="104" t="str">
        <f t="shared" si="6"/>
        <v/>
      </c>
      <c r="Q13" s="104"/>
      <c r="R13" s="13" t="str">
        <f t="shared" si="7"/>
        <v/>
      </c>
      <c r="S13" s="104"/>
      <c r="T13" s="17" t="str">
        <f t="shared" si="4"/>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t="str">
        <f>P13</f>
        <v/>
      </c>
      <c r="AD13" s="13" t="str">
        <f>IF(P13="","",IF(Q13&lt;VLOOKUP($B$6,'(参考)諸謝金・宿泊料'!$B$3:$D$25,3,FALSE)*AC13,Q13,VLOOKUP($B$6,'(参考)諸謝金・宿泊料'!$B$3:$D$25,3,FALSE)*AC13))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5"/>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c r="A14" s="95"/>
      <c r="B14" s="106"/>
      <c r="C14" s="76" t="s">
        <v>74</v>
      </c>
      <c r="D14" s="107"/>
      <c r="E14" s="108"/>
      <c r="F14" s="108"/>
      <c r="G14" s="108"/>
      <c r="H14" s="99"/>
      <c r="I14" s="109"/>
      <c r="J14" s="104"/>
      <c r="K14" s="104"/>
      <c r="L14" s="104"/>
      <c r="M14" s="104"/>
      <c r="N14" s="105"/>
      <c r="O14" s="104"/>
      <c r="P14" s="104" t="str">
        <f t="shared" si="6"/>
        <v/>
      </c>
      <c r="Q14" s="104"/>
      <c r="R14" s="13" t="str">
        <f t="shared" si="7"/>
        <v/>
      </c>
      <c r="S14" s="104"/>
      <c r="T14" s="17" t="str">
        <f t="shared" si="4"/>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t="str">
        <f>P14</f>
        <v/>
      </c>
      <c r="AD14" s="13" t="str">
        <f>IF(P14="","",IF(Q14&lt;VLOOKUP($B$6,'(参考)諸謝金・宿泊料'!$B$3:$D$25,3,FALSE)*AC14,Q14,VLOOKUP($B$6,'(参考)諸謝金・宿泊料'!$B$3:$D$25,3,FALSE)*AC14))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5"/>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c r="A15" s="95"/>
      <c r="B15" s="106"/>
      <c r="C15" s="76" t="s">
        <v>74</v>
      </c>
      <c r="D15" s="107"/>
      <c r="E15" s="110"/>
      <c r="F15" s="110"/>
      <c r="G15" s="110"/>
      <c r="H15" s="99"/>
      <c r="I15" s="109"/>
      <c r="J15" s="104"/>
      <c r="K15" s="104"/>
      <c r="L15" s="104"/>
      <c r="M15" s="104"/>
      <c r="N15" s="105"/>
      <c r="O15" s="104"/>
      <c r="P15" s="104" t="str">
        <f t="shared" si="6"/>
        <v/>
      </c>
      <c r="Q15" s="104"/>
      <c r="R15" s="13" t="str">
        <f t="shared" si="7"/>
        <v/>
      </c>
      <c r="S15" s="104"/>
      <c r="T15" s="17" t="str">
        <f t="shared" si="4"/>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t="str">
        <f t="shared" si="2"/>
        <v/>
      </c>
      <c r="AD15" s="13" t="str">
        <f>IF(P15="","",IF(Q15&lt;VLOOKUP($B$6,'(参考)諸謝金・宿泊料'!$B$3:$D$25,3,FALSE)*AC15,Q15,VLOOKUP($B$6,'(参考)諸謝金・宿泊料'!$B$3:$D$25,3,FALSE)*AC15))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5"/>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c r="A16" s="95"/>
      <c r="B16" s="106"/>
      <c r="C16" s="76" t="s">
        <v>74</v>
      </c>
      <c r="D16" s="107"/>
      <c r="E16" s="108"/>
      <c r="F16" s="108"/>
      <c r="G16" s="108"/>
      <c r="H16" s="99"/>
      <c r="I16" s="109"/>
      <c r="J16" s="104"/>
      <c r="K16" s="104"/>
      <c r="L16" s="104"/>
      <c r="M16" s="104"/>
      <c r="N16" s="105"/>
      <c r="O16" s="104"/>
      <c r="P16" s="104" t="str">
        <f t="shared" si="6"/>
        <v/>
      </c>
      <c r="Q16" s="104"/>
      <c r="R16" s="13" t="str">
        <f t="shared" si="7"/>
        <v/>
      </c>
      <c r="S16" s="104"/>
      <c r="T16" s="17" t="str">
        <f t="shared" si="4"/>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t="str">
        <f t="shared" si="2"/>
        <v/>
      </c>
      <c r="AD16" s="13" t="str">
        <f>IF(P16="","",IF(Q16&lt;VLOOKUP($B$6,'(参考)諸謝金・宿泊料'!$B$3:$D$25,3,FALSE)*AC16,Q16,VLOOKUP($B$6,'(参考)諸謝金・宿泊料'!$B$3:$D$25,3,FALSE)*AC16))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5"/>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c r="A17" s="95"/>
      <c r="B17" s="106"/>
      <c r="C17" s="76" t="s">
        <v>74</v>
      </c>
      <c r="D17" s="107"/>
      <c r="E17" s="108"/>
      <c r="F17" s="108"/>
      <c r="G17" s="108"/>
      <c r="H17" s="99"/>
      <c r="I17" s="109"/>
      <c r="J17" s="104"/>
      <c r="K17" s="104"/>
      <c r="L17" s="104"/>
      <c r="M17" s="104"/>
      <c r="N17" s="105"/>
      <c r="O17" s="104"/>
      <c r="P17" s="104" t="str">
        <f t="shared" si="6"/>
        <v/>
      </c>
      <c r="Q17" s="104"/>
      <c r="R17" s="13" t="str">
        <f t="shared" si="7"/>
        <v/>
      </c>
      <c r="S17" s="104"/>
      <c r="T17" s="17" t="str">
        <f t="shared" si="4"/>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t="str">
        <f t="shared" si="2"/>
        <v/>
      </c>
      <c r="AD17" s="13" t="str">
        <f>IF(P17="","",IF(Q17&lt;VLOOKUP($B$6,'(参考)諸謝金・宿泊料'!$B$3:$D$25,3,FALSE)*AC17,Q17,VLOOKUP($B$6,'(参考)諸謝金・宿泊料'!$B$3:$D$25,3,FALSE)*AC17))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5"/>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c r="A18" s="95"/>
      <c r="B18" s="106"/>
      <c r="C18" s="76" t="s">
        <v>74</v>
      </c>
      <c r="D18" s="107"/>
      <c r="E18" s="108"/>
      <c r="F18" s="108"/>
      <c r="G18" s="108"/>
      <c r="H18" s="99"/>
      <c r="I18" s="109"/>
      <c r="J18" s="104"/>
      <c r="K18" s="104"/>
      <c r="L18" s="104"/>
      <c r="M18" s="104"/>
      <c r="N18" s="105"/>
      <c r="O18" s="104"/>
      <c r="P18" s="104" t="str">
        <f t="shared" si="6"/>
        <v/>
      </c>
      <c r="Q18" s="104"/>
      <c r="R18" s="13" t="str">
        <f t="shared" si="7"/>
        <v/>
      </c>
      <c r="S18" s="104"/>
      <c r="T18" s="17" t="str">
        <f t="shared" si="4"/>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t="str">
        <f t="shared" si="2"/>
        <v/>
      </c>
      <c r="AD18" s="13" t="str">
        <f>IF(P18="","",IF(Q18&lt;VLOOKUP($B$6,'(参考)諸謝金・宿泊料'!$B$3:$D$25,3,FALSE)*AC18,Q18,VLOOKUP($B$6,'(参考)諸謝金・宿泊料'!$B$3:$D$25,3,FALSE)*AC18))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5"/>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c r="A19" s="95"/>
      <c r="B19" s="106"/>
      <c r="C19" s="76" t="s">
        <v>74</v>
      </c>
      <c r="D19" s="107"/>
      <c r="E19" s="108"/>
      <c r="F19" s="108"/>
      <c r="G19" s="108"/>
      <c r="H19" s="99"/>
      <c r="I19" s="109"/>
      <c r="J19" s="104"/>
      <c r="K19" s="104"/>
      <c r="L19" s="104"/>
      <c r="M19" s="104"/>
      <c r="N19" s="105"/>
      <c r="O19" s="104"/>
      <c r="P19" s="104" t="str">
        <f t="shared" si="6"/>
        <v/>
      </c>
      <c r="Q19" s="104"/>
      <c r="R19" s="13" t="str">
        <f t="shared" si="7"/>
        <v/>
      </c>
      <c r="S19" s="104"/>
      <c r="T19" s="17" t="str">
        <f t="shared" si="4"/>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t="str">
        <f t="shared" si="2"/>
        <v/>
      </c>
      <c r="AD19" s="13" t="str">
        <f>IF(P19="","",IF(Q19&lt;VLOOKUP($B$6,'(参考)諸謝金・宿泊料'!$B$3:$D$25,3,FALSE)*AC19,Q19,VLOOKUP($B$6,'(参考)諸謝金・宿泊料'!$B$3:$D$25,3,FALSE)*AC19))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5"/>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c r="A20" s="95"/>
      <c r="B20" s="106"/>
      <c r="C20" s="76" t="s">
        <v>74</v>
      </c>
      <c r="D20" s="107"/>
      <c r="E20" s="108"/>
      <c r="F20" s="108"/>
      <c r="G20" s="108"/>
      <c r="H20" s="99"/>
      <c r="I20" s="109"/>
      <c r="J20" s="104"/>
      <c r="K20" s="104"/>
      <c r="L20" s="104"/>
      <c r="M20" s="104"/>
      <c r="N20" s="105"/>
      <c r="O20" s="104"/>
      <c r="P20" s="104" t="str">
        <f t="shared" si="6"/>
        <v/>
      </c>
      <c r="Q20" s="104"/>
      <c r="R20" s="13" t="str">
        <f t="shared" si="7"/>
        <v/>
      </c>
      <c r="S20" s="104"/>
      <c r="T20" s="17" t="str">
        <f t="shared" si="4"/>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t="str">
        <f t="shared" si="2"/>
        <v/>
      </c>
      <c r="AD20" s="13" t="str">
        <f>IF(P20="","",IF(Q20&lt;VLOOKUP($B$6,'(参考)諸謝金・宿泊料'!$B$3:$D$25,3,FALSE)*AC20,Q20,VLOOKUP($B$6,'(参考)諸謝金・宿泊料'!$B$3:$D$25,3,FALSE)*AC20))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5"/>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c r="A21" s="95"/>
      <c r="B21" s="106"/>
      <c r="C21" s="76" t="s">
        <v>74</v>
      </c>
      <c r="D21" s="107"/>
      <c r="E21" s="108"/>
      <c r="F21" s="108"/>
      <c r="G21" s="108"/>
      <c r="H21" s="99"/>
      <c r="I21" s="109"/>
      <c r="J21" s="104"/>
      <c r="K21" s="104"/>
      <c r="L21" s="104"/>
      <c r="M21" s="104"/>
      <c r="N21" s="105"/>
      <c r="O21" s="104"/>
      <c r="P21" s="104" t="str">
        <f t="shared" si="6"/>
        <v/>
      </c>
      <c r="Q21" s="104"/>
      <c r="R21" s="13" t="str">
        <f t="shared" si="7"/>
        <v/>
      </c>
      <c r="S21" s="104"/>
      <c r="T21" s="17" t="str">
        <f t="shared" si="4"/>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t="str">
        <f t="shared" si="2"/>
        <v/>
      </c>
      <c r="AD21" s="13" t="str">
        <f>IF(P21="","",IF(Q21&lt;VLOOKUP($B$6,'(参考)諸謝金・宿泊料'!$B$3:$D$25,3,FALSE)*AC21,Q21,VLOOKUP($B$6,'(参考)諸謝金・宿泊料'!$B$3:$D$25,3,FALSE)*AC21))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5"/>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c r="A22" s="95"/>
      <c r="B22" s="106"/>
      <c r="C22" s="76" t="s">
        <v>74</v>
      </c>
      <c r="D22" s="107"/>
      <c r="E22" s="108"/>
      <c r="F22" s="108"/>
      <c r="G22" s="108"/>
      <c r="H22" s="99"/>
      <c r="I22" s="109"/>
      <c r="J22" s="104"/>
      <c r="K22" s="104"/>
      <c r="L22" s="104"/>
      <c r="M22" s="104"/>
      <c r="N22" s="105"/>
      <c r="O22" s="104"/>
      <c r="P22" s="104" t="str">
        <f t="shared" si="6"/>
        <v/>
      </c>
      <c r="Q22" s="104"/>
      <c r="R22" s="13" t="str">
        <f t="shared" si="7"/>
        <v/>
      </c>
      <c r="S22" s="104"/>
      <c r="T22" s="17" t="str">
        <f t="shared" si="4"/>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t="str">
        <f t="shared" si="2"/>
        <v/>
      </c>
      <c r="AD22" s="13" t="str">
        <f>IF(P22="","",IF(Q22&lt;VLOOKUP($B$6,'(参考)諸謝金・宿泊料'!$B$3:$D$25,3,FALSE)*AC22,Q22,VLOOKUP($B$6,'(参考)諸謝金・宿泊料'!$B$3:$D$25,3,FALSE)*AC22))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5"/>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c r="A23" s="95"/>
      <c r="B23" s="106"/>
      <c r="C23" s="76" t="s">
        <v>74</v>
      </c>
      <c r="D23" s="107"/>
      <c r="E23" s="108"/>
      <c r="F23" s="108"/>
      <c r="G23" s="108"/>
      <c r="H23" s="99"/>
      <c r="I23" s="109"/>
      <c r="J23" s="104"/>
      <c r="K23" s="104"/>
      <c r="L23" s="104"/>
      <c r="M23" s="104"/>
      <c r="N23" s="105"/>
      <c r="O23" s="104"/>
      <c r="P23" s="104" t="str">
        <f t="shared" si="6"/>
        <v/>
      </c>
      <c r="Q23" s="104"/>
      <c r="R23" s="13" t="str">
        <f t="shared" si="7"/>
        <v/>
      </c>
      <c r="S23" s="104"/>
      <c r="T23" s="17" t="str">
        <f t="shared" si="4"/>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t="str">
        <f t="shared" si="2"/>
        <v/>
      </c>
      <c r="AD23" s="13" t="str">
        <f>IF(P23="","",IF(Q23&lt;VLOOKUP($B$6,'(参考)諸謝金・宿泊料'!$B$3:$D$25,3,FALSE)*AC23,Q23,VLOOKUP($B$6,'(参考)諸謝金・宿泊料'!$B$3:$D$25,3,FALSE)*AC23))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5"/>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c r="A24" s="147" t="s">
        <v>93</v>
      </c>
      <c r="B24" s="148"/>
      <c r="C24" s="148"/>
      <c r="D24" s="148"/>
      <c r="E24" s="148"/>
      <c r="F24" s="148"/>
      <c r="G24" s="148"/>
      <c r="H24" s="148"/>
      <c r="I24" s="20">
        <f t="shared" ref="I24:AH24" si="8">SUM(I9:I23)</f>
        <v>0</v>
      </c>
      <c r="J24" s="21">
        <f t="shared" si="8"/>
        <v>0</v>
      </c>
      <c r="K24" s="22">
        <f t="shared" si="8"/>
        <v>0</v>
      </c>
      <c r="L24" s="23">
        <f t="shared" si="8"/>
        <v>0</v>
      </c>
      <c r="M24" s="21">
        <f t="shared" si="8"/>
        <v>0</v>
      </c>
      <c r="N24" s="23">
        <f t="shared" si="8"/>
        <v>0</v>
      </c>
      <c r="O24" s="21">
        <f t="shared" si="8"/>
        <v>0</v>
      </c>
      <c r="P24" s="21">
        <f t="shared" si="8"/>
        <v>0</v>
      </c>
      <c r="Q24" s="21">
        <f t="shared" si="8"/>
        <v>0</v>
      </c>
      <c r="R24" s="21">
        <f t="shared" si="8"/>
        <v>0</v>
      </c>
      <c r="S24" s="21">
        <f t="shared" si="8"/>
        <v>0</v>
      </c>
      <c r="T24" s="21">
        <f t="shared" si="8"/>
        <v>0</v>
      </c>
      <c r="U24" s="21">
        <f t="shared" si="8"/>
        <v>0</v>
      </c>
      <c r="V24" s="24">
        <f t="shared" si="8"/>
        <v>0</v>
      </c>
      <c r="W24" s="25">
        <f t="shared" si="8"/>
        <v>0</v>
      </c>
      <c r="X24" s="25">
        <f t="shared" si="8"/>
        <v>0</v>
      </c>
      <c r="Y24" s="25">
        <f t="shared" si="8"/>
        <v>0</v>
      </c>
      <c r="Z24" s="25">
        <f t="shared" si="8"/>
        <v>0</v>
      </c>
      <c r="AA24" s="26">
        <f t="shared" si="8"/>
        <v>0</v>
      </c>
      <c r="AB24" s="25">
        <f t="shared" si="8"/>
        <v>0</v>
      </c>
      <c r="AC24" s="25">
        <f t="shared" si="8"/>
        <v>0</v>
      </c>
      <c r="AD24" s="25">
        <f t="shared" si="8"/>
        <v>0</v>
      </c>
      <c r="AE24" s="25">
        <f t="shared" si="8"/>
        <v>0</v>
      </c>
      <c r="AF24" s="25">
        <f t="shared" si="8"/>
        <v>0</v>
      </c>
      <c r="AG24" s="25">
        <f t="shared" si="8"/>
        <v>0</v>
      </c>
      <c r="AH24" s="25">
        <f t="shared" si="8"/>
        <v>0</v>
      </c>
    </row>
    <row r="25" spans="1:34" ht="15" customHeight="1" thickBot="1">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c r="H26" s="83"/>
      <c r="I26" s="149" t="s">
        <v>45</v>
      </c>
      <c r="J26" s="140"/>
      <c r="K26" s="140"/>
      <c r="L26" s="140"/>
      <c r="M26" s="140"/>
      <c r="N26" s="140"/>
      <c r="O26" s="141">
        <f>SUM(K5,J24,K24,M24,O24,Q24,S24,U24)</f>
        <v>0</v>
      </c>
      <c r="P26" s="142"/>
      <c r="Q26" s="142"/>
      <c r="R26" s="142"/>
      <c r="S26" s="142"/>
      <c r="T26" s="142"/>
      <c r="U26" s="143"/>
      <c r="V26" s="139" t="s">
        <v>94</v>
      </c>
      <c r="W26" s="140"/>
      <c r="X26" s="140"/>
      <c r="Y26" s="140"/>
      <c r="Z26" s="140"/>
      <c r="AA26" s="140"/>
      <c r="AB26" s="141">
        <f>SUM(X5,W24,X24,Z24,AB24,AD24,AF24,AH24)</f>
        <v>0</v>
      </c>
      <c r="AC26" s="142"/>
      <c r="AD26" s="142"/>
      <c r="AE26" s="142"/>
      <c r="AF26" s="142"/>
      <c r="AG26" s="142"/>
      <c r="AH26" s="143"/>
    </row>
    <row r="27" spans="1:34" ht="30" customHeight="1" thickBot="1">
      <c r="A27" s="137" t="s">
        <v>95</v>
      </c>
      <c r="B27" s="137"/>
      <c r="C27" s="137"/>
      <c r="D27" s="137"/>
      <c r="E27" s="137"/>
      <c r="F27" s="137"/>
      <c r="G27" s="137"/>
      <c r="H27" s="137"/>
      <c r="I27" s="138"/>
      <c r="J27" s="138"/>
      <c r="K27" s="138"/>
      <c r="L27" s="138"/>
      <c r="M27" s="138"/>
      <c r="N27" s="138"/>
      <c r="O27" s="33"/>
      <c r="P27" s="33"/>
      <c r="Q27" s="33"/>
      <c r="R27" s="33"/>
      <c r="S27" s="33"/>
      <c r="T27" s="33"/>
      <c r="U27" s="33"/>
      <c r="V27" s="139" t="s">
        <v>96</v>
      </c>
      <c r="W27" s="140"/>
      <c r="X27" s="140"/>
      <c r="Y27" s="140"/>
      <c r="Z27" s="140"/>
      <c r="AA27" s="140"/>
      <c r="AB27" s="141">
        <f>O26-AB26</f>
        <v>0</v>
      </c>
      <c r="AC27" s="142"/>
      <c r="AD27" s="142"/>
      <c r="AE27" s="142"/>
      <c r="AF27" s="142"/>
      <c r="AG27" s="142"/>
      <c r="AH27" s="143"/>
    </row>
  </sheetData>
  <sheetProtection sheet="1" selectLockedCells="1"/>
  <mergeCells count="42">
    <mergeCell ref="A3:AH3"/>
    <mergeCell ref="A1:F1"/>
    <mergeCell ref="AB1:AH1"/>
    <mergeCell ref="E2:F2"/>
    <mergeCell ref="G2:H2"/>
    <mergeCell ref="I2:K2"/>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B6:D6"/>
    <mergeCell ref="I6:K6"/>
    <mergeCell ref="L6:M6"/>
    <mergeCell ref="N6:O6"/>
    <mergeCell ref="P6:Q6"/>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s>
  <phoneticPr fontId="6"/>
  <conditionalFormatting sqref="K5:M5 P5:Q5 T5:U5 A9:B23 D9:Q23 S9:S23">
    <cfRule type="containsBlanks" dxfId="1" priority="1">
      <formula>LEN(TRIM(A5))=0</formula>
    </cfRule>
  </conditionalFormatting>
  <dataValidations count="1">
    <dataValidation type="list" allowBlank="1" showInputMessage="1" showErrorMessage="1" sqref="P5:Q5 T5:U5" xr:uid="{00000000-0002-0000-04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P11:P2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'(参考)諸謝金・宿泊料'!$J$2:$J$15</xm:f>
          </x14:formula1>
          <xm:sqref>H9:H23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I27"/>
  <sheetViews>
    <sheetView showZeros="0" workbookViewId="0">
      <selection activeCell="G16" sqref="G16"/>
    </sheetView>
  </sheetViews>
  <sheetFormatPr defaultColWidth="2.42578125" defaultRowHeight="37.5" customHeight="1"/>
  <cols>
    <col min="1" max="1" width="8.7109375" style="30" customWidth="1"/>
    <col min="2" max="2" width="7.42578125" style="30" customWidth="1"/>
    <col min="3" max="3" width="4.28515625" style="36" bestFit="1" customWidth="1"/>
    <col min="4" max="4" width="7.42578125" style="30" customWidth="1"/>
    <col min="5" max="7" width="12.42578125" style="30" customWidth="1"/>
    <col min="8" max="8" width="7.42578125" style="36" customWidth="1"/>
    <col min="9" max="34" width="7.42578125" style="30" customWidth="1"/>
    <col min="35" max="16384" width="2.42578125" style="30"/>
  </cols>
  <sheetData>
    <row r="1" spans="1:35" ht="15.75">
      <c r="A1" s="166" t="s">
        <v>56</v>
      </c>
      <c r="B1" s="166"/>
      <c r="C1" s="166"/>
      <c r="D1" s="166"/>
      <c r="E1" s="166"/>
      <c r="F1" s="166"/>
      <c r="G1" s="29"/>
      <c r="H1" s="29"/>
      <c r="I1" s="29"/>
      <c r="J1" s="29"/>
      <c r="K1" s="29"/>
      <c r="L1" s="29"/>
      <c r="M1" s="29"/>
      <c r="N1" s="29"/>
      <c r="O1" s="29"/>
      <c r="P1" s="29"/>
      <c r="Q1" s="29"/>
      <c r="R1" s="29"/>
      <c r="S1" s="29"/>
      <c r="T1" s="29"/>
      <c r="U1" s="29"/>
      <c r="V1" s="29"/>
      <c r="W1" s="29"/>
      <c r="X1" s="29"/>
      <c r="Y1" s="29"/>
      <c r="Z1" s="29"/>
      <c r="AA1" s="29"/>
      <c r="AB1" s="167">
        <f>'報告書(公共)'!U6</f>
        <v>0</v>
      </c>
      <c r="AC1" s="167"/>
      <c r="AD1" s="167"/>
      <c r="AE1" s="167"/>
      <c r="AF1" s="167"/>
      <c r="AG1" s="167"/>
      <c r="AH1" s="167"/>
    </row>
    <row r="2" spans="1:35" s="32" customFormat="1" ht="15" customHeight="1">
      <c r="A2" s="31" t="s">
        <v>101</v>
      </c>
      <c r="B2" s="31"/>
      <c r="C2" s="31"/>
      <c r="D2" s="31"/>
      <c r="E2" s="190">
        <f>'報告書(公共)'!M2</f>
        <v>0</v>
      </c>
      <c r="F2" s="190"/>
      <c r="G2" s="134"/>
      <c r="H2" s="134"/>
      <c r="I2" s="134"/>
      <c r="J2" s="134"/>
      <c r="K2" s="134"/>
      <c r="L2" s="31"/>
      <c r="M2" s="31"/>
      <c r="N2" s="31"/>
      <c r="O2" s="31"/>
      <c r="P2" s="31"/>
      <c r="Q2" s="31"/>
      <c r="R2" s="31"/>
      <c r="S2" s="31"/>
      <c r="T2" s="31"/>
      <c r="U2" s="31"/>
      <c r="V2" s="31"/>
      <c r="W2" s="31"/>
      <c r="X2" s="31"/>
      <c r="Y2" s="31"/>
      <c r="Z2" s="31"/>
      <c r="AA2" s="31"/>
      <c r="AB2" s="31"/>
      <c r="AC2" s="31"/>
      <c r="AD2" s="31"/>
      <c r="AE2" s="31"/>
      <c r="AF2" s="31"/>
      <c r="AG2" s="31"/>
      <c r="AH2" s="31"/>
      <c r="AI2" s="31"/>
    </row>
    <row r="3" spans="1:35" ht="16.5" thickBot="1">
      <c r="A3" s="133" t="s">
        <v>102</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5" ht="30" customHeight="1">
      <c r="A4" s="29"/>
      <c r="B4" s="29"/>
      <c r="C4" s="33"/>
      <c r="D4" s="29"/>
      <c r="E4" s="29"/>
      <c r="F4" s="29"/>
      <c r="G4" s="29"/>
      <c r="H4" s="34"/>
      <c r="I4" s="168" t="s">
        <v>59</v>
      </c>
      <c r="J4" s="169"/>
      <c r="K4" s="169"/>
      <c r="L4" s="169"/>
      <c r="M4" s="169"/>
      <c r="N4" s="169"/>
      <c r="O4" s="169"/>
      <c r="P4" s="169"/>
      <c r="Q4" s="169"/>
      <c r="R4" s="169"/>
      <c r="S4" s="169"/>
      <c r="T4" s="169"/>
      <c r="U4" s="170"/>
      <c r="V4" s="168" t="s">
        <v>60</v>
      </c>
      <c r="W4" s="169"/>
      <c r="X4" s="169"/>
      <c r="Y4" s="169"/>
      <c r="Z4" s="169"/>
      <c r="AA4" s="169"/>
      <c r="AB4" s="169"/>
      <c r="AC4" s="169"/>
      <c r="AD4" s="169"/>
      <c r="AE4" s="169"/>
      <c r="AF4" s="169"/>
      <c r="AG4" s="169"/>
      <c r="AH4" s="170"/>
    </row>
    <row r="5" spans="1:35" ht="30" customHeight="1">
      <c r="A5" s="35" t="s">
        <v>61</v>
      </c>
      <c r="B5" s="186">
        <f>'報告書(公共)'!W19</f>
        <v>0</v>
      </c>
      <c r="C5" s="186"/>
      <c r="D5" s="186"/>
      <c r="E5" s="29"/>
      <c r="F5" s="29"/>
      <c r="G5" s="29"/>
      <c r="H5" s="34"/>
      <c r="I5" s="161" t="s">
        <v>62</v>
      </c>
      <c r="J5" s="159"/>
      <c r="K5" s="187"/>
      <c r="L5" s="187"/>
      <c r="M5" s="187"/>
      <c r="N5" s="163" t="s">
        <v>63</v>
      </c>
      <c r="O5" s="159"/>
      <c r="P5" s="188"/>
      <c r="Q5" s="188"/>
      <c r="R5" s="163" t="s">
        <v>64</v>
      </c>
      <c r="S5" s="159"/>
      <c r="T5" s="188"/>
      <c r="U5" s="189"/>
      <c r="V5" s="161" t="str">
        <f>I5</f>
        <v>パック料金</v>
      </c>
      <c r="W5" s="159"/>
      <c r="X5" s="162">
        <f>K5</f>
        <v>0</v>
      </c>
      <c r="Y5" s="162"/>
      <c r="Z5" s="162"/>
      <c r="AA5" s="163" t="s">
        <v>63</v>
      </c>
      <c r="AB5" s="159"/>
      <c r="AC5" s="158">
        <f>P5</f>
        <v>0</v>
      </c>
      <c r="AD5" s="158"/>
      <c r="AE5" s="163" t="s">
        <v>64</v>
      </c>
      <c r="AF5" s="159"/>
      <c r="AG5" s="158">
        <f>T5</f>
        <v>0</v>
      </c>
      <c r="AH5" s="172"/>
    </row>
    <row r="6" spans="1:35" ht="30" customHeight="1" thickBot="1">
      <c r="A6" s="35" t="s">
        <v>65</v>
      </c>
      <c r="B6" s="186">
        <f>'報告書(公共)'!N19</f>
        <v>0</v>
      </c>
      <c r="C6" s="186"/>
      <c r="D6" s="186"/>
      <c r="I6" s="151" t="s">
        <v>66</v>
      </c>
      <c r="J6" s="152"/>
      <c r="K6" s="152"/>
      <c r="L6" s="153" t="s">
        <v>67</v>
      </c>
      <c r="M6" s="154"/>
      <c r="N6" s="155" t="s">
        <v>68</v>
      </c>
      <c r="O6" s="152"/>
      <c r="P6" s="156" t="s">
        <v>69</v>
      </c>
      <c r="Q6" s="157"/>
      <c r="R6" s="150" t="s">
        <v>70</v>
      </c>
      <c r="S6" s="150"/>
      <c r="T6" s="156" t="s">
        <v>71</v>
      </c>
      <c r="U6" s="171"/>
      <c r="V6" s="151" t="str">
        <f>I6</f>
        <v>鉄道賃</v>
      </c>
      <c r="W6" s="152"/>
      <c r="X6" s="152"/>
      <c r="Y6" s="153" t="str">
        <f>L6</f>
        <v>航空賃</v>
      </c>
      <c r="Z6" s="154"/>
      <c r="AA6" s="155" t="s">
        <v>68</v>
      </c>
      <c r="AB6" s="152"/>
      <c r="AC6" s="144" t="str">
        <f>P6</f>
        <v>諸謝金</v>
      </c>
      <c r="AD6" s="145"/>
      <c r="AE6" s="144" t="str">
        <f>R6</f>
        <v>宿泊料</v>
      </c>
      <c r="AF6" s="145"/>
      <c r="AG6" s="144" t="str">
        <f>T6</f>
        <v>食卓料</v>
      </c>
      <c r="AH6" s="146"/>
    </row>
    <row r="7" spans="1:35" ht="30" customHeight="1">
      <c r="A7" s="37" t="s">
        <v>72</v>
      </c>
      <c r="B7" s="38" t="s">
        <v>73</v>
      </c>
      <c r="C7" s="39" t="s">
        <v>74</v>
      </c>
      <c r="D7" s="40" t="s">
        <v>75</v>
      </c>
      <c r="E7" s="41" t="s">
        <v>76</v>
      </c>
      <c r="F7" s="42" t="s">
        <v>77</v>
      </c>
      <c r="G7" s="41" t="s">
        <v>78</v>
      </c>
      <c r="H7" s="43" t="s">
        <v>79</v>
      </c>
      <c r="I7" s="44" t="s">
        <v>80</v>
      </c>
      <c r="J7" s="45" t="s">
        <v>81</v>
      </c>
      <c r="K7" s="46" t="s">
        <v>82</v>
      </c>
      <c r="L7" s="47" t="s">
        <v>80</v>
      </c>
      <c r="M7" s="45" t="s">
        <v>81</v>
      </c>
      <c r="N7" s="45" t="s">
        <v>80</v>
      </c>
      <c r="O7" s="48" t="s">
        <v>81</v>
      </c>
      <c r="P7" s="48" t="s">
        <v>83</v>
      </c>
      <c r="Q7" s="48" t="s">
        <v>84</v>
      </c>
      <c r="R7" s="48" t="s">
        <v>85</v>
      </c>
      <c r="S7" s="48" t="s">
        <v>84</v>
      </c>
      <c r="T7" s="48" t="s">
        <v>85</v>
      </c>
      <c r="U7" s="49" t="s">
        <v>84</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75">
      <c r="A8" s="51"/>
      <c r="B8" s="52"/>
      <c r="C8" s="53"/>
      <c r="D8" s="54"/>
      <c r="E8" s="55"/>
      <c r="F8" s="56"/>
      <c r="G8" s="55"/>
      <c r="H8" s="57"/>
      <c r="I8" s="58" t="s">
        <v>86</v>
      </c>
      <c r="J8" s="59" t="s">
        <v>87</v>
      </c>
      <c r="K8" s="60" t="s">
        <v>87</v>
      </c>
      <c r="L8" s="61" t="s">
        <v>86</v>
      </c>
      <c r="M8" s="59" t="s">
        <v>87</v>
      </c>
      <c r="N8" s="59" t="s">
        <v>86</v>
      </c>
      <c r="O8" s="62" t="s">
        <v>87</v>
      </c>
      <c r="P8" s="63" t="s">
        <v>83</v>
      </c>
      <c r="Q8" s="63" t="s">
        <v>87</v>
      </c>
      <c r="R8" s="63" t="s">
        <v>89</v>
      </c>
      <c r="S8" s="63" t="s">
        <v>87</v>
      </c>
      <c r="T8" s="63" t="s">
        <v>89</v>
      </c>
      <c r="U8" s="64" t="s">
        <v>87</v>
      </c>
      <c r="V8" s="58" t="s">
        <v>86</v>
      </c>
      <c r="W8" s="59" t="s">
        <v>87</v>
      </c>
      <c r="X8" s="60" t="s">
        <v>87</v>
      </c>
      <c r="Y8" s="61" t="s">
        <v>86</v>
      </c>
      <c r="Z8" s="59" t="s">
        <v>87</v>
      </c>
      <c r="AA8" s="59" t="s">
        <v>86</v>
      </c>
      <c r="AB8" s="62" t="s">
        <v>87</v>
      </c>
      <c r="AC8" s="63" t="s">
        <v>103</v>
      </c>
      <c r="AD8" s="63" t="s">
        <v>87</v>
      </c>
      <c r="AE8" s="63" t="s">
        <v>89</v>
      </c>
      <c r="AF8" s="62" t="s">
        <v>87</v>
      </c>
      <c r="AG8" s="63" t="s">
        <v>89</v>
      </c>
      <c r="AH8" s="93" t="s">
        <v>87</v>
      </c>
    </row>
    <row r="9" spans="1:35" ht="30" customHeight="1">
      <c r="A9" s="95"/>
      <c r="B9" s="96"/>
      <c r="C9" s="67" t="s">
        <v>74</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IF(P9="","",IF(Q9&lt;VLOOKUP($B$6,'(参考)諸謝金・宿泊料'!$B$3:$D$25,3,FALSE)*AC9,Q9,VLOOKUP($B$6,'(参考)諸謝金・宿泊料'!$B$3:$D$25,3,FALSE)*AC9))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c r="A10" s="95"/>
      <c r="B10" s="106"/>
      <c r="C10" s="76" t="s">
        <v>74</v>
      </c>
      <c r="D10" s="107"/>
      <c r="E10" s="108"/>
      <c r="F10" s="108"/>
      <c r="G10" s="108"/>
      <c r="H10" s="99"/>
      <c r="I10" s="109"/>
      <c r="J10" s="104"/>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IF(P10="","",IF(Q10&lt;VLOOKUP($B$6,'(参考)諸謝金・宿泊料'!$B$3:$D$25,3,FALSE)*AC10,Q10,VLOOKUP($B$6,'(参考)諸謝金・宿泊料'!$B$3:$D$25,3,FALSE)*AC10))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c r="A11" s="95"/>
      <c r="B11" s="106"/>
      <c r="C11" s="76" t="s">
        <v>74</v>
      </c>
      <c r="D11" s="107"/>
      <c r="E11" s="110"/>
      <c r="F11" s="110"/>
      <c r="G11" s="110"/>
      <c r="H11" s="99"/>
      <c r="I11" s="109"/>
      <c r="J11" s="104"/>
      <c r="K11" s="104"/>
      <c r="L11" s="104"/>
      <c r="M11" s="104"/>
      <c r="N11" s="105"/>
      <c r="O11" s="104"/>
      <c r="P11" s="104" t="str">
        <f t="shared" ref="P11:P23" si="4">IF(A11="","",1)</f>
        <v/>
      </c>
      <c r="Q11" s="104"/>
      <c r="R11" s="13" t="str">
        <f>IF(H11="","",IF($K$5="",1,""))</f>
        <v/>
      </c>
      <c r="S11" s="104"/>
      <c r="T11" s="17" t="str">
        <f t="shared" ref="T11:T23" si="5">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t="str">
        <f t="shared" si="2"/>
        <v/>
      </c>
      <c r="AD11" s="13" t="str">
        <f>IF(P11="","",IF(Q11&lt;VLOOKUP($B$6,'(参考)諸謝金・宿泊料'!$B$3:$D$25,3,FALSE)*AC11,Q11,VLOOKUP($B$6,'(参考)諸謝金・宿泊料'!$B$3:$D$25,3,FALSE)*AC11))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6">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c r="A12" s="95"/>
      <c r="B12" s="106"/>
      <c r="C12" s="76" t="s">
        <v>74</v>
      </c>
      <c r="D12" s="107"/>
      <c r="E12" s="110"/>
      <c r="F12" s="110"/>
      <c r="G12" s="110"/>
      <c r="H12" s="99"/>
      <c r="I12" s="109"/>
      <c r="J12" s="104"/>
      <c r="K12" s="104"/>
      <c r="L12" s="104"/>
      <c r="M12" s="104"/>
      <c r="N12" s="105"/>
      <c r="O12" s="104"/>
      <c r="P12" s="104" t="str">
        <f t="shared" si="4"/>
        <v/>
      </c>
      <c r="Q12" s="104"/>
      <c r="R12" s="13" t="str">
        <f t="shared" ref="R12:R23" si="7">IF(H12="","",IF($K$5="",1,""))</f>
        <v/>
      </c>
      <c r="S12" s="104"/>
      <c r="T12" s="17" t="str">
        <f t="shared" si="5"/>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t="str">
        <f t="shared" si="2"/>
        <v/>
      </c>
      <c r="AD12" s="13" t="str">
        <f>IF(P12="","",IF(Q12&lt;VLOOKUP($B$6,'(参考)諸謝金・宿泊料'!$B$3:$D$25,3,FALSE)*AC12,Q12,VLOOKUP($B$6,'(参考)諸謝金・宿泊料'!$B$3:$D$25,3,FALSE)*AC12))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6"/>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c r="A13" s="95"/>
      <c r="B13" s="106"/>
      <c r="C13" s="76" t="s">
        <v>74</v>
      </c>
      <c r="D13" s="107"/>
      <c r="E13" s="110"/>
      <c r="F13" s="110"/>
      <c r="G13" s="110"/>
      <c r="H13" s="99"/>
      <c r="I13" s="109"/>
      <c r="J13" s="104"/>
      <c r="K13" s="104"/>
      <c r="L13" s="104"/>
      <c r="M13" s="104"/>
      <c r="N13" s="105"/>
      <c r="O13" s="104"/>
      <c r="P13" s="104" t="str">
        <f t="shared" si="4"/>
        <v/>
      </c>
      <c r="Q13" s="104"/>
      <c r="R13" s="13" t="str">
        <f t="shared" si="7"/>
        <v/>
      </c>
      <c r="S13" s="104"/>
      <c r="T13" s="17" t="str">
        <f t="shared" si="5"/>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t="str">
        <f>P13</f>
        <v/>
      </c>
      <c r="AD13" s="13" t="str">
        <f>IF(P13="","",IF(Q13&lt;VLOOKUP($B$6,'(参考)諸謝金・宿泊料'!$B$3:$D$25,3,FALSE)*AC13,Q13,VLOOKUP($B$6,'(参考)諸謝金・宿泊料'!$B$3:$D$25,3,FALSE)*AC13))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6"/>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c r="A14" s="95"/>
      <c r="B14" s="106"/>
      <c r="C14" s="76" t="s">
        <v>74</v>
      </c>
      <c r="D14" s="107"/>
      <c r="E14" s="108"/>
      <c r="F14" s="108"/>
      <c r="G14" s="108"/>
      <c r="H14" s="99"/>
      <c r="I14" s="109"/>
      <c r="J14" s="104"/>
      <c r="K14" s="104"/>
      <c r="L14" s="104"/>
      <c r="M14" s="104"/>
      <c r="N14" s="105"/>
      <c r="O14" s="104"/>
      <c r="P14" s="104" t="str">
        <f t="shared" si="4"/>
        <v/>
      </c>
      <c r="Q14" s="104"/>
      <c r="R14" s="13" t="str">
        <f t="shared" si="7"/>
        <v/>
      </c>
      <c r="S14" s="104"/>
      <c r="T14" s="17" t="str">
        <f t="shared" si="5"/>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t="str">
        <f>P14</f>
        <v/>
      </c>
      <c r="AD14" s="13" t="str">
        <f>IF(P14="","",IF(Q14&lt;VLOOKUP($B$6,'(参考)諸謝金・宿泊料'!$B$3:$D$25,3,FALSE)*AC14,Q14,VLOOKUP($B$6,'(参考)諸謝金・宿泊料'!$B$3:$D$25,3,FALSE)*AC14))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6"/>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c r="A15" s="95"/>
      <c r="B15" s="106"/>
      <c r="C15" s="76" t="s">
        <v>74</v>
      </c>
      <c r="D15" s="107"/>
      <c r="E15" s="110"/>
      <c r="F15" s="110"/>
      <c r="G15" s="110"/>
      <c r="H15" s="99"/>
      <c r="I15" s="109"/>
      <c r="J15" s="104"/>
      <c r="K15" s="104"/>
      <c r="L15" s="104"/>
      <c r="M15" s="104"/>
      <c r="N15" s="105"/>
      <c r="O15" s="104"/>
      <c r="P15" s="104" t="str">
        <f t="shared" si="4"/>
        <v/>
      </c>
      <c r="Q15" s="104"/>
      <c r="R15" s="13" t="str">
        <f t="shared" si="7"/>
        <v/>
      </c>
      <c r="S15" s="104"/>
      <c r="T15" s="17" t="str">
        <f t="shared" si="5"/>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t="str">
        <f t="shared" si="2"/>
        <v/>
      </c>
      <c r="AD15" s="13" t="str">
        <f>IF(P15="","",IF(Q15&lt;VLOOKUP($B$6,'(参考)諸謝金・宿泊料'!$B$3:$D$25,3,FALSE)*AC15,Q15,VLOOKUP($B$6,'(参考)諸謝金・宿泊料'!$B$3:$D$25,3,FALSE)*AC15))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6"/>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c r="A16" s="95"/>
      <c r="B16" s="106"/>
      <c r="C16" s="76" t="s">
        <v>74</v>
      </c>
      <c r="D16" s="107"/>
      <c r="E16" s="108"/>
      <c r="F16" s="108"/>
      <c r="G16" s="108"/>
      <c r="H16" s="99"/>
      <c r="I16" s="109"/>
      <c r="J16" s="104"/>
      <c r="K16" s="104"/>
      <c r="L16" s="104"/>
      <c r="M16" s="104"/>
      <c r="N16" s="105"/>
      <c r="O16" s="104"/>
      <c r="P16" s="104" t="str">
        <f t="shared" si="4"/>
        <v/>
      </c>
      <c r="Q16" s="104"/>
      <c r="R16" s="13" t="str">
        <f t="shared" si="7"/>
        <v/>
      </c>
      <c r="S16" s="104"/>
      <c r="T16" s="17" t="str">
        <f t="shared" si="5"/>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t="str">
        <f t="shared" si="2"/>
        <v/>
      </c>
      <c r="AD16" s="13" t="str">
        <f>IF(P16="","",IF(Q16&lt;VLOOKUP($B$6,'(参考)諸謝金・宿泊料'!$B$3:$D$25,3,FALSE)*AC16,Q16,VLOOKUP($B$6,'(参考)諸謝金・宿泊料'!$B$3:$D$25,3,FALSE)*AC16))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6"/>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c r="A17" s="95"/>
      <c r="B17" s="106"/>
      <c r="C17" s="76" t="s">
        <v>74</v>
      </c>
      <c r="D17" s="107"/>
      <c r="E17" s="108"/>
      <c r="F17" s="108"/>
      <c r="G17" s="108"/>
      <c r="H17" s="99"/>
      <c r="I17" s="109"/>
      <c r="J17" s="104"/>
      <c r="K17" s="104"/>
      <c r="L17" s="104"/>
      <c r="M17" s="104"/>
      <c r="N17" s="105"/>
      <c r="O17" s="104"/>
      <c r="P17" s="104" t="str">
        <f t="shared" si="4"/>
        <v/>
      </c>
      <c r="Q17" s="104"/>
      <c r="R17" s="13" t="str">
        <f t="shared" si="7"/>
        <v/>
      </c>
      <c r="S17" s="104"/>
      <c r="T17" s="17" t="str">
        <f t="shared" si="5"/>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t="str">
        <f t="shared" si="2"/>
        <v/>
      </c>
      <c r="AD17" s="13" t="str">
        <f>IF(P17="","",IF(Q17&lt;VLOOKUP($B$6,'(参考)諸謝金・宿泊料'!$B$3:$D$25,3,FALSE)*AC17,Q17,VLOOKUP($B$6,'(参考)諸謝金・宿泊料'!$B$3:$D$25,3,FALSE)*AC17))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6"/>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c r="A18" s="95"/>
      <c r="B18" s="106"/>
      <c r="C18" s="76" t="s">
        <v>74</v>
      </c>
      <c r="D18" s="107"/>
      <c r="E18" s="108"/>
      <c r="F18" s="108"/>
      <c r="G18" s="108"/>
      <c r="H18" s="99"/>
      <c r="I18" s="109"/>
      <c r="J18" s="104"/>
      <c r="K18" s="104"/>
      <c r="L18" s="104"/>
      <c r="M18" s="104"/>
      <c r="N18" s="105"/>
      <c r="O18" s="104"/>
      <c r="P18" s="104" t="str">
        <f t="shared" si="4"/>
        <v/>
      </c>
      <c r="Q18" s="104"/>
      <c r="R18" s="13" t="str">
        <f t="shared" si="7"/>
        <v/>
      </c>
      <c r="S18" s="104"/>
      <c r="T18" s="17" t="str">
        <f t="shared" si="5"/>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t="str">
        <f t="shared" si="2"/>
        <v/>
      </c>
      <c r="AD18" s="13" t="str">
        <f>IF(P18="","",IF(Q18&lt;VLOOKUP($B$6,'(参考)諸謝金・宿泊料'!$B$3:$D$25,3,FALSE)*AC18,Q18,VLOOKUP($B$6,'(参考)諸謝金・宿泊料'!$B$3:$D$25,3,FALSE)*AC18))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6"/>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c r="A19" s="95"/>
      <c r="B19" s="106"/>
      <c r="C19" s="76" t="s">
        <v>74</v>
      </c>
      <c r="D19" s="107"/>
      <c r="E19" s="108"/>
      <c r="F19" s="108"/>
      <c r="G19" s="108"/>
      <c r="H19" s="99"/>
      <c r="I19" s="109"/>
      <c r="J19" s="104"/>
      <c r="K19" s="104"/>
      <c r="L19" s="104"/>
      <c r="M19" s="104"/>
      <c r="N19" s="105"/>
      <c r="O19" s="104"/>
      <c r="P19" s="104" t="str">
        <f t="shared" si="4"/>
        <v/>
      </c>
      <c r="Q19" s="104"/>
      <c r="R19" s="13" t="str">
        <f t="shared" si="7"/>
        <v/>
      </c>
      <c r="S19" s="104"/>
      <c r="T19" s="17" t="str">
        <f t="shared" si="5"/>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t="str">
        <f t="shared" si="2"/>
        <v/>
      </c>
      <c r="AD19" s="13" t="str">
        <f>IF(P19="","",IF(Q19&lt;VLOOKUP($B$6,'(参考)諸謝金・宿泊料'!$B$3:$D$25,3,FALSE)*AC19,Q19,VLOOKUP($B$6,'(参考)諸謝金・宿泊料'!$B$3:$D$25,3,FALSE)*AC19))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6"/>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c r="A20" s="95"/>
      <c r="B20" s="106"/>
      <c r="C20" s="76" t="s">
        <v>74</v>
      </c>
      <c r="D20" s="107"/>
      <c r="E20" s="108"/>
      <c r="F20" s="108"/>
      <c r="G20" s="108"/>
      <c r="H20" s="99"/>
      <c r="I20" s="109"/>
      <c r="J20" s="104"/>
      <c r="K20" s="104"/>
      <c r="L20" s="104"/>
      <c r="M20" s="104"/>
      <c r="N20" s="105"/>
      <c r="O20" s="104"/>
      <c r="P20" s="104" t="str">
        <f t="shared" si="4"/>
        <v/>
      </c>
      <c r="Q20" s="104"/>
      <c r="R20" s="13" t="str">
        <f t="shared" si="7"/>
        <v/>
      </c>
      <c r="S20" s="104"/>
      <c r="T20" s="17" t="str">
        <f t="shared" si="5"/>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t="str">
        <f t="shared" si="2"/>
        <v/>
      </c>
      <c r="AD20" s="13" t="str">
        <f>IF(P20="","",IF(Q20&lt;VLOOKUP($B$6,'(参考)諸謝金・宿泊料'!$B$3:$D$25,3,FALSE)*AC20,Q20,VLOOKUP($B$6,'(参考)諸謝金・宿泊料'!$B$3:$D$25,3,FALSE)*AC20))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6"/>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c r="A21" s="95"/>
      <c r="B21" s="106"/>
      <c r="C21" s="76" t="s">
        <v>74</v>
      </c>
      <c r="D21" s="107"/>
      <c r="E21" s="108"/>
      <c r="F21" s="108"/>
      <c r="G21" s="108"/>
      <c r="H21" s="99"/>
      <c r="I21" s="109"/>
      <c r="J21" s="104"/>
      <c r="K21" s="104"/>
      <c r="L21" s="104"/>
      <c r="M21" s="104"/>
      <c r="N21" s="105"/>
      <c r="O21" s="104"/>
      <c r="P21" s="104" t="str">
        <f t="shared" si="4"/>
        <v/>
      </c>
      <c r="Q21" s="104"/>
      <c r="R21" s="13" t="str">
        <f t="shared" si="7"/>
        <v/>
      </c>
      <c r="S21" s="104"/>
      <c r="T21" s="17" t="str">
        <f t="shared" si="5"/>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t="str">
        <f t="shared" si="2"/>
        <v/>
      </c>
      <c r="AD21" s="13" t="str">
        <f>IF(P21="","",IF(Q21&lt;VLOOKUP($B$6,'(参考)諸謝金・宿泊料'!$B$3:$D$25,3,FALSE)*AC21,Q21,VLOOKUP($B$6,'(参考)諸謝金・宿泊料'!$B$3:$D$25,3,FALSE)*AC21))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6"/>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c r="A22" s="95"/>
      <c r="B22" s="106"/>
      <c r="C22" s="76" t="s">
        <v>74</v>
      </c>
      <c r="D22" s="107"/>
      <c r="E22" s="108"/>
      <c r="F22" s="108"/>
      <c r="G22" s="108"/>
      <c r="H22" s="99"/>
      <c r="I22" s="109"/>
      <c r="J22" s="104"/>
      <c r="K22" s="104"/>
      <c r="L22" s="104"/>
      <c r="M22" s="104"/>
      <c r="N22" s="105"/>
      <c r="O22" s="104"/>
      <c r="P22" s="104" t="str">
        <f t="shared" si="4"/>
        <v/>
      </c>
      <c r="Q22" s="104"/>
      <c r="R22" s="13" t="str">
        <f t="shared" si="7"/>
        <v/>
      </c>
      <c r="S22" s="104"/>
      <c r="T22" s="17" t="str">
        <f t="shared" si="5"/>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t="str">
        <f t="shared" si="2"/>
        <v/>
      </c>
      <c r="AD22" s="13" t="str">
        <f>IF(P22="","",IF(Q22&lt;VLOOKUP($B$6,'(参考)諸謝金・宿泊料'!$B$3:$D$25,3,FALSE)*AC22,Q22,VLOOKUP($B$6,'(参考)諸謝金・宿泊料'!$B$3:$D$25,3,FALSE)*AC22))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6"/>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c r="A23" s="95"/>
      <c r="B23" s="106"/>
      <c r="C23" s="76" t="s">
        <v>74</v>
      </c>
      <c r="D23" s="107"/>
      <c r="E23" s="108"/>
      <c r="F23" s="108"/>
      <c r="G23" s="108"/>
      <c r="H23" s="99"/>
      <c r="I23" s="109"/>
      <c r="J23" s="104"/>
      <c r="K23" s="104"/>
      <c r="L23" s="104"/>
      <c r="M23" s="104"/>
      <c r="N23" s="105"/>
      <c r="O23" s="104"/>
      <c r="P23" s="104" t="str">
        <f t="shared" si="4"/>
        <v/>
      </c>
      <c r="Q23" s="104"/>
      <c r="R23" s="13" t="str">
        <f t="shared" si="7"/>
        <v/>
      </c>
      <c r="S23" s="104"/>
      <c r="T23" s="17" t="str">
        <f t="shared" si="5"/>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t="str">
        <f t="shared" si="2"/>
        <v/>
      </c>
      <c r="AD23" s="13" t="str">
        <f>IF(P23="","",IF(Q23&lt;VLOOKUP($B$6,'(参考)諸謝金・宿泊料'!$B$3:$D$25,3,FALSE)*AC23,Q23,VLOOKUP($B$6,'(参考)諸謝金・宿泊料'!$B$3:$D$25,3,FALSE)*AC23))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6"/>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c r="A24" s="147" t="s">
        <v>93</v>
      </c>
      <c r="B24" s="148"/>
      <c r="C24" s="148"/>
      <c r="D24" s="148"/>
      <c r="E24" s="148"/>
      <c r="F24" s="148"/>
      <c r="G24" s="148"/>
      <c r="H24" s="148"/>
      <c r="I24" s="20">
        <f t="shared" ref="I24:AH24" si="8">SUM(I9:I23)</f>
        <v>0</v>
      </c>
      <c r="J24" s="21">
        <f t="shared" si="8"/>
        <v>0</v>
      </c>
      <c r="K24" s="22">
        <f t="shared" si="8"/>
        <v>0</v>
      </c>
      <c r="L24" s="23">
        <f t="shared" si="8"/>
        <v>0</v>
      </c>
      <c r="M24" s="21">
        <f t="shared" si="8"/>
        <v>0</v>
      </c>
      <c r="N24" s="23">
        <f t="shared" si="8"/>
        <v>0</v>
      </c>
      <c r="O24" s="21">
        <f t="shared" si="8"/>
        <v>0</v>
      </c>
      <c r="P24" s="21">
        <f t="shared" si="8"/>
        <v>0</v>
      </c>
      <c r="Q24" s="21">
        <f t="shared" si="8"/>
        <v>0</v>
      </c>
      <c r="R24" s="21">
        <f t="shared" si="8"/>
        <v>0</v>
      </c>
      <c r="S24" s="21">
        <f t="shared" si="8"/>
        <v>0</v>
      </c>
      <c r="T24" s="21">
        <f t="shared" si="8"/>
        <v>0</v>
      </c>
      <c r="U24" s="21">
        <f t="shared" si="8"/>
        <v>0</v>
      </c>
      <c r="V24" s="24">
        <f t="shared" si="8"/>
        <v>0</v>
      </c>
      <c r="W24" s="25">
        <f t="shared" si="8"/>
        <v>0</v>
      </c>
      <c r="X24" s="25">
        <f t="shared" si="8"/>
        <v>0</v>
      </c>
      <c r="Y24" s="25">
        <f t="shared" si="8"/>
        <v>0</v>
      </c>
      <c r="Z24" s="25">
        <f t="shared" si="8"/>
        <v>0</v>
      </c>
      <c r="AA24" s="26">
        <f t="shared" si="8"/>
        <v>0</v>
      </c>
      <c r="AB24" s="25">
        <f t="shared" si="8"/>
        <v>0</v>
      </c>
      <c r="AC24" s="25">
        <f t="shared" si="8"/>
        <v>0</v>
      </c>
      <c r="AD24" s="25">
        <f t="shared" si="8"/>
        <v>0</v>
      </c>
      <c r="AE24" s="25">
        <f t="shared" si="8"/>
        <v>0</v>
      </c>
      <c r="AF24" s="25">
        <f t="shared" si="8"/>
        <v>0</v>
      </c>
      <c r="AG24" s="25">
        <f t="shared" si="8"/>
        <v>0</v>
      </c>
      <c r="AH24" s="25">
        <f t="shared" si="8"/>
        <v>0</v>
      </c>
    </row>
    <row r="25" spans="1:34" ht="15" customHeight="1" thickBot="1">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c r="H26" s="83"/>
      <c r="I26" s="149" t="s">
        <v>45</v>
      </c>
      <c r="J26" s="140"/>
      <c r="K26" s="140"/>
      <c r="L26" s="140"/>
      <c r="M26" s="140"/>
      <c r="N26" s="140"/>
      <c r="O26" s="141">
        <f>SUM(K5,J24,K24,M24,O24,Q24,S24,U24)</f>
        <v>0</v>
      </c>
      <c r="P26" s="142"/>
      <c r="Q26" s="142"/>
      <c r="R26" s="142"/>
      <c r="S26" s="142"/>
      <c r="T26" s="142"/>
      <c r="U26" s="143"/>
      <c r="V26" s="139" t="s">
        <v>94</v>
      </c>
      <c r="W26" s="140"/>
      <c r="X26" s="140"/>
      <c r="Y26" s="140"/>
      <c r="Z26" s="140"/>
      <c r="AA26" s="140"/>
      <c r="AB26" s="141">
        <f>SUM(X5,W24,X24,Z24,AB24,AD24,AF24,AH24)</f>
        <v>0</v>
      </c>
      <c r="AC26" s="142"/>
      <c r="AD26" s="142"/>
      <c r="AE26" s="142"/>
      <c r="AF26" s="142"/>
      <c r="AG26" s="142"/>
      <c r="AH26" s="143"/>
    </row>
    <row r="27" spans="1:34" ht="30" customHeight="1" thickBot="1">
      <c r="A27" s="137" t="s">
        <v>95</v>
      </c>
      <c r="B27" s="137"/>
      <c r="C27" s="137"/>
      <c r="D27" s="137"/>
      <c r="E27" s="137"/>
      <c r="F27" s="137"/>
      <c r="G27" s="137"/>
      <c r="H27" s="137"/>
      <c r="I27" s="138"/>
      <c r="J27" s="138"/>
      <c r="K27" s="138"/>
      <c r="L27" s="138"/>
      <c r="M27" s="138"/>
      <c r="N27" s="138"/>
      <c r="O27" s="33"/>
      <c r="P27" s="33"/>
      <c r="Q27" s="33"/>
      <c r="R27" s="33"/>
      <c r="S27" s="33"/>
      <c r="T27" s="33"/>
      <c r="U27" s="33"/>
      <c r="V27" s="139" t="s">
        <v>96</v>
      </c>
      <c r="W27" s="140"/>
      <c r="X27" s="140"/>
      <c r="Y27" s="140"/>
      <c r="Z27" s="140"/>
      <c r="AA27" s="140"/>
      <c r="AB27" s="141">
        <f>O26-AB26</f>
        <v>0</v>
      </c>
      <c r="AC27" s="142"/>
      <c r="AD27" s="142"/>
      <c r="AE27" s="142"/>
      <c r="AF27" s="142"/>
      <c r="AG27" s="142"/>
      <c r="AH27" s="143"/>
    </row>
  </sheetData>
  <sheetProtection sheet="1" selectLockedCells="1"/>
  <mergeCells count="42">
    <mergeCell ref="A3:AH3"/>
    <mergeCell ref="A1:F1"/>
    <mergeCell ref="AB1:AH1"/>
    <mergeCell ref="E2:F2"/>
    <mergeCell ref="G2:H2"/>
    <mergeCell ref="I2:K2"/>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B6:D6"/>
    <mergeCell ref="I6:K6"/>
    <mergeCell ref="L6:M6"/>
    <mergeCell ref="N6:O6"/>
    <mergeCell ref="P6:Q6"/>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s>
  <phoneticPr fontId="6"/>
  <conditionalFormatting sqref="K5:M5 P5:Q5 T5:U5 A9:B23 D9:Q23 S9:S23">
    <cfRule type="containsBlanks" dxfId="0" priority="1">
      <formula>LEN(TRIM(A5))=0</formula>
    </cfRule>
  </conditionalFormatting>
  <dataValidations count="1">
    <dataValidation type="list" allowBlank="1" showInputMessage="1" showErrorMessage="1" sqref="P5:Q5 T5:U5" xr:uid="{00000000-0002-0000-05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P11:P2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'(参考)諸謝金・宿泊料'!$J$2:$J$15</xm:f>
          </x14:formula1>
          <xm:sqref>H9:H23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N25"/>
  <sheetViews>
    <sheetView workbookViewId="0">
      <selection activeCell="B3" sqref="B3"/>
    </sheetView>
  </sheetViews>
  <sheetFormatPr defaultColWidth="9" defaultRowHeight="18.75"/>
  <cols>
    <col min="1" max="1" width="9" style="2" bestFit="1" customWidth="1"/>
    <col min="2" max="2" width="25.42578125" style="2" bestFit="1" customWidth="1"/>
    <col min="3" max="3" width="5.28515625" style="12" bestFit="1" customWidth="1"/>
    <col min="4" max="6" width="7.140625" style="2" bestFit="1" customWidth="1"/>
    <col min="7" max="9" width="6" style="2" bestFit="1" customWidth="1"/>
    <col min="10" max="10" width="13" style="2" bestFit="1" customWidth="1"/>
    <col min="11" max="16384" width="9" style="2"/>
  </cols>
  <sheetData>
    <row r="1" spans="1:14">
      <c r="A1" s="191" t="s">
        <v>104</v>
      </c>
      <c r="B1" s="191" t="s">
        <v>105</v>
      </c>
      <c r="C1" s="191" t="s">
        <v>106</v>
      </c>
      <c r="D1" s="191" t="s">
        <v>51</v>
      </c>
      <c r="E1" s="194" t="s">
        <v>107</v>
      </c>
      <c r="F1" s="194"/>
      <c r="G1" s="194" t="s">
        <v>71</v>
      </c>
      <c r="H1" s="194"/>
      <c r="I1" s="194"/>
      <c r="J1" s="1" t="s">
        <v>108</v>
      </c>
    </row>
    <row r="2" spans="1:14">
      <c r="A2" s="191"/>
      <c r="B2" s="191"/>
      <c r="C2" s="191"/>
      <c r="D2" s="191"/>
      <c r="E2" s="1" t="s">
        <v>108</v>
      </c>
      <c r="F2" s="1" t="s">
        <v>109</v>
      </c>
      <c r="G2" s="1" t="s">
        <v>93</v>
      </c>
      <c r="H2" s="1" t="s">
        <v>89</v>
      </c>
      <c r="I2" s="1" t="s">
        <v>110</v>
      </c>
      <c r="J2" s="1" t="s">
        <v>111</v>
      </c>
    </row>
    <row r="3" spans="1:14">
      <c r="A3" s="191" t="s">
        <v>112</v>
      </c>
      <c r="B3" s="3" t="s">
        <v>113</v>
      </c>
      <c r="C3" s="1" t="s">
        <v>114</v>
      </c>
      <c r="D3" s="4">
        <v>7900</v>
      </c>
      <c r="E3" s="4">
        <v>14800</v>
      </c>
      <c r="F3" s="4">
        <v>13300</v>
      </c>
      <c r="G3" s="4">
        <f t="shared" ref="G3:G25" si="0">H3+I3</f>
        <v>3000</v>
      </c>
      <c r="H3" s="4">
        <v>2000</v>
      </c>
      <c r="I3" s="4">
        <v>1000</v>
      </c>
      <c r="J3" s="1" t="s">
        <v>115</v>
      </c>
      <c r="K3" s="5"/>
      <c r="L3" s="6"/>
      <c r="M3" s="7"/>
      <c r="N3" s="6"/>
    </row>
    <row r="4" spans="1:14">
      <c r="A4" s="191"/>
      <c r="B4" s="3" t="s">
        <v>116</v>
      </c>
      <c r="C4" s="1" t="s">
        <v>117</v>
      </c>
      <c r="D4" s="4">
        <v>9800</v>
      </c>
      <c r="E4" s="4">
        <v>14800</v>
      </c>
      <c r="F4" s="4">
        <v>13300</v>
      </c>
      <c r="G4" s="4">
        <f t="shared" si="0"/>
        <v>3000</v>
      </c>
      <c r="H4" s="4">
        <v>2000</v>
      </c>
      <c r="I4" s="4">
        <v>1000</v>
      </c>
      <c r="J4" s="1" t="s">
        <v>118</v>
      </c>
      <c r="K4" s="5"/>
      <c r="L4" s="6"/>
      <c r="M4" s="7"/>
      <c r="N4" s="6"/>
    </row>
    <row r="5" spans="1:14">
      <c r="A5" s="191"/>
      <c r="B5" s="3" t="s">
        <v>119</v>
      </c>
      <c r="C5" s="1" t="s">
        <v>120</v>
      </c>
      <c r="D5" s="4">
        <v>8800</v>
      </c>
      <c r="E5" s="4">
        <v>14800</v>
      </c>
      <c r="F5" s="4">
        <v>13300</v>
      </c>
      <c r="G5" s="4">
        <f t="shared" si="0"/>
        <v>3000</v>
      </c>
      <c r="H5" s="4">
        <v>2000</v>
      </c>
      <c r="I5" s="4">
        <v>1000</v>
      </c>
      <c r="J5" s="1" t="s">
        <v>121</v>
      </c>
      <c r="K5" s="5"/>
      <c r="L5" s="6"/>
      <c r="M5" s="7"/>
      <c r="N5" s="6"/>
    </row>
    <row r="6" spans="1:14">
      <c r="A6" s="191"/>
      <c r="B6" s="3" t="s">
        <v>122</v>
      </c>
      <c r="C6" s="1" t="s">
        <v>123</v>
      </c>
      <c r="D6" s="4">
        <v>11400</v>
      </c>
      <c r="E6" s="4">
        <v>14800</v>
      </c>
      <c r="F6" s="4">
        <v>13300</v>
      </c>
      <c r="G6" s="4">
        <f t="shared" si="0"/>
        <v>3000</v>
      </c>
      <c r="H6" s="4">
        <v>2000</v>
      </c>
      <c r="I6" s="4">
        <v>1000</v>
      </c>
      <c r="J6" s="1" t="s">
        <v>124</v>
      </c>
      <c r="K6" s="5"/>
      <c r="L6" s="6"/>
      <c r="M6" s="7"/>
      <c r="N6" s="6"/>
    </row>
    <row r="7" spans="1:14">
      <c r="A7" s="191"/>
      <c r="B7" s="3" t="s">
        <v>125</v>
      </c>
      <c r="C7" s="1" t="s">
        <v>117</v>
      </c>
      <c r="D7" s="4">
        <v>9800</v>
      </c>
      <c r="E7" s="4">
        <v>14800</v>
      </c>
      <c r="F7" s="4">
        <v>13300</v>
      </c>
      <c r="G7" s="4">
        <f t="shared" si="0"/>
        <v>3000</v>
      </c>
      <c r="H7" s="4">
        <v>2000</v>
      </c>
      <c r="I7" s="4">
        <v>1000</v>
      </c>
      <c r="J7" s="1" t="s">
        <v>126</v>
      </c>
      <c r="K7" s="5"/>
      <c r="L7" s="6"/>
      <c r="M7" s="7"/>
      <c r="N7" s="6"/>
    </row>
    <row r="8" spans="1:14">
      <c r="A8" s="191"/>
      <c r="B8" s="3" t="s">
        <v>127</v>
      </c>
      <c r="C8" s="1" t="s">
        <v>120</v>
      </c>
      <c r="D8" s="4">
        <v>8800</v>
      </c>
      <c r="E8" s="4">
        <v>14800</v>
      </c>
      <c r="F8" s="4">
        <v>13300</v>
      </c>
      <c r="G8" s="4">
        <f t="shared" si="0"/>
        <v>3000</v>
      </c>
      <c r="H8" s="4">
        <v>2000</v>
      </c>
      <c r="I8" s="4">
        <v>1000</v>
      </c>
      <c r="J8" s="1" t="s">
        <v>128</v>
      </c>
      <c r="K8" s="5"/>
      <c r="L8" s="6"/>
      <c r="M8" s="7"/>
      <c r="N8" s="6"/>
    </row>
    <row r="9" spans="1:14">
      <c r="A9" s="193" t="s">
        <v>129</v>
      </c>
      <c r="B9" s="8" t="s">
        <v>27</v>
      </c>
      <c r="C9" s="9" t="s">
        <v>130</v>
      </c>
      <c r="D9" s="10">
        <v>6100</v>
      </c>
      <c r="E9" s="10">
        <v>13100</v>
      </c>
      <c r="F9" s="10">
        <v>11800</v>
      </c>
      <c r="G9" s="10">
        <f t="shared" si="0"/>
        <v>2600</v>
      </c>
      <c r="H9" s="10">
        <v>1700</v>
      </c>
      <c r="I9" s="10">
        <v>900</v>
      </c>
      <c r="J9" s="1" t="s">
        <v>131</v>
      </c>
      <c r="K9" s="5"/>
      <c r="L9" s="6"/>
      <c r="M9" s="7"/>
      <c r="N9" s="6"/>
    </row>
    <row r="10" spans="1:14">
      <c r="A10" s="193"/>
      <c r="B10" s="8" t="s">
        <v>132</v>
      </c>
      <c r="C10" s="9" t="s">
        <v>133</v>
      </c>
      <c r="D10" s="10">
        <v>7000</v>
      </c>
      <c r="E10" s="10">
        <v>13100</v>
      </c>
      <c r="F10" s="10">
        <v>11800</v>
      </c>
      <c r="G10" s="10">
        <f t="shared" si="0"/>
        <v>2600</v>
      </c>
      <c r="H10" s="10">
        <v>1700</v>
      </c>
      <c r="I10" s="10">
        <v>900</v>
      </c>
      <c r="J10" s="1" t="s">
        <v>134</v>
      </c>
      <c r="K10" s="5"/>
      <c r="L10" s="6"/>
      <c r="M10" s="7"/>
      <c r="N10" s="6"/>
    </row>
    <row r="11" spans="1:14">
      <c r="A11" s="193"/>
      <c r="B11" s="8" t="s">
        <v>135</v>
      </c>
      <c r="C11" s="9" t="s">
        <v>133</v>
      </c>
      <c r="D11" s="10">
        <v>7000</v>
      </c>
      <c r="E11" s="10">
        <v>13100</v>
      </c>
      <c r="F11" s="10">
        <v>11800</v>
      </c>
      <c r="G11" s="10">
        <f t="shared" si="0"/>
        <v>2600</v>
      </c>
      <c r="H11" s="10">
        <v>1700</v>
      </c>
      <c r="I11" s="10">
        <v>900</v>
      </c>
      <c r="J11" s="1" t="s">
        <v>136</v>
      </c>
      <c r="K11" s="5"/>
      <c r="L11" s="6"/>
      <c r="M11" s="7"/>
      <c r="N11" s="6"/>
    </row>
    <row r="12" spans="1:14">
      <c r="A12" s="193"/>
      <c r="B12" s="8" t="s">
        <v>137</v>
      </c>
      <c r="C12" s="9" t="s">
        <v>133</v>
      </c>
      <c r="D12" s="10">
        <v>7000</v>
      </c>
      <c r="E12" s="10">
        <v>13100</v>
      </c>
      <c r="F12" s="10">
        <v>11800</v>
      </c>
      <c r="G12" s="10">
        <f t="shared" si="0"/>
        <v>2600</v>
      </c>
      <c r="H12" s="10">
        <v>1700</v>
      </c>
      <c r="I12" s="10">
        <v>900</v>
      </c>
      <c r="J12" s="1" t="s">
        <v>138</v>
      </c>
      <c r="K12" s="5"/>
      <c r="L12" s="6"/>
      <c r="M12" s="7"/>
      <c r="N12" s="6"/>
    </row>
    <row r="13" spans="1:14">
      <c r="A13" s="193"/>
      <c r="B13" s="8" t="s">
        <v>139</v>
      </c>
      <c r="C13" s="9" t="s">
        <v>130</v>
      </c>
      <c r="D13" s="10">
        <v>6100</v>
      </c>
      <c r="E13" s="10">
        <v>13100</v>
      </c>
      <c r="F13" s="10">
        <v>11800</v>
      </c>
      <c r="G13" s="10">
        <f t="shared" si="0"/>
        <v>2600</v>
      </c>
      <c r="H13" s="10">
        <v>1700</v>
      </c>
      <c r="I13" s="10">
        <v>900</v>
      </c>
      <c r="J13" s="1" t="s">
        <v>140</v>
      </c>
      <c r="K13" s="5"/>
      <c r="L13" s="6"/>
      <c r="M13" s="7"/>
      <c r="N13" s="6"/>
    </row>
    <row r="14" spans="1:14">
      <c r="A14" s="193"/>
      <c r="B14" s="8" t="s">
        <v>141</v>
      </c>
      <c r="C14" s="9" t="s">
        <v>133</v>
      </c>
      <c r="D14" s="10">
        <v>7000</v>
      </c>
      <c r="E14" s="10">
        <v>13100</v>
      </c>
      <c r="F14" s="10">
        <v>11800</v>
      </c>
      <c r="G14" s="10">
        <f t="shared" si="0"/>
        <v>2600</v>
      </c>
      <c r="H14" s="10">
        <v>1700</v>
      </c>
      <c r="I14" s="10">
        <v>900</v>
      </c>
      <c r="J14" s="1" t="s">
        <v>142</v>
      </c>
      <c r="K14" s="5"/>
      <c r="L14" s="6"/>
      <c r="M14" s="7"/>
      <c r="N14" s="6"/>
    </row>
    <row r="15" spans="1:14">
      <c r="A15" s="193"/>
      <c r="B15" s="8" t="s">
        <v>143</v>
      </c>
      <c r="C15" s="9" t="s">
        <v>130</v>
      </c>
      <c r="D15" s="10">
        <v>6100</v>
      </c>
      <c r="E15" s="10">
        <v>13100</v>
      </c>
      <c r="F15" s="10">
        <v>11800</v>
      </c>
      <c r="G15" s="10">
        <f t="shared" si="0"/>
        <v>2600</v>
      </c>
      <c r="H15" s="10">
        <v>1700</v>
      </c>
      <c r="I15" s="10">
        <v>900</v>
      </c>
      <c r="J15" s="11" t="s">
        <v>144</v>
      </c>
      <c r="K15" s="5"/>
      <c r="L15" s="6"/>
      <c r="M15" s="7"/>
      <c r="N15" s="6"/>
    </row>
    <row r="16" spans="1:14">
      <c r="A16" s="192" t="s">
        <v>145</v>
      </c>
      <c r="B16" s="3" t="s">
        <v>146</v>
      </c>
      <c r="C16" s="1" t="s">
        <v>147</v>
      </c>
      <c r="D16" s="4">
        <v>5200</v>
      </c>
      <c r="E16" s="4">
        <v>10900</v>
      </c>
      <c r="F16" s="4">
        <v>9800</v>
      </c>
      <c r="G16" s="4">
        <f t="shared" si="0"/>
        <v>2200</v>
      </c>
      <c r="H16" s="4">
        <v>1500</v>
      </c>
      <c r="I16" s="4">
        <v>700</v>
      </c>
      <c r="K16" s="5"/>
      <c r="L16" s="6"/>
      <c r="M16" s="7"/>
      <c r="N16" s="6"/>
    </row>
    <row r="17" spans="1:14">
      <c r="A17" s="191"/>
      <c r="B17" s="3" t="s">
        <v>148</v>
      </c>
      <c r="C17" s="1" t="s">
        <v>147</v>
      </c>
      <c r="D17" s="4">
        <v>5200</v>
      </c>
      <c r="E17" s="4">
        <v>10900</v>
      </c>
      <c r="F17" s="4">
        <v>9800</v>
      </c>
      <c r="G17" s="4">
        <f t="shared" si="0"/>
        <v>2200</v>
      </c>
      <c r="H17" s="4">
        <v>1500</v>
      </c>
      <c r="I17" s="4">
        <v>700</v>
      </c>
      <c r="K17" s="5"/>
      <c r="L17" s="6"/>
      <c r="M17" s="7"/>
      <c r="N17" s="6"/>
    </row>
    <row r="18" spans="1:14">
      <c r="A18" s="191"/>
      <c r="B18" s="3" t="s">
        <v>149</v>
      </c>
      <c r="C18" s="1" t="s">
        <v>147</v>
      </c>
      <c r="D18" s="4">
        <v>5200</v>
      </c>
      <c r="E18" s="4">
        <v>10900</v>
      </c>
      <c r="F18" s="4">
        <v>9800</v>
      </c>
      <c r="G18" s="4">
        <f t="shared" si="0"/>
        <v>2200</v>
      </c>
      <c r="H18" s="4">
        <v>1500</v>
      </c>
      <c r="I18" s="4">
        <v>700</v>
      </c>
      <c r="K18" s="5"/>
      <c r="L18" s="6"/>
      <c r="M18" s="7"/>
      <c r="N18" s="6"/>
    </row>
    <row r="19" spans="1:14">
      <c r="A19" s="191"/>
      <c r="B19" s="3" t="s">
        <v>150</v>
      </c>
      <c r="C19" s="1" t="s">
        <v>147</v>
      </c>
      <c r="D19" s="4">
        <v>5200</v>
      </c>
      <c r="E19" s="4">
        <v>10900</v>
      </c>
      <c r="F19" s="4">
        <v>9800</v>
      </c>
      <c r="G19" s="4">
        <f t="shared" si="0"/>
        <v>2200</v>
      </c>
      <c r="H19" s="4">
        <v>1500</v>
      </c>
      <c r="I19" s="4">
        <v>700</v>
      </c>
      <c r="K19" s="5"/>
      <c r="L19" s="6"/>
      <c r="M19" s="7"/>
      <c r="N19" s="6"/>
    </row>
    <row r="20" spans="1:14">
      <c r="A20" s="191"/>
      <c r="B20" s="3" t="s">
        <v>151</v>
      </c>
      <c r="C20" s="1" t="s">
        <v>152</v>
      </c>
      <c r="D20" s="4">
        <v>4600</v>
      </c>
      <c r="E20" s="4">
        <v>10900</v>
      </c>
      <c r="F20" s="4">
        <v>9800</v>
      </c>
      <c r="G20" s="4">
        <f t="shared" si="0"/>
        <v>2200</v>
      </c>
      <c r="H20" s="4">
        <v>1500</v>
      </c>
      <c r="I20" s="4">
        <v>700</v>
      </c>
      <c r="K20" s="5"/>
      <c r="L20" s="6"/>
      <c r="M20" s="7"/>
      <c r="N20" s="6"/>
    </row>
    <row r="21" spans="1:14">
      <c r="A21" s="191"/>
      <c r="B21" s="3" t="s">
        <v>153</v>
      </c>
      <c r="C21" s="1" t="s">
        <v>152</v>
      </c>
      <c r="D21" s="4">
        <v>4600</v>
      </c>
      <c r="E21" s="4">
        <v>10900</v>
      </c>
      <c r="F21" s="4">
        <v>9800</v>
      </c>
      <c r="G21" s="4">
        <f t="shared" si="0"/>
        <v>2200</v>
      </c>
      <c r="H21" s="4">
        <v>1500</v>
      </c>
      <c r="I21" s="4">
        <v>700</v>
      </c>
      <c r="K21" s="5"/>
      <c r="L21" s="6"/>
      <c r="M21" s="7"/>
      <c r="N21" s="6"/>
    </row>
    <row r="22" spans="1:14">
      <c r="A22" s="193" t="s">
        <v>154</v>
      </c>
      <c r="B22" s="8" t="s">
        <v>155</v>
      </c>
      <c r="C22" s="9" t="s">
        <v>156</v>
      </c>
      <c r="D22" s="10">
        <v>3600</v>
      </c>
      <c r="E22" s="10">
        <v>8700</v>
      </c>
      <c r="F22" s="10">
        <v>7800</v>
      </c>
      <c r="G22" s="10">
        <f t="shared" si="0"/>
        <v>1700</v>
      </c>
      <c r="H22" s="10">
        <v>1100</v>
      </c>
      <c r="I22" s="10">
        <v>600</v>
      </c>
      <c r="K22" s="5"/>
      <c r="L22" s="6"/>
      <c r="M22" s="7"/>
      <c r="N22" s="6"/>
    </row>
    <row r="23" spans="1:14">
      <c r="A23" s="193"/>
      <c r="B23" s="8" t="s">
        <v>157</v>
      </c>
      <c r="C23" s="9" t="s">
        <v>156</v>
      </c>
      <c r="D23" s="10">
        <v>3600</v>
      </c>
      <c r="E23" s="10">
        <v>8700</v>
      </c>
      <c r="F23" s="10">
        <v>7800</v>
      </c>
      <c r="G23" s="10">
        <f t="shared" si="0"/>
        <v>1700</v>
      </c>
      <c r="H23" s="10">
        <v>1100</v>
      </c>
      <c r="I23" s="10">
        <v>600</v>
      </c>
      <c r="K23" s="5"/>
      <c r="L23" s="6"/>
      <c r="M23" s="7"/>
      <c r="N23" s="6"/>
    </row>
    <row r="24" spans="1:14">
      <c r="A24" s="193"/>
      <c r="B24" s="8" t="s">
        <v>158</v>
      </c>
      <c r="C24" s="9" t="s">
        <v>159</v>
      </c>
      <c r="D24" s="10">
        <v>2600</v>
      </c>
      <c r="E24" s="10">
        <v>8700</v>
      </c>
      <c r="F24" s="10">
        <v>7800</v>
      </c>
      <c r="G24" s="10">
        <f t="shared" si="0"/>
        <v>1700</v>
      </c>
      <c r="H24" s="10">
        <v>1100</v>
      </c>
      <c r="I24" s="10">
        <v>600</v>
      </c>
      <c r="K24" s="5"/>
      <c r="L24" s="6"/>
      <c r="M24" s="7"/>
      <c r="N24" s="6"/>
    </row>
    <row r="25" spans="1:14">
      <c r="A25" s="193"/>
      <c r="B25" s="8" t="s">
        <v>160</v>
      </c>
      <c r="C25" s="9" t="s">
        <v>161</v>
      </c>
      <c r="D25" s="10">
        <v>1600</v>
      </c>
      <c r="E25" s="10">
        <v>8700</v>
      </c>
      <c r="F25" s="10">
        <v>7800</v>
      </c>
      <c r="G25" s="10">
        <f t="shared" si="0"/>
        <v>1700</v>
      </c>
      <c r="H25" s="10">
        <v>1100</v>
      </c>
      <c r="I25" s="10">
        <v>600</v>
      </c>
      <c r="K25" s="5"/>
      <c r="L25" s="6"/>
      <c r="M25" s="7"/>
      <c r="N25" s="6"/>
    </row>
  </sheetData>
  <sheetProtection sheet="1" selectLockedCells="1" selectUnlockedCells="1"/>
  <mergeCells count="10">
    <mergeCell ref="G1:I1"/>
    <mergeCell ref="A1:A2"/>
    <mergeCell ref="B1:B2"/>
    <mergeCell ref="C1:C2"/>
    <mergeCell ref="D1:D2"/>
    <mergeCell ref="A3:A8"/>
    <mergeCell ref="A16:A21"/>
    <mergeCell ref="A22:A25"/>
    <mergeCell ref="A9:A15"/>
    <mergeCell ref="E1:F1"/>
  </mergeCells>
  <phoneticPr fontId="5"/>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2024-12-19T04:08:12Z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