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EB1FF67C-8647-4DCA-A2F4-B70E7A8C6BFD}" xr6:coauthVersionLast="47" xr6:coauthVersionMax="47" xr10:uidLastSave="{00000000-0000-0000-0000-000000000000}"/>
  <bookViews>
    <workbookView xWindow="0" yWindow="0" windowWidth="20700" windowHeight="7665" tabRatio="944" firstSheet="2" activeTab="2" xr2:uid="{00000000-000D-0000-FFFF-FFFF00000000}"/>
  </bookViews>
  <sheets>
    <sheet name="&lt;見本&gt;報告書(車)" sheetId="20" r:id="rId1"/>
    <sheet name="＜見本＞行程表及び諸謝金等積算書(車)" sheetId="21" r:id="rId2"/>
    <sheet name="報告書(車)" sheetId="22" r:id="rId3"/>
    <sheet name="A(車)" sheetId="23" r:id="rId4"/>
    <sheet name="B(車)" sheetId="24" r:id="rId5"/>
    <sheet name="Ｃ(車)" sheetId="25" r:id="rId6"/>
    <sheet name="(参考)諸謝金・宿泊料" sheetId="4" r:id="rId7"/>
  </sheets>
  <definedNames>
    <definedName name="_xlnm.Print_Area" localSheetId="1">'＜見本＞行程表及び諸謝金等積算書(車)'!$A$1:$U$30</definedName>
    <definedName name="_xlnm.Print_Area" localSheetId="0">'&lt;見本&gt;報告書(車)'!$A$1:$AI$46</definedName>
    <definedName name="_xlnm.Print_Area" localSheetId="3">'A(車)'!$A$1:$U$47</definedName>
    <definedName name="_xlnm.Print_Area" localSheetId="4">'B(車)'!$A$1:$U$47</definedName>
    <definedName name="_xlnm.Print_Area" localSheetId="5">'Ｃ(車)'!$A$1:$U$47</definedName>
    <definedName name="_xlnm.Print_Area" localSheetId="2">'報告書(車)'!$A$1:$AI$46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25" l="1"/>
  <c r="R11" i="25"/>
  <c r="R12" i="25"/>
  <c r="R13" i="25"/>
  <c r="R14" i="25"/>
  <c r="R15" i="25"/>
  <c r="R16" i="25"/>
  <c r="R17" i="25"/>
  <c r="R18" i="25"/>
  <c r="R19" i="25"/>
  <c r="R20" i="25"/>
  <c r="R9" i="25"/>
  <c r="R10" i="24"/>
  <c r="R11" i="24"/>
  <c r="R12" i="24"/>
  <c r="R13" i="24"/>
  <c r="R14" i="24"/>
  <c r="R15" i="24"/>
  <c r="R16" i="24"/>
  <c r="R17" i="24"/>
  <c r="R18" i="24"/>
  <c r="R19" i="24"/>
  <c r="R20" i="24"/>
  <c r="R9" i="24"/>
  <c r="R10" i="23"/>
  <c r="R11" i="23"/>
  <c r="R12" i="23"/>
  <c r="R13" i="23"/>
  <c r="R14" i="23"/>
  <c r="R15" i="23"/>
  <c r="R16" i="23"/>
  <c r="R17" i="23"/>
  <c r="R18" i="23"/>
  <c r="R19" i="23"/>
  <c r="R20" i="23"/>
  <c r="R9" i="23"/>
  <c r="R11" i="21" l="1"/>
  <c r="R12" i="21"/>
  <c r="R9" i="21"/>
  <c r="N9" i="23" l="1"/>
  <c r="P21" i="25" l="1"/>
  <c r="O21" i="25"/>
  <c r="M21" i="25"/>
  <c r="L21" i="25"/>
  <c r="J21" i="25"/>
  <c r="O5" i="25" s="1"/>
  <c r="U20" i="25"/>
  <c r="Q20" i="25"/>
  <c r="N20" i="25"/>
  <c r="S20" i="25" s="1"/>
  <c r="T20" i="25" s="1"/>
  <c r="U19" i="25"/>
  <c r="Q19" i="25"/>
  <c r="N19" i="25"/>
  <c r="S19" i="25" s="1"/>
  <c r="T19" i="25" s="1"/>
  <c r="U18" i="25"/>
  <c r="Q18" i="25"/>
  <c r="N18" i="25"/>
  <c r="S18" i="25" s="1"/>
  <c r="T18" i="25" s="1"/>
  <c r="U17" i="25"/>
  <c r="Q17" i="25"/>
  <c r="N17" i="25"/>
  <c r="S17" i="25" s="1"/>
  <c r="T17" i="25" s="1"/>
  <c r="U16" i="25"/>
  <c r="Q16" i="25"/>
  <c r="N16" i="25"/>
  <c r="S16" i="25" s="1"/>
  <c r="T16" i="25" s="1"/>
  <c r="U15" i="25"/>
  <c r="Q15" i="25"/>
  <c r="N15" i="25"/>
  <c r="S15" i="25" s="1"/>
  <c r="T15" i="25" s="1"/>
  <c r="U14" i="25"/>
  <c r="Q14" i="25"/>
  <c r="N14" i="25"/>
  <c r="S14" i="25" s="1"/>
  <c r="T14" i="25" s="1"/>
  <c r="U13" i="25"/>
  <c r="Q13" i="25"/>
  <c r="N13" i="25"/>
  <c r="S13" i="25" s="1"/>
  <c r="T13" i="25" s="1"/>
  <c r="U12" i="25"/>
  <c r="Q12" i="25"/>
  <c r="N12" i="25"/>
  <c r="S12" i="25" s="1"/>
  <c r="T12" i="25" s="1"/>
  <c r="U11" i="25"/>
  <c r="Q11" i="25"/>
  <c r="N11" i="25"/>
  <c r="S11" i="25" s="1"/>
  <c r="T11" i="25" s="1"/>
  <c r="U10" i="25"/>
  <c r="Q10" i="25"/>
  <c r="N10" i="25"/>
  <c r="S10" i="25" s="1"/>
  <c r="T10" i="25" s="1"/>
  <c r="U9" i="25"/>
  <c r="U21" i="25" s="1"/>
  <c r="Q9" i="25"/>
  <c r="N9" i="25"/>
  <c r="B6" i="25"/>
  <c r="B5" i="25"/>
  <c r="E2" i="25"/>
  <c r="P1" i="25"/>
  <c r="P21" i="24"/>
  <c r="O21" i="24"/>
  <c r="M21" i="24"/>
  <c r="L21" i="24"/>
  <c r="J21" i="24"/>
  <c r="O5" i="24" s="1"/>
  <c r="U20" i="24"/>
  <c r="Q20" i="24"/>
  <c r="N20" i="24"/>
  <c r="S20" i="24" s="1"/>
  <c r="T20" i="24" s="1"/>
  <c r="U19" i="24"/>
  <c r="Q19" i="24"/>
  <c r="N19" i="24"/>
  <c r="S19" i="24" s="1"/>
  <c r="T19" i="24" s="1"/>
  <c r="U18" i="24"/>
  <c r="Q18" i="24"/>
  <c r="N18" i="24"/>
  <c r="S18" i="24" s="1"/>
  <c r="T18" i="24" s="1"/>
  <c r="U17" i="24"/>
  <c r="Q17" i="24"/>
  <c r="N17" i="24"/>
  <c r="S17" i="24" s="1"/>
  <c r="T17" i="24" s="1"/>
  <c r="U16" i="24"/>
  <c r="Q16" i="24"/>
  <c r="N16" i="24"/>
  <c r="S16" i="24" s="1"/>
  <c r="T16" i="24" s="1"/>
  <c r="U15" i="24"/>
  <c r="Q15" i="24"/>
  <c r="N15" i="24"/>
  <c r="S15" i="24" s="1"/>
  <c r="T15" i="24" s="1"/>
  <c r="U14" i="24"/>
  <c r="Q14" i="24"/>
  <c r="N14" i="24"/>
  <c r="S14" i="24" s="1"/>
  <c r="T14" i="24" s="1"/>
  <c r="U13" i="24"/>
  <c r="Q13" i="24"/>
  <c r="N13" i="24"/>
  <c r="S13" i="24" s="1"/>
  <c r="T13" i="24" s="1"/>
  <c r="U12" i="24"/>
  <c r="Q12" i="24"/>
  <c r="N12" i="24"/>
  <c r="S12" i="24" s="1"/>
  <c r="T12" i="24" s="1"/>
  <c r="U11" i="24"/>
  <c r="Q11" i="24"/>
  <c r="N11" i="24"/>
  <c r="S11" i="24" s="1"/>
  <c r="T11" i="24" s="1"/>
  <c r="U10" i="24"/>
  <c r="Q10" i="24"/>
  <c r="N10" i="24"/>
  <c r="S10" i="24" s="1"/>
  <c r="T10" i="24" s="1"/>
  <c r="U9" i="24"/>
  <c r="Q9" i="24"/>
  <c r="N9" i="24"/>
  <c r="B6" i="24"/>
  <c r="B5" i="24"/>
  <c r="E2" i="24"/>
  <c r="P1" i="24"/>
  <c r="P21" i="23"/>
  <c r="O21" i="23"/>
  <c r="M21" i="23"/>
  <c r="L21" i="23"/>
  <c r="J21" i="23"/>
  <c r="O5" i="23" s="1"/>
  <c r="U20" i="23"/>
  <c r="Q20" i="23"/>
  <c r="N20" i="23"/>
  <c r="S20" i="23" s="1"/>
  <c r="T20" i="23" s="1"/>
  <c r="U19" i="23"/>
  <c r="Q19" i="23"/>
  <c r="N19" i="23"/>
  <c r="S19" i="23" s="1"/>
  <c r="T19" i="23" s="1"/>
  <c r="U18" i="23"/>
  <c r="Q18" i="23"/>
  <c r="N18" i="23"/>
  <c r="S18" i="23" s="1"/>
  <c r="T18" i="23" s="1"/>
  <c r="U17" i="23"/>
  <c r="Q17" i="23"/>
  <c r="N17" i="23"/>
  <c r="S17" i="23" s="1"/>
  <c r="T17" i="23" s="1"/>
  <c r="U16" i="23"/>
  <c r="Q16" i="23"/>
  <c r="N16" i="23"/>
  <c r="S16" i="23" s="1"/>
  <c r="T16" i="23" s="1"/>
  <c r="U15" i="23"/>
  <c r="Q15" i="23"/>
  <c r="N15" i="23"/>
  <c r="S15" i="23" s="1"/>
  <c r="T15" i="23" s="1"/>
  <c r="U14" i="23"/>
  <c r="Q14" i="23"/>
  <c r="N14" i="23"/>
  <c r="S14" i="23" s="1"/>
  <c r="T14" i="23" s="1"/>
  <c r="U13" i="23"/>
  <c r="Q13" i="23"/>
  <c r="N13" i="23"/>
  <c r="S13" i="23" s="1"/>
  <c r="T13" i="23" s="1"/>
  <c r="U12" i="23"/>
  <c r="Q12" i="23"/>
  <c r="N12" i="23"/>
  <c r="S12" i="23" s="1"/>
  <c r="T12" i="23" s="1"/>
  <c r="U11" i="23"/>
  <c r="Q11" i="23"/>
  <c r="N11" i="23"/>
  <c r="S11" i="23" s="1"/>
  <c r="T11" i="23" s="1"/>
  <c r="U10" i="23"/>
  <c r="Q10" i="23"/>
  <c r="N10" i="23"/>
  <c r="S10" i="23" s="1"/>
  <c r="T10" i="23" s="1"/>
  <c r="U9" i="23"/>
  <c r="Q9" i="23"/>
  <c r="B6" i="23"/>
  <c r="B5" i="23"/>
  <c r="E2" i="23"/>
  <c r="P1" i="23"/>
  <c r="AE39" i="22"/>
  <c r="AE38" i="22"/>
  <c r="AE37" i="22"/>
  <c r="AE36" i="22"/>
  <c r="V13" i="22"/>
  <c r="V12" i="22"/>
  <c r="P13" i="21"/>
  <c r="O13" i="21"/>
  <c r="M13" i="21"/>
  <c r="L13" i="21"/>
  <c r="J13" i="21"/>
  <c r="O5" i="21" s="1"/>
  <c r="U12" i="21"/>
  <c r="Q12" i="21"/>
  <c r="N12" i="21"/>
  <c r="S12" i="21" s="1"/>
  <c r="T12" i="21" s="1"/>
  <c r="U11" i="21"/>
  <c r="Q11" i="21"/>
  <c r="N11" i="21"/>
  <c r="S11" i="21" s="1"/>
  <c r="T11" i="21" s="1"/>
  <c r="U10" i="21"/>
  <c r="Q10" i="21"/>
  <c r="N10" i="21"/>
  <c r="S10" i="21" s="1"/>
  <c r="T10" i="21" s="1"/>
  <c r="U9" i="21"/>
  <c r="U13" i="21" s="1"/>
  <c r="Q9" i="21"/>
  <c r="Q13" i="21" s="1"/>
  <c r="N9" i="21"/>
  <c r="N13" i="21" s="1"/>
  <c r="B6" i="21"/>
  <c r="R10" i="21" s="1"/>
  <c r="B5" i="21"/>
  <c r="E2" i="21"/>
  <c r="P1" i="21"/>
  <c r="M41" i="20"/>
  <c r="AE39" i="20"/>
  <c r="AE38" i="20"/>
  <c r="AE37" i="20"/>
  <c r="AE36" i="20"/>
  <c r="V13" i="20"/>
  <c r="V12" i="20"/>
  <c r="R13" i="21" l="1"/>
  <c r="V41" i="20" s="1"/>
  <c r="AE41" i="20" s="1"/>
  <c r="P23" i="23"/>
  <c r="Q21" i="25"/>
  <c r="R21" i="25"/>
  <c r="P23" i="25"/>
  <c r="N21" i="25"/>
  <c r="U21" i="24"/>
  <c r="M41" i="22"/>
  <c r="N21" i="24"/>
  <c r="P23" i="24"/>
  <c r="Q21" i="24"/>
  <c r="R21" i="24"/>
  <c r="U21" i="23"/>
  <c r="N21" i="23"/>
  <c r="Q21" i="23"/>
  <c r="R21" i="23"/>
  <c r="P15" i="21"/>
  <c r="T5" i="21"/>
  <c r="T5" i="23"/>
  <c r="T5" i="24"/>
  <c r="T5" i="25"/>
  <c r="S9" i="23"/>
  <c r="T9" i="23" s="1"/>
  <c r="S9" i="24"/>
  <c r="T9" i="24" s="1"/>
  <c r="S9" i="25"/>
  <c r="T9" i="25" s="1"/>
  <c r="S9" i="21"/>
  <c r="T9" i="21" s="1"/>
  <c r="M40" i="22" l="1"/>
  <c r="J35" i="22" s="1"/>
  <c r="V41" i="22"/>
  <c r="AE41" i="22" s="1"/>
  <c r="S21" i="23"/>
  <c r="T21" i="23"/>
  <c r="U23" i="23" s="1"/>
  <c r="M40" i="20"/>
  <c r="T13" i="21"/>
  <c r="U15" i="21" s="1"/>
  <c r="S13" i="21"/>
  <c r="S21" i="25"/>
  <c r="T21" i="25"/>
  <c r="U23" i="25" s="1"/>
  <c r="U24" i="25" s="1"/>
  <c r="S21" i="24"/>
  <c r="T21" i="24"/>
  <c r="U23" i="24" s="1"/>
  <c r="U24" i="24" s="1"/>
  <c r="V40" i="20" l="1"/>
  <c r="V35" i="20" s="1"/>
  <c r="U16" i="21"/>
  <c r="U24" i="23"/>
  <c r="V40" i="22"/>
  <c r="J35" i="20"/>
  <c r="AE40" i="20" l="1"/>
  <c r="AE35" i="20" s="1"/>
  <c r="V35" i="22"/>
  <c r="AE40" i="22"/>
  <c r="AE35" i="22" s="1"/>
  <c r="G25" i="4" l="1"/>
  <c r="G24" i="4"/>
  <c r="G23" i="4"/>
  <c r="G22" i="4"/>
  <c r="G21" i="4"/>
  <c r="G20" i="4"/>
  <c r="G19" i="4"/>
  <c r="G18" i="4"/>
  <c r="G17" i="4"/>
  <c r="G16" i="4"/>
  <c r="G15" i="4"/>
  <c r="G14" i="4"/>
  <c r="G13" i="4"/>
  <c r="G12" i="4"/>
  <c r="G11" i="4"/>
  <c r="G10" i="4"/>
  <c r="G9" i="4"/>
  <c r="G8" i="4"/>
  <c r="G7" i="4"/>
  <c r="G6" i="4"/>
  <c r="G5" i="4"/>
  <c r="G4" i="4"/>
  <c r="G3" i="4"/>
</calcChain>
</file>

<file path=xl/sharedStrings.xml><?xml version="1.0" encoding="utf-8"?>
<sst xmlns="http://schemas.openxmlformats.org/spreadsheetml/2006/main" count="507" uniqueCount="164">
  <si>
    <t>４．添付書類（４）その他補助金の交付に関して参考となる書類</t>
  </si>
  <si>
    <t>実施した補助対象事業の費目：</t>
    <phoneticPr fontId="5"/>
  </si>
  <si>
    <t>自立訓練提供支援費</t>
  </si>
  <si>
    <r>
      <rPr>
        <b/>
        <sz val="9"/>
        <color rgb="FFFF0000"/>
        <rFont val="游ゴシック"/>
        <family val="3"/>
        <charset val="128"/>
      </rPr>
      <t>見本</t>
    </r>
    <r>
      <rPr>
        <b/>
        <sz val="9"/>
        <rFont val="游ゴシック"/>
        <family val="3"/>
        <charset val="128"/>
      </rPr>
      <t xml:space="preserve"> 研修等開催実績報告書&lt;補助対象事業者所有の自家用車を使用した場合&gt;</t>
    </r>
    <rPh sb="0" eb="2">
      <t>ミホン</t>
    </rPh>
    <rPh sb="6" eb="8">
      <t>カイサイ</t>
    </rPh>
    <rPh sb="8" eb="12">
      <t>ジッセキホウコク</t>
    </rPh>
    <rPh sb="12" eb="13">
      <t>ショ</t>
    </rPh>
    <phoneticPr fontId="6"/>
  </si>
  <si>
    <t>社会福祉法人国交会自動車苑
千代田リハビリセンター</t>
    <rPh sb="14" eb="17">
      <t>チヨダ</t>
    </rPh>
    <phoneticPr fontId="6"/>
  </si>
  <si>
    <t>理事長　国土　太郎</t>
    <phoneticPr fontId="6"/>
  </si>
  <si>
    <t>１．</t>
    <phoneticPr fontId="6"/>
  </si>
  <si>
    <t>研修等の概要</t>
    <phoneticPr fontId="6"/>
  </si>
  <si>
    <t>①</t>
    <phoneticPr fontId="6"/>
  </si>
  <si>
    <t>研修等の名称</t>
    <phoneticPr fontId="6"/>
  </si>
  <si>
    <t>：</t>
    <phoneticPr fontId="6"/>
  </si>
  <si>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</si>
  <si>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6"/>
  </si>
  <si>
    <t>開催日時</t>
  </si>
  <si>
    <t>　</t>
  </si>
  <si>
    <t>③</t>
    <phoneticPr fontId="6"/>
  </si>
  <si>
    <t>開催場所</t>
    <phoneticPr fontId="6"/>
  </si>
  <si>
    <t>（開催施設名）</t>
    <rPh sb="1" eb="3">
      <t>カイサイ</t>
    </rPh>
    <rPh sb="3" eb="5">
      <t>シセツ</t>
    </rPh>
    <rPh sb="5" eb="6">
      <t>メイ</t>
    </rPh>
    <phoneticPr fontId="5"/>
  </si>
  <si>
    <t>東北療護センター</t>
    <rPh sb="0" eb="4">
      <t>トウホクリョウゴ</t>
    </rPh>
    <phoneticPr fontId="5"/>
  </si>
  <si>
    <t>（住　　　所）</t>
    <rPh sb="1" eb="2">
      <t>ジュウ</t>
    </rPh>
    <rPh sb="5" eb="6">
      <t>ジョ</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</si>
  <si>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</si>
  <si>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</si>
  <si>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</si>
  <si>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</si>
  <si>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</si>
  <si>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</si>
  <si>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phoneticPr fontId="6"/>
  </si>
  <si>
    <t>（役職A）</t>
    <rPh sb="1" eb="3">
      <t>ヤクショク</t>
    </rPh>
    <phoneticPr fontId="5"/>
  </si>
  <si>
    <t>院長</t>
    <rPh sb="0" eb="2">
      <t>インチョウ</t>
    </rPh>
    <phoneticPr fontId="5"/>
  </si>
  <si>
    <t>（氏名A）</t>
    <rPh sb="1" eb="3">
      <t>シメイ</t>
    </rPh>
    <phoneticPr fontId="5"/>
  </si>
  <si>
    <t>山田　学</t>
    <rPh sb="0" eb="2">
      <t>ヤマダ</t>
    </rPh>
    <rPh sb="3" eb="4">
      <t>マナ</t>
    </rPh>
    <phoneticPr fontId="6"/>
  </si>
  <si>
    <t>（役職A）</t>
    <phoneticPr fontId="6"/>
  </si>
  <si>
    <t>（氏名B）</t>
    <phoneticPr fontId="6"/>
  </si>
  <si>
    <t>（氏名C）</t>
    <phoneticPr fontId="6"/>
  </si>
  <si>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</si>
  <si>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</si>
  <si>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⑦開催した研修等に期待される高次脳機能障害者の社会復帰促進への効果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</si>
  <si>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</si>
  <si>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</si>
  <si>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</si>
  <si>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</si>
  <si>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</si>
  <si>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研修等の開催に要した経費</t>
    <phoneticPr fontId="6"/>
  </si>
  <si>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</si>
  <si>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</si>
  <si>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</si>
  <si>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</si>
  <si>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</si>
  <si>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</si>
  <si>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</si>
  <si>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</si>
  <si>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</si>
  <si>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</si>
  <si>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</si>
  <si>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※会議費・会場使用料・放送機器使用料・資料費の根拠は、領収書等のとおり</t>
    <rPh sb="1" eb="4">
      <t>カイギヒ</t>
    </rPh>
    <rPh sb="5" eb="10">
      <t>カイジョウシヨウリョウ</t>
    </rPh>
    <rPh sb="11" eb="18">
      <t>ホウソウキキシヨウリョウ</t>
    </rPh>
    <rPh sb="19" eb="22">
      <t>シリョウヒ</t>
    </rPh>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</si>
  <si>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</si>
  <si>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（注）</t>
  </si>
  <si>
    <r>
      <t>　開催した研修、講演会等の旅行行程が複数ある場合には、原則として、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</si>
  <si>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</si>
  <si>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実施した補助対象事業の費目：</t>
    <phoneticPr fontId="6"/>
  </si>
  <si>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行程表及び諸謝金等積算書&lt;補助対象事業者所有の自家用車を使用した場合&gt;</t>
    </r>
    <rPh sb="0" eb="2">
      <t>ミホン</t>
    </rPh>
    <rPh sb="3" eb="6">
      <t>コウテイヒョウ</t>
    </rPh>
    <rPh sb="6" eb="7">
      <t>オヨ</t>
    </rPh>
    <rPh sb="8" eb="11">
      <t>ショシャキン</t>
    </rPh>
    <rPh sb="11" eb="12">
      <t>トウ</t>
    </rPh>
    <rPh sb="12" eb="14">
      <t>セキサン</t>
    </rPh>
    <rPh sb="14" eb="15">
      <t>ショ</t>
    </rPh>
    <phoneticPr fontId="5"/>
  </si>
  <si>
    <t>事業者規定の
1kmあたりの車賃</t>
    <rPh sb="0" eb="5">
      <t>ジギョウシャキテイ</t>
    </rPh>
    <rPh sb="14" eb="16">
      <t>クルマチン</t>
    </rPh>
    <phoneticPr fontId="6"/>
  </si>
  <si>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</si>
  <si>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</si>
  <si>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</si>
  <si>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</si>
  <si>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</si>
  <si>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諸謝金</t>
    <rPh sb="0" eb="1">
      <t>ショ</t>
    </rPh>
    <rPh sb="1" eb="3">
      <t>シャキン</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</si>
  <si>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</si>
  <si>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</si>
  <si>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</si>
  <si>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</si>
  <si>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</si>
  <si>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</si>
  <si>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</si>
  <si>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</si>
  <si>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</si>
  <si>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</si>
  <si>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</si>
  <si>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</si>
  <si>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時間</t>
    <rPh sb="0" eb="2">
      <t>ジカン</t>
    </rPh>
    <phoneticPr fontId="5"/>
  </si>
  <si>
    <t>定額</t>
    <rPh sb="0" eb="2">
      <t>テイガク</t>
    </rPh>
    <phoneticPr fontId="5"/>
  </si>
  <si>
    <t>日数</t>
    <rPh sb="0" eb="2">
      <t>ニッスウ</t>
    </rPh>
    <phoneticPr fontId="5"/>
  </si>
  <si>
    <t>実費</t>
    <rPh sb="0" eb="2">
      <t>ジッピ</t>
    </rPh>
    <phoneticPr fontId="5"/>
  </si>
  <si>
    <t>km</t>
  </si>
  <si>
    <t>円</t>
    <rPh sb="0" eb="1">
      <t>エン</t>
    </rPh>
    <phoneticPr fontId="5"/>
  </si>
  <si>
    <t>夜</t>
    <rPh sb="0" eb="1">
      <t>ヨル</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</si>
  <si>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</si>
  <si>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</si>
  <si>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</si>
  <si>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</si>
  <si>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</si>
  <si>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</si>
  <si>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その他</t>
    <rPh sb="2" eb="3">
      <t>タ</t>
    </rPh>
    <phoneticPr fontId="5"/>
  </si>
  <si>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</si>
  <si>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</si>
  <si>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補助金申請額</t>
    <rPh sb="0" eb="3">
      <t>ホジョキン</t>
    </rPh>
    <rPh sb="3" eb="5">
      <t>シンセイ</t>
    </rPh>
    <rPh sb="5" eb="6">
      <t>ガク</t>
    </rPh>
    <phoneticPr fontId="5"/>
  </si>
  <si>
    <t>自己負担額</t>
  </si>
  <si>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</si>
  <si>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</si>
  <si>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（注）当該様式内に必要事項が記入しきれない場合には、適宜、別の用紙を用いて作成すること。</t>
  </si>
  <si>
    <t>研修等開催実績報告書&lt;補助対象事業者所有の自家用車を使用した場合&gt;</t>
    <rPh sb="3" eb="5">
      <t>カイサイ</t>
    </rPh>
    <rPh sb="5" eb="7">
      <t>ジッセキ</t>
    </rPh>
    <rPh sb="7" eb="9">
      <t>ホウコク</t>
    </rPh>
    <rPh sb="9" eb="10">
      <t>ショ</t>
    </rPh>
    <phoneticPr fontId="6"/>
  </si>
  <si>
    <t>※会議費・会場使用料・放送機器使用料・資料費の根拠は、領収書等のとおり</t>
    <rPh sb="1" eb="4">
      <t>カイギヒ</t>
    </rPh>
    <rPh sb="5" eb="10">
      <t>カイジョウシヨウリョウ</t>
    </rPh>
    <rPh sb="11" eb="18">
      <t>ホウソウキキシヨウリョウ</t>
    </rPh>
    <rPh sb="19" eb="22">
      <t>シリョウヒ</t>
    </rPh>
    <rPh sb="27" eb="30">
      <t>リョウシュウショ</t>
    </rPh>
    <rPh sb="30" eb="31">
      <t>ナド</t>
    </rPh>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</si>
  <si>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</si>
  <si>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行程表及び諸謝金等積算書&lt;補助対象事業者所有の自家用車を使用した場合&gt;</t>
    <rPh sb="0" eb="3">
      <t>コウテイヒョウ</t>
    </rPh>
    <rPh sb="3" eb="4">
      <t>オヨ</t>
    </rPh>
    <rPh sb="5" eb="8">
      <t>ショシャキン</t>
    </rPh>
    <rPh sb="8" eb="9">
      <t>トウ</t>
    </rPh>
    <rPh sb="9" eb="11">
      <t>セキサン</t>
    </rPh>
    <rPh sb="11" eb="12">
      <t>ショ</t>
    </rPh>
    <phoneticPr fontId="5"/>
  </si>
  <si>
    <t>行政職</t>
    <rPh sb="0" eb="3">
      <t>ギョウセイショク</t>
    </rPh>
    <phoneticPr fontId="5"/>
  </si>
  <si>
    <t>役職</t>
    <rPh sb="0" eb="2">
      <t>ヤクショク</t>
    </rPh>
    <phoneticPr fontId="5"/>
  </si>
  <si>
    <t>分類</t>
    <rPh sb="0" eb="2">
      <t>ブンルイ</t>
    </rPh>
    <phoneticPr fontId="5"/>
  </si>
  <si>
    <t>諸謝金</t>
    <rPh sb="0" eb="3">
      <t>ショシャキン</t>
    </rPh>
    <phoneticPr fontId="5"/>
  </si>
  <si>
    <t>宿泊料（1夜につき）</t>
    <rPh sb="0" eb="2">
      <t>シュクハク</t>
    </rPh>
    <rPh sb="2" eb="3">
      <t>リョウ</t>
    </rPh>
    <rPh sb="5" eb="6">
      <t>ヨル</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</si>
  <si>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</si>
  <si>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</si>
  <si>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</si>
  <si>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</si>
  <si>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</si>
  <si>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</si>
  <si>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</si>
  <si>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④</t>
  </si>
  <si>
    <t>横浜市</t>
    <rPh sb="0" eb="3">
      <t>ヨコハマシ</t>
    </rPh>
    <phoneticPr fontId="5"/>
  </si>
  <si>
    <t>②</t>
  </si>
  <si>
    <t>川崎市</t>
    <rPh sb="0" eb="3">
      <t>カワサキシ</t>
    </rPh>
    <phoneticPr fontId="5"/>
  </si>
  <si>
    <t>副院長</t>
    <rPh sb="0" eb="3">
      <t>フクインチョウ</t>
    </rPh>
    <phoneticPr fontId="5"/>
  </si>
  <si>
    <t>③</t>
  </si>
  <si>
    <t>相模原市</t>
    <rPh sb="0" eb="4">
      <t>サガミハラシ</t>
    </rPh>
    <phoneticPr fontId="5"/>
  </si>
  <si>
    <t>理事長</t>
    <rPh sb="0" eb="3">
      <t>リジチョウ</t>
    </rPh>
    <phoneticPr fontId="5"/>
  </si>
  <si>
    <t>①</t>
  </si>
  <si>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</si>
  <si>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</si>
  <si>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</si>
  <si>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</si>
  <si>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</si>
  <si>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</si>
  <si>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</si>
  <si>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⑥</t>
  </si>
  <si>
    <t>京都市</t>
    <rPh sb="0" eb="3">
      <t>キョウトシ</t>
    </rPh>
    <phoneticPr fontId="5"/>
  </si>
  <si>
    <t>医師</t>
    <rPh sb="0" eb="2">
      <t>イシ</t>
    </rPh>
    <phoneticPr fontId="5"/>
  </si>
  <si>
    <t>⑤</t>
  </si>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</sst>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0;[Red]#,##0"/>
  </numFmts>
  <fonts count="18">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cellStyleXfs>
  <cellXfs count="214">
    <xf numFmtId="0" fontId="0" fillId="0" borderId="0" xfId="0">
      <alignment vertical="center"/>
    </xf>
    <xf numFmtId="0" fontId="10" fillId="0" borderId="20" xfId="0" applyFont="1" applyBorder="1" applyAlignment="1">
      <alignment horizontal="center" vertical="center"/>
    </xf>
    <xf numFmtId="0" fontId="10" fillId="0" borderId="0" xfId="0" applyFont="1">
      <alignment vertical="center"/>
    </xf>
    <xf numFmtId="0" fontId="10" fillId="0" borderId="20" xfId="0" applyFont="1" applyBorder="1">
      <alignment vertical="center"/>
    </xf>
    <xf numFmtId="38" fontId="10" fillId="0" borderId="20" xfId="6" applyFont="1" applyBorder="1" applyAlignment="1">
      <alignment vertical="center"/>
    </xf>
    <xf numFmtId="10" fontId="10" fillId="0" borderId="0" xfId="0" applyNumberFormat="1" applyFont="1">
      <alignment vertical="center"/>
    </xf>
    <xf numFmtId="38" fontId="10" fillId="0" borderId="0" xfId="0" applyNumberFormat="1" applyFont="1">
      <alignment vertical="center"/>
    </xf>
    <xf numFmtId="177" fontId="10" fillId="0" borderId="0" xfId="0" applyNumberFormat="1" applyFont="1">
      <alignment vertical="center"/>
    </xf>
    <xf numFmtId="0" fontId="10" fillId="2" borderId="20" xfId="0" applyFont="1" applyFill="1" applyBorder="1">
      <alignment vertical="center"/>
    </xf>
    <xf numFmtId="0" fontId="10" fillId="2" borderId="20" xfId="0" applyFont="1" applyFill="1" applyBorder="1" applyAlignment="1">
      <alignment horizontal="center" vertical="center"/>
    </xf>
    <xf numFmtId="38" fontId="10" fillId="2" borderId="20" xfId="6" applyFont="1" applyFill="1"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178" fontId="8" fillId="0" borderId="0" xfId="4" applyNumberFormat="1"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8" fillId="0" borderId="0" xfId="0" applyFont="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7" xfId="0" applyFont="1" applyBorder="1" applyAlignment="1" applyProtection="1">
      <alignment horizontal="center" vertical="center" shrinkToFi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3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0" fontId="14" fillId="0" borderId="17" xfId="0" applyFont="1" applyBorder="1" applyAlignment="1">
      <alignment horizontal="center" vertical="center" wrapText="1" shrinkToFit="1"/>
    </xf>
    <xf numFmtId="0" fontId="14" fillId="0" borderId="2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0" xfId="0" applyFont="1" applyBorder="1" applyAlignment="1">
      <alignment horizontal="center" vertical="center" wrapText="1" shrinkToFit="1"/>
    </xf>
    <xf numFmtId="0" fontId="14" fillId="0" borderId="26" xfId="0" applyFont="1" applyBorder="1" applyAlignment="1">
      <alignment horizontal="center" vertical="center" wrapText="1"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8" xfId="0" applyFont="1" applyBorder="1" applyAlignment="1">
      <alignment horizontal="right" vertical="top" wrapText="1"/>
    </xf>
    <xf numFmtId="0" fontId="13" fillId="0" borderId="18" xfId="0" applyFont="1" applyBorder="1" applyAlignment="1">
      <alignment horizontal="right" vertical="top"/>
    </xf>
    <xf numFmtId="0" fontId="13" fillId="0" borderId="18" xfId="0" applyFont="1" applyBorder="1" applyAlignment="1">
      <alignment horizontal="right" vertical="top" wrapText="1" shrinkToFit="1"/>
    </xf>
    <xf numFmtId="0" fontId="13" fillId="0" borderId="18" xfId="0" applyFont="1" applyBorder="1" applyAlignment="1">
      <alignment horizontal="right" vertical="top" shrinkToFit="1"/>
    </xf>
    <xf numFmtId="0" fontId="13" fillId="0" borderId="14" xfId="0" applyFont="1" applyBorder="1" applyAlignment="1">
      <alignment horizontal="right" vertical="top" shrinkToFit="1"/>
    </xf>
    <xf numFmtId="0" fontId="13" fillId="0" borderId="21" xfId="0" applyFont="1" applyBorder="1" applyAlignment="1">
      <alignment horizontal="right" vertical="top" shrinkToFit="1"/>
    </xf>
    <xf numFmtId="0" fontId="13" fillId="0" borderId="21" xfId="0" applyFont="1" applyBorder="1" applyAlignment="1">
      <alignment horizontal="right" vertical="center"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19"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9" xfId="0" applyFont="1" applyBorder="1" applyAlignment="1">
      <alignment horizontal="right" vertical="center" shrinkToFit="1"/>
    </xf>
    <xf numFmtId="0" fontId="15" fillId="0" borderId="19" xfId="0" applyFont="1" applyBorder="1" applyAlignment="1" applyProtection="1">
      <alignment horizontal="center" vertical="center" shrinkToFit="1"/>
      <protection locked="0"/>
    </xf>
    <xf numFmtId="180" fontId="13" fillId="0" borderId="3" xfId="6" applyNumberFormat="1" applyFont="1" applyFill="1" applyBorder="1" applyAlignment="1">
      <alignment vertical="center" shrinkToFit="1"/>
    </xf>
    <xf numFmtId="180" fontId="13" fillId="0" borderId="19" xfId="6" applyNumberFormat="1" applyFont="1" applyFill="1" applyBorder="1" applyAlignment="1">
      <alignment vertical="center" shrinkToFit="1"/>
    </xf>
    <xf numFmtId="180" fontId="13" fillId="2" borderId="19" xfId="6" applyNumberFormat="1" applyFont="1" applyFill="1" applyBorder="1" applyAlignment="1">
      <alignment vertical="center" shrinkToFit="1"/>
    </xf>
    <xf numFmtId="180" fontId="13" fillId="0" borderId="31" xfId="6" applyNumberFormat="1" applyFont="1" applyFill="1" applyBorder="1" applyAlignment="1">
      <alignment vertical="center" shrinkToFit="1"/>
    </xf>
    <xf numFmtId="180" fontId="13" fillId="2" borderId="3" xfId="6" applyNumberFormat="1" applyFont="1" applyFill="1" applyBorder="1" applyAlignment="1">
      <alignment vertical="center" shrinkToFit="1"/>
    </xf>
    <xf numFmtId="180" fontId="13" fillId="2" borderId="15" xfId="6" applyNumberFormat="1" applyFont="1" applyFill="1" applyBorder="1" applyAlignment="1">
      <alignment vertical="center" shrinkToFit="1"/>
    </xf>
    <xf numFmtId="180" fontId="13" fillId="2" borderId="31"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180" fontId="13" fillId="0" borderId="22" xfId="6" applyNumberFormat="1" applyFont="1" applyFill="1" applyBorder="1" applyAlignment="1">
      <alignment vertical="center" shrinkToFit="1"/>
    </xf>
    <xf numFmtId="180" fontId="13" fillId="0" borderId="20" xfId="6" applyNumberFormat="1" applyFont="1" applyFill="1" applyBorder="1" applyAlignment="1">
      <alignment vertical="center" shrinkToFit="1"/>
    </xf>
    <xf numFmtId="180" fontId="13" fillId="2" borderId="20" xfId="6" applyNumberFormat="1" applyFont="1" applyFill="1" applyBorder="1" applyAlignment="1">
      <alignment vertical="center" shrinkToFit="1"/>
    </xf>
    <xf numFmtId="180" fontId="13" fillId="2" borderId="22" xfId="6" applyNumberFormat="1" applyFont="1" applyFill="1" applyBorder="1" applyAlignment="1">
      <alignment vertical="center" shrinkToFit="1"/>
    </xf>
    <xf numFmtId="180" fontId="13" fillId="2" borderId="16" xfId="6" applyNumberFormat="1" applyFont="1" applyFill="1" applyBorder="1" applyAlignment="1">
      <alignment vertical="center" shrinkToFit="1"/>
    </xf>
    <xf numFmtId="180" fontId="13" fillId="2" borderId="35" xfId="6" applyNumberFormat="1" applyFont="1" applyFill="1" applyBorder="1" applyAlignment="1">
      <alignment vertical="center" shrinkToFit="1"/>
    </xf>
    <xf numFmtId="14" fontId="13" fillId="0" borderId="22" xfId="0" applyNumberFormat="1" applyFont="1" applyBorder="1" applyAlignment="1">
      <alignment horizontal="center" vertical="center" shrinkToFit="1"/>
    </xf>
    <xf numFmtId="180" fontId="13" fillId="0" borderId="35" xfId="6" applyNumberFormat="1" applyFont="1" applyFill="1" applyBorder="1" applyAlignment="1">
      <alignment vertical="center" shrinkToFit="1"/>
    </xf>
    <xf numFmtId="0" fontId="13" fillId="0" borderId="36" xfId="0" applyFont="1" applyBorder="1" applyAlignment="1">
      <alignment horizontal="center" vertical="center"/>
    </xf>
    <xf numFmtId="180" fontId="13" fillId="0" borderId="25" xfId="0" applyNumberFormat="1" applyFont="1" applyBorder="1" applyAlignment="1">
      <alignment horizontal="right" vertical="center"/>
    </xf>
    <xf numFmtId="0" fontId="13" fillId="0" borderId="25" xfId="0" applyFont="1" applyBorder="1" applyAlignment="1">
      <alignment horizontal="center" vertical="center"/>
    </xf>
    <xf numFmtId="180" fontId="13" fillId="0" borderId="23" xfId="6" applyNumberFormat="1" applyFont="1" applyFill="1" applyBorder="1" applyAlignment="1">
      <alignment vertical="center" shrinkToFit="1"/>
    </xf>
    <xf numFmtId="180" fontId="13" fillId="0" borderId="25" xfId="6" applyNumberFormat="1" applyFont="1" applyFill="1" applyBorder="1" applyAlignment="1">
      <alignment vertical="center" shrinkToFit="1"/>
    </xf>
    <xf numFmtId="180" fontId="13" fillId="0" borderId="36" xfId="6" applyNumberFormat="1" applyFont="1" applyFill="1" applyBorder="1" applyAlignment="1">
      <alignment vertical="center" shrinkToFit="1"/>
    </xf>
    <xf numFmtId="180" fontId="13" fillId="0" borderId="37" xfId="6" applyNumberFormat="1" applyFont="1" applyFill="1" applyBorder="1" applyAlignment="1">
      <alignment vertical="center" shrinkToFit="1"/>
    </xf>
    <xf numFmtId="0" fontId="13" fillId="0" borderId="0" xfId="0" applyFont="1" applyAlignment="1">
      <alignment vertical="center" shrinkToFit="1"/>
    </xf>
    <xf numFmtId="38" fontId="12" fillId="2" borderId="28" xfId="0" applyNumberFormat="1" applyFont="1" applyFill="1" applyBorder="1" applyAlignment="1">
      <alignment horizontal="center"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19" xfId="0" applyFont="1" applyBorder="1" applyAlignment="1" applyProtection="1">
      <alignment horizontal="justify" vertical="center" wrapText="1"/>
      <protection locked="0"/>
    </xf>
    <xf numFmtId="0" fontId="15" fillId="0" borderId="19" xfId="0" applyFont="1" applyBorder="1" applyAlignment="1" applyProtection="1">
      <alignment horizontal="right" vertical="center" shrinkToFit="1"/>
      <protection locked="0"/>
    </xf>
    <xf numFmtId="180" fontId="15" fillId="0" borderId="3" xfId="6" applyNumberFormat="1" applyFont="1" applyFill="1" applyBorder="1" applyAlignment="1" applyProtection="1">
      <alignment vertical="center" shrinkToFit="1"/>
      <protection locked="0"/>
    </xf>
    <xf numFmtId="180" fontId="15" fillId="0" borderId="19" xfId="6" applyNumberFormat="1" applyFont="1" applyFill="1" applyBorder="1" applyAlignment="1" applyProtection="1">
      <alignment vertical="center" shrinkToFit="1"/>
      <protection locked="0"/>
    </xf>
    <xf numFmtId="180" fontId="15" fillId="0" borderId="31"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80" fontId="15" fillId="0" borderId="22" xfId="6" applyNumberFormat="1" applyFont="1" applyFill="1" applyBorder="1" applyAlignment="1" applyProtection="1">
      <alignment vertical="center" shrinkToFit="1"/>
      <protection locked="0"/>
    </xf>
    <xf numFmtId="180" fontId="15" fillId="0" borderId="20" xfId="6" applyNumberFormat="1" applyFont="1" applyFill="1" applyBorder="1" applyAlignment="1" applyProtection="1">
      <alignment vertical="center" shrinkToFit="1"/>
      <protection locked="0"/>
    </xf>
    <xf numFmtId="14" fontId="15" fillId="0" borderId="22" xfId="0" applyNumberFormat="1" applyFont="1" applyBorder="1" applyAlignment="1" applyProtection="1">
      <alignment horizontal="center" vertical="center" shrinkToFit="1"/>
      <protection locked="0"/>
    </xf>
    <xf numFmtId="180" fontId="15" fillId="0" borderId="35" xfId="6" applyNumberFormat="1" applyFont="1" applyFill="1" applyBorder="1" applyAlignment="1" applyProtection="1">
      <alignment vertical="center" shrinkToFit="1"/>
      <protection locked="0"/>
    </xf>
    <xf numFmtId="0" fontId="15" fillId="0" borderId="20" xfId="0" applyFont="1" applyBorder="1" applyAlignment="1" applyProtection="1">
      <alignment vertical="center" wrapText="1"/>
      <protection locked="0"/>
    </xf>
    <xf numFmtId="0" fontId="15" fillId="0" borderId="20" xfId="0" applyFont="1" applyBorder="1" applyAlignment="1" applyProtection="1">
      <alignment horizontal="center" vertical="center" shrinkToFit="1"/>
      <protection locked="0"/>
    </xf>
    <xf numFmtId="180" fontId="15" fillId="0" borderId="2" xfId="6" applyNumberFormat="1" applyFont="1" applyFill="1" applyBorder="1" applyAlignment="1" applyProtection="1">
      <alignment vertical="center" shrinkToFit="1"/>
      <protection locked="0"/>
    </xf>
    <xf numFmtId="180" fontId="15" fillId="0" borderId="18" xfId="6" applyNumberFormat="1" applyFont="1" applyFill="1" applyBorder="1" applyAlignment="1" applyProtection="1">
      <alignment vertical="center" shrinkToFit="1"/>
      <protection locked="0"/>
    </xf>
    <xf numFmtId="180" fontId="13" fillId="2" borderId="18" xfId="6" applyNumberFormat="1" applyFont="1" applyFill="1" applyBorder="1" applyAlignment="1">
      <alignment vertical="center" shrinkToFit="1"/>
    </xf>
    <xf numFmtId="180" fontId="15" fillId="0" borderId="27" xfId="6" applyNumberFormat="1" applyFont="1" applyFill="1" applyBorder="1" applyAlignment="1" applyProtection="1">
      <alignment vertical="center" shrinkToFit="1"/>
      <protection locked="0"/>
    </xf>
    <xf numFmtId="180" fontId="13" fillId="2" borderId="2" xfId="6" applyNumberFormat="1" applyFont="1" applyFill="1" applyBorder="1" applyAlignment="1">
      <alignment vertical="center" shrinkToFit="1"/>
    </xf>
    <xf numFmtId="180" fontId="13" fillId="2" borderId="14" xfId="6" applyNumberFormat="1" applyFont="1" applyFill="1" applyBorder="1" applyAlignment="1">
      <alignment vertical="center" shrinkToFit="1"/>
    </xf>
    <xf numFmtId="180" fontId="13" fillId="2" borderId="27" xfId="6" applyNumberFormat="1" applyFont="1" applyFill="1" applyBorder="1" applyAlignment="1">
      <alignment vertical="center" shrinkToFit="1"/>
    </xf>
    <xf numFmtId="180" fontId="13" fillId="2" borderId="25" xfId="0" applyNumberFormat="1" applyFont="1" applyFill="1" applyBorder="1" applyAlignment="1">
      <alignment horizontal="right" vertical="center"/>
    </xf>
    <xf numFmtId="180" fontId="13" fillId="2" borderId="23" xfId="6" applyNumberFormat="1" applyFont="1" applyFill="1" applyBorder="1" applyAlignment="1">
      <alignment vertical="center" shrinkToFit="1"/>
    </xf>
    <xf numFmtId="180" fontId="13" fillId="2" borderId="25" xfId="6" applyNumberFormat="1" applyFont="1" applyFill="1" applyBorder="1" applyAlignment="1">
      <alignment vertical="center" shrinkToFit="1"/>
    </xf>
    <xf numFmtId="180" fontId="13" fillId="2" borderId="36" xfId="6" applyNumberFormat="1" applyFont="1" applyFill="1" applyBorder="1" applyAlignment="1">
      <alignment vertical="center" shrinkToFit="1"/>
    </xf>
    <xf numFmtId="180" fontId="13" fillId="2" borderId="37" xfId="6" applyNumberFormat="1" applyFont="1" applyFill="1" applyBorder="1" applyAlignment="1">
      <alignment vertical="center" shrinkToFit="1"/>
    </xf>
    <xf numFmtId="56" fontId="15" fillId="0" borderId="19" xfId="0" applyNumberFormat="1" applyFont="1" applyBorder="1" applyAlignment="1" applyProtection="1">
      <alignment horizontal="justify" vertical="center" wrapText="1"/>
      <protection locked="0"/>
    </xf>
    <xf numFmtId="0" fontId="8" fillId="0" borderId="0" xfId="4" applyFont="1" applyAlignment="1" applyProtection="1">
      <alignment horizontal="left" vertical="center"/>
      <protection locked="0"/>
    </xf>
    <xf numFmtId="0" fontId="8" fillId="0" borderId="0" xfId="8" applyFont="1" applyAlignment="1">
      <alignment horizontal="left" vertical="center"/>
    </xf>
    <xf numFmtId="0" fontId="7" fillId="0" borderId="0" xfId="4" applyFont="1" applyAlignment="1">
      <alignment horizontal="left" vertical="center"/>
    </xf>
    <xf numFmtId="0" fontId="7" fillId="0" borderId="0" xfId="4" applyFont="1" applyAlignment="1">
      <alignment horizontal="center" vertical="center"/>
    </xf>
    <xf numFmtId="0" fontId="8" fillId="0" borderId="0" xfId="8"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center" shrinkToFit="1"/>
    </xf>
    <xf numFmtId="178" fontId="8" fillId="0" borderId="0" xfId="4" applyNumberFormat="1" applyFont="1" applyAlignment="1">
      <alignment horizontal="center" vertical="center"/>
    </xf>
    <xf numFmtId="20" fontId="8" fillId="0" borderId="0" xfId="4" applyNumberFormat="1" applyFont="1" applyAlignment="1">
      <alignment horizontal="center" vertical="center"/>
    </xf>
    <xf numFmtId="179" fontId="8" fillId="0" borderId="0" xfId="4" applyNumberFormat="1" applyFont="1" applyAlignment="1">
      <alignment horizontal="center" vertical="center"/>
    </xf>
    <xf numFmtId="38" fontId="8" fillId="0" borderId="0" xfId="6" applyFont="1" applyFill="1" applyAlignment="1">
      <alignment horizontal="right" vertical="center"/>
    </xf>
    <xf numFmtId="0" fontId="8" fillId="0" borderId="29" xfId="4" applyFont="1" applyBorder="1" applyAlignment="1">
      <alignment horizontal="center" vertical="center"/>
    </xf>
    <xf numFmtId="0" fontId="8" fillId="0" borderId="29" xfId="4" applyFont="1" applyBorder="1" applyAlignment="1">
      <alignment horizontal="left" vertical="center" shrinkToFit="1"/>
    </xf>
    <xf numFmtId="0" fontId="8" fillId="0" borderId="29" xfId="4" applyFont="1" applyBorder="1" applyAlignment="1">
      <alignment horizontal="left" vertical="center"/>
    </xf>
    <xf numFmtId="0" fontId="8" fillId="0" borderId="30" xfId="4" applyFont="1" applyBorder="1" applyAlignment="1">
      <alignment horizontal="center" vertical="center"/>
    </xf>
    <xf numFmtId="0" fontId="8" fillId="0" borderId="30" xfId="4" applyFont="1" applyBorder="1" applyAlignment="1">
      <alignment horizontal="left" vertical="center" shrinkToFit="1"/>
    </xf>
    <xf numFmtId="0" fontId="8" fillId="0" borderId="30" xfId="4" applyFont="1" applyBorder="1" applyAlignment="1">
      <alignment horizontal="left" vertical="center"/>
    </xf>
    <xf numFmtId="0" fontId="8" fillId="0" borderId="0" xfId="4" applyFont="1" applyAlignment="1">
      <alignment horizontal="left" vertical="top" wrapText="1"/>
    </xf>
    <xf numFmtId="0" fontId="8" fillId="0" borderId="0" xfId="4" applyFont="1" applyAlignment="1">
      <alignment horizontal="justify" vertical="top" wrapText="1"/>
    </xf>
    <xf numFmtId="176" fontId="8" fillId="2" borderId="0" xfId="4" applyNumberFormat="1" applyFont="1" applyFill="1" applyAlignment="1">
      <alignment horizontal="center" vertical="top" wrapText="1"/>
    </xf>
    <xf numFmtId="0" fontId="8" fillId="0" borderId="0" xfId="4" applyFont="1" applyAlignment="1">
      <alignment horizontal="center" vertical="center" shrinkToFit="1"/>
    </xf>
    <xf numFmtId="0" fontId="8" fillId="0" borderId="0" xfId="4" applyFont="1" applyAlignment="1">
      <alignment horizontal="center" vertical="top" shrinkToFit="1"/>
    </xf>
    <xf numFmtId="176" fontId="8" fillId="0" borderId="0" xfId="4" applyNumberFormat="1" applyFont="1" applyAlignment="1">
      <alignment horizontal="center" vertical="top" shrinkToFit="1"/>
    </xf>
    <xf numFmtId="0" fontId="8" fillId="0" borderId="0" xfId="4" applyFont="1" applyAlignment="1">
      <alignment horizontal="center" vertical="top" wrapText="1"/>
    </xf>
    <xf numFmtId="176" fontId="8" fillId="2" borderId="0" xfId="4" applyNumberFormat="1" applyFont="1" applyFill="1" applyAlignment="1">
      <alignment horizontal="center" vertical="top" shrinkToFit="1"/>
    </xf>
    <xf numFmtId="0" fontId="8" fillId="0" borderId="0" xfId="4" applyFont="1" applyAlignment="1">
      <alignment horizontal="left" vertical="top" shrinkToFit="1"/>
    </xf>
    <xf numFmtId="0" fontId="8" fillId="0" borderId="0" xfId="4" applyFont="1" applyAlignment="1">
      <alignment horizontal="right" vertical="top" shrinkToFit="1"/>
    </xf>
    <xf numFmtId="0" fontId="8" fillId="0" borderId="0" xfId="4" applyFont="1" applyAlignment="1">
      <alignment horizontal="right"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36" xfId="0" applyFont="1" applyBorder="1" applyAlignment="1">
      <alignment horizontal="center" vertical="center"/>
    </xf>
    <xf numFmtId="0" fontId="7" fillId="0" borderId="0" xfId="0" applyFont="1" applyAlignment="1">
      <alignment horizontal="center" vertical="center" wrapText="1"/>
    </xf>
    <xf numFmtId="38" fontId="13" fillId="0" borderId="32" xfId="6" applyFont="1" applyFill="1" applyBorder="1" applyAlignment="1">
      <alignment horizontal="center" vertical="center" wrapText="1" shrinkToFit="1"/>
    </xf>
    <xf numFmtId="38" fontId="13" fillId="0" borderId="10" xfId="6" applyFont="1" applyFill="1" applyBorder="1" applyAlignment="1">
      <alignment horizontal="center" vertical="center" shrinkToFit="1"/>
    </xf>
    <xf numFmtId="38" fontId="13" fillId="0" borderId="33" xfId="6" applyFont="1" applyFill="1" applyBorder="1" applyAlignment="1">
      <alignment horizontal="center" vertical="center" shrinkToFit="1"/>
    </xf>
    <xf numFmtId="0" fontId="13" fillId="0" borderId="0" xfId="0" applyFont="1" applyAlignment="1">
      <alignment horizontal="left" vertical="center" shrinkToFit="1"/>
    </xf>
    <xf numFmtId="38" fontId="14" fillId="0" borderId="34"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38" fontId="14" fillId="2" borderId="8" xfId="6" applyFont="1" applyFill="1" applyBorder="1" applyAlignment="1">
      <alignment horizontal="right" vertical="center" shrinkToFit="1"/>
    </xf>
    <xf numFmtId="38" fontId="14" fillId="2" borderId="35" xfId="6" applyFont="1" applyFill="1" applyBorder="1" applyAlignment="1">
      <alignment horizontal="right" vertical="center" shrinkToFit="1"/>
    </xf>
    <xf numFmtId="0" fontId="14" fillId="0" borderId="34"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8"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38"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left" vertical="top"/>
    </xf>
    <xf numFmtId="0" fontId="13" fillId="0" borderId="24" xfId="0" applyFont="1" applyBorder="1" applyAlignment="1">
      <alignment horizontal="left" vertical="center"/>
    </xf>
    <xf numFmtId="0" fontId="16" fillId="0" borderId="4"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17" xfId="0" applyFont="1" applyBorder="1" applyAlignment="1">
      <alignment horizontal="center" vertical="center"/>
    </xf>
    <xf numFmtId="0" fontId="13" fillId="0" borderId="38" xfId="0" applyFont="1" applyBorder="1" applyAlignment="1">
      <alignment horizontal="center" vertical="center"/>
    </xf>
    <xf numFmtId="0" fontId="8" fillId="0" borderId="0" xfId="8" applyFont="1" applyAlignment="1" applyProtection="1">
      <alignment horizontal="left" vertical="center"/>
      <protection locked="0"/>
    </xf>
    <xf numFmtId="0" fontId="7" fillId="0" borderId="0" xfId="4" applyFont="1" applyAlignment="1" applyProtection="1">
      <alignment horizontal="center" vertical="center"/>
      <protection locked="0"/>
    </xf>
    <xf numFmtId="0" fontId="8" fillId="0" borderId="0" xfId="8" applyFont="1" applyAlignment="1" applyProtection="1">
      <alignment horizontal="left" vertical="center" wrapText="1"/>
      <protection locked="0"/>
    </xf>
    <xf numFmtId="178"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0" xfId="4" applyFont="1" applyAlignment="1" applyProtection="1">
      <alignment horizontal="left" vertical="center"/>
      <protection locked="0"/>
    </xf>
    <xf numFmtId="38" fontId="8" fillId="0" borderId="0" xfId="6" applyFont="1" applyFill="1" applyAlignment="1" applyProtection="1">
      <alignment horizontal="right" vertical="center"/>
      <protection locked="0"/>
    </xf>
    <xf numFmtId="0" fontId="8" fillId="0" borderId="29" xfId="4" applyFont="1" applyBorder="1" applyAlignment="1" applyProtection="1">
      <alignment horizontal="left" vertical="center" shrinkToFit="1"/>
      <protection locked="0"/>
    </xf>
    <xf numFmtId="0" fontId="8" fillId="0" borderId="29" xfId="4" applyFont="1" applyBorder="1" applyAlignment="1" applyProtection="1">
      <alignment horizontal="left" vertical="center"/>
      <protection locked="0"/>
    </xf>
    <xf numFmtId="0" fontId="8" fillId="0" borderId="30" xfId="4" applyFont="1" applyBorder="1" applyAlignment="1" applyProtection="1">
      <alignment horizontal="left" vertical="center"/>
      <protection locked="0"/>
    </xf>
    <xf numFmtId="0" fontId="8" fillId="0" borderId="0" xfId="4" applyFont="1" applyAlignment="1" applyProtection="1">
      <alignment horizontal="justify" vertical="top" wrapText="1"/>
      <protection locked="0"/>
    </xf>
    <xf numFmtId="176" fontId="8" fillId="0" borderId="0" xfId="4" applyNumberFormat="1" applyFont="1" applyAlignment="1" applyProtection="1">
      <alignment horizontal="center" vertical="top" shrinkToFit="1"/>
      <protection locked="0"/>
    </xf>
    <xf numFmtId="0" fontId="7" fillId="2" borderId="0" xfId="4" applyFont="1" applyFill="1" applyAlignment="1">
      <alignment horizontal="center" vertical="center"/>
    </xf>
    <xf numFmtId="0" fontId="13" fillId="2" borderId="0" xfId="0" applyFont="1" applyFill="1" applyAlignment="1">
      <alignment horizontal="left" vertical="center" shrinkToFit="1"/>
    </xf>
    <xf numFmtId="0" fontId="8" fillId="0" borderId="2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24" xfId="0" applyFont="1" applyBorder="1" applyAlignment="1">
      <alignment horizontal="left" vertical="top"/>
    </xf>
    <xf numFmtId="0" fontId="10" fillId="0" borderId="20" xfId="0" applyFont="1" applyBorder="1" applyAlignment="1">
      <alignment horizontal="center" vertical="center"/>
    </xf>
    <xf numFmtId="0" fontId="10" fillId="0" borderId="20" xfId="0" applyFont="1" applyBorder="1" applyAlignment="1">
      <alignment horizontal="center" vertical="center" wrapText="1"/>
    </xf>
    <xf numFmtId="0" fontId="10" fillId="2" borderId="20" xfId="0" applyFont="1" applyFill="1" applyBorder="1" applyAlignment="1">
      <alignment horizontal="center" vertical="center"/>
    </xf>
    <xf numFmtId="0" fontId="10" fillId="0" borderId="20" xfId="0" applyFont="1" applyBorder="1" applyAlignment="1">
      <alignment horizontal="center" vertical="center" shrinkToFit="1"/>
    </xf>
    <xf numFmtId="0" fontId="8" fillId="0" borderId="39" xfId="0" applyFont="1" applyBorder="1" applyAlignment="1" applyProtection="1">
      <alignment vertical="center"/>
      <protection locked="0"/>
    </xf>
    <xf numFmtId="0" fontId="8" fillId="0" borderId="41" xfId="0" applyFont="1" applyBorder="1" applyAlignment="1" applyProtection="1">
      <alignment vertical="center"/>
      <protection locked="0"/>
    </xf>
  </cellXfs>
  <cellStyles count="10">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4" xfId="9" xr:uid="{001FF794-BA24-483F-8887-C46DAA110D7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35</xdr:row>
      <xdr:rowOff>15181</xdr:rowOff>
    </xdr:from>
    <xdr:ext cx="3194050" cy="1036438"/>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762751" y="7016056"/>
          <a:ext cx="3194050"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18</xdr:row>
      <xdr:rowOff>270013</xdr:rowOff>
    </xdr:from>
    <xdr:to>
      <xdr:col>10</xdr:col>
      <xdr:colOff>438150</xdr:colOff>
      <xdr:row>28</xdr:row>
      <xdr:rowOff>104774</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13638"/>
          <a:ext cx="8448675" cy="3644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15181</xdr:rowOff>
    </xdr:from>
    <xdr:ext cx="3171825" cy="1036438"/>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762750" y="7016056"/>
          <a:ext cx="317182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tabColor rgb="FFFF0000"/>
  </sheetPr>
  <dimension ref="A1:AJ46"/>
  <sheetViews>
    <sheetView showZeros="0" view="pageBreakPreview" zoomScaleNormal="100" zoomScaleSheetLayoutView="100" workbookViewId="0">
      <selection activeCell="Y19" sqref="Y19:AI19"/>
    </sheetView>
  </sheetViews>
  <sheetFormatPr defaultColWidth="2.42578125" defaultRowHeight="15.75"/>
  <cols>
    <col min="1" max="16384" width="2.42578125" style="16"/>
  </cols>
  <sheetData>
    <row r="1" spans="1:36">
      <c r="A1" s="134"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6">
      <c r="A2" s="15"/>
      <c r="B2" s="135" t="s">
        <v>1</v>
      </c>
      <c r="C2" s="135"/>
      <c r="D2" s="135"/>
      <c r="E2" s="135"/>
      <c r="F2" s="135"/>
      <c r="G2" s="135"/>
      <c r="H2" s="135"/>
      <c r="I2" s="135"/>
      <c r="J2" s="135"/>
      <c r="K2" s="135"/>
      <c r="L2" s="135"/>
      <c r="M2" s="135" t="s">
        <v>2</v>
      </c>
      <c r="N2" s="135"/>
      <c r="O2" s="135"/>
      <c r="P2" s="135"/>
      <c r="Q2" s="135"/>
      <c r="R2" s="135"/>
      <c r="S2" s="135"/>
      <c r="T2" s="135"/>
      <c r="U2" s="15"/>
      <c r="V2" s="15"/>
      <c r="W2" s="15"/>
      <c r="X2" s="15"/>
      <c r="Y2" s="15"/>
      <c r="Z2" s="15"/>
      <c r="AA2" s="15"/>
      <c r="AB2" s="15"/>
      <c r="AC2" s="15"/>
      <c r="AD2" s="15"/>
      <c r="AE2" s="15"/>
      <c r="AF2" s="15"/>
      <c r="AG2" s="15"/>
      <c r="AH2" s="15"/>
      <c r="AI2" s="15"/>
    </row>
    <row r="3" spans="1:36">
      <c r="B3" s="18"/>
    </row>
    <row r="4" spans="1:36">
      <c r="A4" s="135" t="s">
        <v>3</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5" spans="1:36">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row>
    <row r="6" spans="1:36">
      <c r="B6" s="28"/>
      <c r="C6" s="28"/>
      <c r="D6" s="28"/>
      <c r="E6" s="28"/>
      <c r="F6" s="28"/>
      <c r="G6" s="28"/>
      <c r="H6" s="28"/>
      <c r="I6" s="28"/>
      <c r="J6" s="28"/>
      <c r="K6" s="28"/>
      <c r="L6" s="28"/>
      <c r="M6" s="28"/>
      <c r="N6" s="28"/>
      <c r="O6" s="28"/>
      <c r="P6" s="28"/>
      <c r="Q6" s="28"/>
      <c r="R6" s="28"/>
      <c r="S6" s="28"/>
      <c r="T6" s="28"/>
      <c r="U6" s="136" t="s">
        <v>4</v>
      </c>
      <c r="V6" s="136"/>
      <c r="W6" s="136"/>
      <c r="X6" s="136"/>
      <c r="Y6" s="136"/>
      <c r="Z6" s="136"/>
      <c r="AA6" s="136"/>
      <c r="AB6" s="136"/>
      <c r="AC6" s="136"/>
      <c r="AD6" s="136"/>
      <c r="AE6" s="136"/>
      <c r="AF6" s="136"/>
      <c r="AG6" s="136"/>
      <c r="AH6" s="136"/>
      <c r="AI6" s="28"/>
    </row>
    <row r="7" spans="1:36">
      <c r="B7" s="29"/>
      <c r="C7" s="30"/>
      <c r="D7" s="30"/>
      <c r="E7" s="30"/>
      <c r="F7" s="30"/>
      <c r="G7" s="30"/>
      <c r="H7" s="30"/>
      <c r="I7" s="30"/>
      <c r="J7" s="30"/>
      <c r="K7" s="30"/>
      <c r="L7" s="30"/>
      <c r="M7" s="30"/>
      <c r="N7" s="30"/>
      <c r="O7" s="30"/>
      <c r="P7" s="30"/>
      <c r="Q7" s="30"/>
      <c r="R7" s="30"/>
      <c r="S7" s="30"/>
      <c r="T7" s="30"/>
      <c r="U7" s="136"/>
      <c r="V7" s="136"/>
      <c r="W7" s="136"/>
      <c r="X7" s="136"/>
      <c r="Y7" s="136"/>
      <c r="Z7" s="136"/>
      <c r="AA7" s="136"/>
      <c r="AB7" s="136"/>
      <c r="AC7" s="136"/>
      <c r="AD7" s="136"/>
      <c r="AE7" s="136"/>
      <c r="AF7" s="136"/>
      <c r="AG7" s="136"/>
      <c r="AH7" s="136"/>
      <c r="AI7" s="30"/>
    </row>
    <row r="8" spans="1:36">
      <c r="B8" s="29"/>
      <c r="C8" s="30"/>
      <c r="D8" s="30"/>
      <c r="E8" s="30"/>
      <c r="F8" s="30"/>
      <c r="G8" s="30"/>
      <c r="H8" s="30"/>
      <c r="I8" s="30"/>
      <c r="J8" s="30"/>
      <c r="K8" s="30"/>
      <c r="L8" s="30"/>
      <c r="M8" s="30"/>
      <c r="N8" s="30"/>
      <c r="O8" s="30"/>
      <c r="P8" s="30"/>
      <c r="Q8" s="30"/>
      <c r="R8" s="30"/>
      <c r="S8" s="30"/>
      <c r="T8" s="30"/>
      <c r="U8" s="133" t="s">
        <v>5</v>
      </c>
      <c r="V8" s="133"/>
      <c r="W8" s="133"/>
      <c r="X8" s="133"/>
      <c r="Y8" s="133"/>
      <c r="Z8" s="133"/>
      <c r="AA8" s="133"/>
      <c r="AB8" s="133"/>
      <c r="AC8" s="133"/>
      <c r="AD8" s="133"/>
      <c r="AE8" s="133"/>
      <c r="AF8" s="133"/>
      <c r="AG8" s="133"/>
      <c r="AH8" s="133"/>
      <c r="AI8" s="30"/>
    </row>
    <row r="9" spans="1:36">
      <c r="B9" s="29"/>
      <c r="C9" s="30"/>
      <c r="D9" s="30"/>
      <c r="E9" s="30"/>
      <c r="F9" s="30"/>
      <c r="G9" s="30"/>
      <c r="H9" s="30"/>
      <c r="I9" s="30"/>
      <c r="J9" s="30"/>
      <c r="K9" s="30"/>
      <c r="L9" s="30"/>
      <c r="M9" s="30"/>
      <c r="N9" s="30"/>
      <c r="O9" s="30"/>
      <c r="P9" s="30"/>
      <c r="Q9" s="30"/>
      <c r="R9" s="30"/>
      <c r="S9" s="30"/>
      <c r="T9" s="30"/>
      <c r="U9" s="31"/>
      <c r="V9" s="31"/>
      <c r="W9" s="31"/>
      <c r="X9" s="31"/>
      <c r="Y9" s="31"/>
      <c r="Z9" s="31"/>
      <c r="AA9" s="31"/>
      <c r="AB9" s="31"/>
      <c r="AC9" s="31"/>
      <c r="AD9" s="31"/>
      <c r="AE9" s="31"/>
      <c r="AF9" s="31"/>
      <c r="AG9" s="31"/>
      <c r="AH9" s="31"/>
      <c r="AI9" s="31"/>
    </row>
    <row r="10" spans="1:36">
      <c r="B10" s="19" t="s">
        <v>6</v>
      </c>
      <c r="C10" s="137" t="s">
        <v>7</v>
      </c>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row>
    <row r="11" spans="1:36">
      <c r="C11" s="20" t="s">
        <v>8</v>
      </c>
      <c r="D11" s="138" t="s">
        <v>9</v>
      </c>
      <c r="E11" s="138"/>
      <c r="F11" s="138"/>
      <c r="G11" s="138"/>
      <c r="H11" s="138"/>
      <c r="I11" s="138"/>
      <c r="J11" s="16" t="s">
        <v>10</v>
      </c>
      <c r="K11" s="137" t="s">
        <v>11</v>
      </c>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23"/>
    </row>
    <row r="12" spans="1:36">
      <c r="C12" s="16" t="s">
        <v>12</v>
      </c>
      <c r="D12" s="137" t="s">
        <v>13</v>
      </c>
      <c r="E12" s="137"/>
      <c r="F12" s="137"/>
      <c r="G12" s="137"/>
      <c r="H12" s="137"/>
      <c r="I12" s="137"/>
      <c r="J12" s="16" t="s">
        <v>10</v>
      </c>
      <c r="K12" s="139">
        <v>45539</v>
      </c>
      <c r="L12" s="139"/>
      <c r="M12" s="139"/>
      <c r="N12" s="139"/>
      <c r="O12" s="139"/>
      <c r="P12" s="139"/>
      <c r="Q12" s="139"/>
      <c r="R12" s="13"/>
      <c r="S12" s="140">
        <v>0.41666666666666669</v>
      </c>
      <c r="T12" s="140"/>
      <c r="U12" s="140"/>
      <c r="V12" s="16" t="str">
        <f>IF(S12="","","～")</f>
        <v>～</v>
      </c>
      <c r="W12" s="140">
        <v>0.52083333333333337</v>
      </c>
      <c r="X12" s="140"/>
      <c r="Y12" s="140"/>
    </row>
    <row r="13" spans="1:36">
      <c r="B13" s="18" t="s">
        <v>14</v>
      </c>
      <c r="K13" s="139">
        <v>45540</v>
      </c>
      <c r="L13" s="139"/>
      <c r="M13" s="139"/>
      <c r="N13" s="139"/>
      <c r="O13" s="139"/>
      <c r="P13" s="139"/>
      <c r="Q13" s="139"/>
      <c r="R13" s="13"/>
      <c r="S13" s="140">
        <v>0.5625</v>
      </c>
      <c r="T13" s="140"/>
      <c r="U13" s="140"/>
      <c r="V13" s="16" t="str">
        <f>IF(S13="","","～")</f>
        <v>～</v>
      </c>
      <c r="W13" s="140">
        <v>0.66666666666666663</v>
      </c>
      <c r="X13" s="140"/>
      <c r="Y13" s="140"/>
    </row>
    <row r="14" spans="1:36">
      <c r="B14" s="18"/>
      <c r="C14" s="16" t="s">
        <v>15</v>
      </c>
      <c r="D14" s="137" t="s">
        <v>16</v>
      </c>
      <c r="E14" s="137"/>
      <c r="F14" s="137"/>
      <c r="G14" s="137"/>
      <c r="H14" s="137"/>
      <c r="I14" s="137"/>
      <c r="J14" s="16" t="s">
        <v>10</v>
      </c>
      <c r="K14" s="141" t="s">
        <v>17</v>
      </c>
      <c r="L14" s="141"/>
      <c r="M14" s="141"/>
      <c r="N14" s="141"/>
      <c r="O14" s="137" t="s">
        <v>18</v>
      </c>
      <c r="P14" s="137"/>
      <c r="Q14" s="137"/>
      <c r="R14" s="137"/>
      <c r="S14" s="137"/>
      <c r="T14" s="137"/>
      <c r="U14" s="137"/>
      <c r="V14" s="137"/>
      <c r="W14" s="137"/>
      <c r="X14" s="137"/>
      <c r="Y14" s="137"/>
      <c r="Z14" s="137"/>
      <c r="AA14" s="137"/>
      <c r="AB14" s="137"/>
      <c r="AC14" s="137"/>
      <c r="AD14" s="137"/>
      <c r="AE14" s="137"/>
      <c r="AF14" s="137"/>
      <c r="AG14" s="137"/>
      <c r="AH14" s="137"/>
      <c r="AI14" s="137"/>
    </row>
    <row r="15" spans="1:36">
      <c r="B15" s="18"/>
      <c r="K15" s="141" t="s">
        <v>19</v>
      </c>
      <c r="L15" s="141"/>
      <c r="M15" s="141"/>
      <c r="N15" s="141"/>
      <c r="O15" s="137" t="s">
        <v>20</v>
      </c>
      <c r="P15" s="137"/>
      <c r="Q15" s="137"/>
      <c r="R15" s="137"/>
      <c r="S15" s="137"/>
      <c r="T15" s="137"/>
      <c r="U15" s="137"/>
      <c r="V15" s="137"/>
      <c r="W15" s="137"/>
      <c r="X15" s="137"/>
      <c r="Y15" s="137"/>
      <c r="Z15" s="137"/>
      <c r="AA15" s="137"/>
      <c r="AB15" s="137"/>
      <c r="AC15" s="137"/>
      <c r="AD15" s="137"/>
      <c r="AE15" s="137"/>
      <c r="AF15" s="137"/>
      <c r="AG15" s="137"/>
      <c r="AH15" s="137"/>
      <c r="AI15" s="137"/>
    </row>
    <row r="16" spans="1:36">
      <c r="B16" s="18"/>
      <c r="C16" s="16" t="s">
        <v>21</v>
      </c>
      <c r="D16" s="137" t="s">
        <v>22</v>
      </c>
      <c r="E16" s="137"/>
      <c r="F16" s="137"/>
      <c r="G16" s="137"/>
      <c r="H16" s="137"/>
      <c r="I16" s="137"/>
      <c r="J16" s="16" t="s">
        <v>10</v>
      </c>
      <c r="K16" s="142">
        <v>75</v>
      </c>
      <c r="L16" s="142"/>
      <c r="M16" s="142"/>
      <c r="N16" s="142"/>
      <c r="O16" s="142"/>
      <c r="P16" s="16" t="s">
        <v>23</v>
      </c>
      <c r="Q16" s="16" t="s">
        <v>24</v>
      </c>
    </row>
    <row r="17" spans="2:35">
      <c r="B17" s="18"/>
      <c r="C17" s="16" t="s">
        <v>25</v>
      </c>
      <c r="D17" s="137" t="s">
        <v>26</v>
      </c>
      <c r="E17" s="137"/>
      <c r="F17" s="137"/>
      <c r="G17" s="137"/>
      <c r="H17" s="137"/>
      <c r="I17" s="137"/>
      <c r="J17" s="16" t="s">
        <v>10</v>
      </c>
      <c r="K17" s="143" t="s">
        <v>27</v>
      </c>
      <c r="L17" s="143"/>
      <c r="M17" s="143"/>
      <c r="N17" s="144" t="s">
        <v>28</v>
      </c>
      <c r="O17" s="144"/>
      <c r="P17" s="144"/>
      <c r="Q17" s="144"/>
      <c r="R17" s="144"/>
      <c r="S17" s="144"/>
      <c r="T17" s="144"/>
      <c r="U17" s="144"/>
      <c r="V17" s="143" t="s">
        <v>29</v>
      </c>
      <c r="W17" s="143"/>
      <c r="X17" s="143"/>
      <c r="Y17" s="145" t="s">
        <v>30</v>
      </c>
      <c r="Z17" s="145"/>
      <c r="AA17" s="145"/>
      <c r="AB17" s="145"/>
      <c r="AC17" s="145"/>
      <c r="AD17" s="145"/>
      <c r="AE17" s="145"/>
      <c r="AF17" s="145"/>
      <c r="AG17" s="145"/>
      <c r="AH17" s="145"/>
      <c r="AI17" s="145"/>
    </row>
    <row r="18" spans="2:35">
      <c r="B18" s="18"/>
      <c r="K18" s="146" t="s">
        <v>31</v>
      </c>
      <c r="L18" s="146"/>
      <c r="M18" s="146"/>
      <c r="N18" s="147"/>
      <c r="O18" s="147"/>
      <c r="P18" s="147"/>
      <c r="Q18" s="147"/>
      <c r="R18" s="147"/>
      <c r="S18" s="147"/>
      <c r="T18" s="147"/>
      <c r="U18" s="147"/>
      <c r="V18" s="146" t="s">
        <v>32</v>
      </c>
      <c r="W18" s="146"/>
      <c r="X18" s="146"/>
      <c r="Y18" s="148"/>
      <c r="Z18" s="148"/>
      <c r="AA18" s="148"/>
      <c r="AB18" s="148"/>
      <c r="AC18" s="148"/>
      <c r="AD18" s="148"/>
      <c r="AE18" s="148"/>
      <c r="AF18" s="148"/>
      <c r="AG18" s="148"/>
      <c r="AH18" s="148"/>
      <c r="AI18" s="148"/>
    </row>
    <row r="19" spans="2:35">
      <c r="B19" s="18"/>
      <c r="K19" s="146" t="s">
        <v>31</v>
      </c>
      <c r="L19" s="146"/>
      <c r="M19" s="146"/>
      <c r="N19" s="147"/>
      <c r="O19" s="147"/>
      <c r="P19" s="147"/>
      <c r="Q19" s="147"/>
      <c r="R19" s="147"/>
      <c r="S19" s="147"/>
      <c r="T19" s="147"/>
      <c r="U19" s="147"/>
      <c r="V19" s="146" t="s">
        <v>33</v>
      </c>
      <c r="W19" s="146"/>
      <c r="X19" s="146"/>
      <c r="Y19" s="148"/>
      <c r="Z19" s="148"/>
      <c r="AA19" s="148"/>
      <c r="AB19" s="148"/>
      <c r="AC19" s="148"/>
      <c r="AD19" s="148"/>
      <c r="AE19" s="148"/>
      <c r="AF19" s="148"/>
      <c r="AG19" s="148"/>
      <c r="AH19" s="148"/>
      <c r="AI19" s="148"/>
    </row>
    <row r="20" spans="2:35">
      <c r="B20" s="18"/>
      <c r="C20" s="16" t="s">
        <v>34</v>
      </c>
    </row>
    <row r="21" spans="2:35">
      <c r="D21" s="149" t="s">
        <v>35</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row>
    <row r="22" spans="2:35">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row>
    <row r="23" spans="2:35">
      <c r="B23" s="18"/>
      <c r="C23" s="16" t="s">
        <v>36</v>
      </c>
    </row>
    <row r="24" spans="2:35">
      <c r="D24" s="150" t="s">
        <v>37</v>
      </c>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21"/>
    </row>
    <row r="25" spans="2:35">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21"/>
    </row>
    <row r="26" spans="2:35">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21"/>
    </row>
    <row r="27" spans="2:35">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21"/>
    </row>
    <row r="28" spans="2:35">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21"/>
    </row>
    <row r="29" spans="2:35">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21"/>
    </row>
    <row r="30" spans="2:35" s="14" customFormat="1"/>
    <row r="31" spans="2:35">
      <c r="B31" s="19" t="s">
        <v>38</v>
      </c>
      <c r="C31" s="137" t="s">
        <v>39</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row>
    <row r="32" spans="2:35">
      <c r="C32" s="149" t="s">
        <v>40</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I32" s="21"/>
    </row>
    <row r="33" spans="1:35">
      <c r="AH33" s="24"/>
      <c r="AI33" s="21"/>
    </row>
    <row r="34" spans="1:35">
      <c r="B34" s="19" t="s">
        <v>41</v>
      </c>
      <c r="C34" s="137" t="s">
        <v>42</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row>
    <row r="35" spans="1:35">
      <c r="C35" s="157" t="s">
        <v>43</v>
      </c>
      <c r="D35" s="157"/>
      <c r="E35" s="157"/>
      <c r="F35" s="157"/>
      <c r="G35" s="157"/>
      <c r="H35" s="157"/>
      <c r="I35" s="157"/>
      <c r="J35" s="156">
        <f>SUM(M36:O41)</f>
        <v>60700</v>
      </c>
      <c r="K35" s="156"/>
      <c r="L35" s="156"/>
      <c r="M35" s="156"/>
      <c r="N35" s="155" t="s">
        <v>44</v>
      </c>
      <c r="O35" s="155"/>
      <c r="P35" s="155"/>
      <c r="Q35" s="155"/>
      <c r="R35" s="155"/>
      <c r="S35" s="155"/>
      <c r="T35" s="155"/>
      <c r="U35" s="155"/>
      <c r="V35" s="151">
        <f>SUM(V36:X41)</f>
        <v>50600</v>
      </c>
      <c r="W35" s="151"/>
      <c r="X35" s="151"/>
      <c r="Y35" s="151"/>
      <c r="Z35" s="155" t="s">
        <v>45</v>
      </c>
      <c r="AA35" s="155"/>
      <c r="AB35" s="155"/>
      <c r="AC35" s="155"/>
      <c r="AD35" s="155"/>
      <c r="AE35" s="151">
        <f>SUM(AE36:AG41)</f>
        <v>10100</v>
      </c>
      <c r="AF35" s="151"/>
      <c r="AG35" s="151"/>
      <c r="AH35" s="151"/>
    </row>
    <row r="36" spans="1:35">
      <c r="D36" s="152" t="s">
        <v>46</v>
      </c>
      <c r="E36" s="152"/>
      <c r="F36" s="152"/>
      <c r="G36" s="153" t="s">
        <v>47</v>
      </c>
      <c r="H36" s="153"/>
      <c r="I36" s="153"/>
      <c r="J36" s="153"/>
      <c r="K36" s="153"/>
      <c r="L36" s="153"/>
      <c r="M36" s="154"/>
      <c r="N36" s="154"/>
      <c r="O36" s="154"/>
      <c r="P36" s="153" t="s">
        <v>48</v>
      </c>
      <c r="Q36" s="153"/>
      <c r="R36" s="153"/>
      <c r="S36" s="153"/>
      <c r="T36" s="153"/>
      <c r="U36" s="153"/>
      <c r="V36" s="154"/>
      <c r="W36" s="154"/>
      <c r="X36" s="154"/>
      <c r="Z36" s="155" t="s">
        <v>45</v>
      </c>
      <c r="AA36" s="155"/>
      <c r="AB36" s="155"/>
      <c r="AC36" s="155"/>
      <c r="AD36" s="155"/>
      <c r="AE36" s="156">
        <f>M36-V36</f>
        <v>0</v>
      </c>
      <c r="AF36" s="156"/>
      <c r="AG36" s="156"/>
      <c r="AI36" s="21"/>
    </row>
    <row r="37" spans="1:35">
      <c r="D37" s="152" t="s">
        <v>49</v>
      </c>
      <c r="E37" s="152"/>
      <c r="F37" s="152"/>
      <c r="G37" s="153" t="s">
        <v>47</v>
      </c>
      <c r="H37" s="153"/>
      <c r="I37" s="153"/>
      <c r="J37" s="153"/>
      <c r="K37" s="153"/>
      <c r="L37" s="153"/>
      <c r="M37" s="154">
        <v>15000</v>
      </c>
      <c r="N37" s="154"/>
      <c r="O37" s="154"/>
      <c r="P37" s="153" t="s">
        <v>48</v>
      </c>
      <c r="Q37" s="153"/>
      <c r="R37" s="153"/>
      <c r="S37" s="153"/>
      <c r="T37" s="153"/>
      <c r="U37" s="153"/>
      <c r="V37" s="154">
        <v>10000</v>
      </c>
      <c r="W37" s="154"/>
      <c r="X37" s="154"/>
      <c r="Z37" s="155" t="s">
        <v>45</v>
      </c>
      <c r="AA37" s="155"/>
      <c r="AB37" s="155"/>
      <c r="AC37" s="155"/>
      <c r="AD37" s="155"/>
      <c r="AE37" s="156">
        <f t="shared" ref="AE37:AE41" si="0">M37-V37</f>
        <v>5000</v>
      </c>
      <c r="AF37" s="156"/>
      <c r="AG37" s="156"/>
      <c r="AI37" s="21"/>
    </row>
    <row r="38" spans="1:35">
      <c r="D38" s="152" t="s">
        <v>50</v>
      </c>
      <c r="E38" s="152"/>
      <c r="F38" s="152"/>
      <c r="G38" s="153" t="s">
        <v>47</v>
      </c>
      <c r="H38" s="153"/>
      <c r="I38" s="153"/>
      <c r="J38" s="153"/>
      <c r="K38" s="153"/>
      <c r="L38" s="153"/>
      <c r="M38" s="154">
        <v>3000</v>
      </c>
      <c r="N38" s="154"/>
      <c r="O38" s="154"/>
      <c r="P38" s="153" t="s">
        <v>48</v>
      </c>
      <c r="Q38" s="153"/>
      <c r="R38" s="153"/>
      <c r="S38" s="153"/>
      <c r="T38" s="153"/>
      <c r="U38" s="153"/>
      <c r="V38" s="154">
        <v>1500</v>
      </c>
      <c r="W38" s="154"/>
      <c r="X38" s="154"/>
      <c r="Z38" s="155" t="s">
        <v>45</v>
      </c>
      <c r="AA38" s="155"/>
      <c r="AB38" s="155"/>
      <c r="AC38" s="155"/>
      <c r="AD38" s="155"/>
      <c r="AE38" s="156">
        <f t="shared" si="0"/>
        <v>1500</v>
      </c>
      <c r="AF38" s="156"/>
      <c r="AG38" s="156"/>
      <c r="AI38" s="21"/>
    </row>
    <row r="39" spans="1:35">
      <c r="D39" s="152" t="s">
        <v>51</v>
      </c>
      <c r="E39" s="152"/>
      <c r="F39" s="152"/>
      <c r="G39" s="153" t="s">
        <v>47</v>
      </c>
      <c r="H39" s="153"/>
      <c r="I39" s="153"/>
      <c r="J39" s="153"/>
      <c r="K39" s="153"/>
      <c r="L39" s="153"/>
      <c r="M39" s="154">
        <v>3000</v>
      </c>
      <c r="N39" s="154"/>
      <c r="O39" s="154"/>
      <c r="P39" s="153" t="s">
        <v>48</v>
      </c>
      <c r="Q39" s="153"/>
      <c r="R39" s="153"/>
      <c r="S39" s="153"/>
      <c r="T39" s="153"/>
      <c r="U39" s="153"/>
      <c r="V39" s="154">
        <v>1500</v>
      </c>
      <c r="W39" s="154"/>
      <c r="X39" s="154"/>
      <c r="Z39" s="155" t="s">
        <v>45</v>
      </c>
      <c r="AA39" s="155"/>
      <c r="AB39" s="155"/>
      <c r="AC39" s="155"/>
      <c r="AD39" s="155"/>
      <c r="AE39" s="156">
        <f t="shared" si="0"/>
        <v>1500</v>
      </c>
      <c r="AF39" s="156"/>
      <c r="AG39" s="156"/>
      <c r="AI39" s="21"/>
    </row>
    <row r="40" spans="1:35">
      <c r="D40" s="152" t="s">
        <v>52</v>
      </c>
      <c r="E40" s="152"/>
      <c r="F40" s="152"/>
      <c r="G40" s="153" t="s">
        <v>47</v>
      </c>
      <c r="H40" s="153"/>
      <c r="I40" s="153"/>
      <c r="J40" s="153"/>
      <c r="K40" s="153"/>
      <c r="L40" s="153"/>
      <c r="M40" s="156">
        <f>SUM('＜見本＞行程表及び諸謝金等積算書(車)'!$P$15)-M41</f>
        <v>19700</v>
      </c>
      <c r="N40" s="156"/>
      <c r="O40" s="156"/>
      <c r="P40" s="153" t="s">
        <v>48</v>
      </c>
      <c r="Q40" s="153"/>
      <c r="R40" s="153"/>
      <c r="S40" s="153"/>
      <c r="T40" s="153"/>
      <c r="U40" s="153"/>
      <c r="V40" s="156">
        <f>SUM('＜見本＞行程表及び諸謝金等積算書(車)'!$U$15)-V41</f>
        <v>18000</v>
      </c>
      <c r="W40" s="156"/>
      <c r="X40" s="156"/>
      <c r="Z40" s="155" t="s">
        <v>45</v>
      </c>
      <c r="AA40" s="155"/>
      <c r="AB40" s="155"/>
      <c r="AC40" s="155"/>
      <c r="AD40" s="155"/>
      <c r="AE40" s="156">
        <f t="shared" si="0"/>
        <v>1700</v>
      </c>
      <c r="AF40" s="156"/>
      <c r="AG40" s="156"/>
      <c r="AI40" s="21"/>
    </row>
    <row r="41" spans="1:35">
      <c r="C41" s="22"/>
      <c r="D41" s="152" t="s">
        <v>53</v>
      </c>
      <c r="E41" s="152"/>
      <c r="F41" s="152"/>
      <c r="G41" s="153" t="s">
        <v>47</v>
      </c>
      <c r="H41" s="153"/>
      <c r="I41" s="153"/>
      <c r="J41" s="153"/>
      <c r="K41" s="153"/>
      <c r="L41" s="153"/>
      <c r="M41" s="156">
        <f>SUM('＜見本＞行程表及び諸謝金等積算書(車)'!$M$13)</f>
        <v>20000</v>
      </c>
      <c r="N41" s="156"/>
      <c r="O41" s="156"/>
      <c r="P41" s="153" t="s">
        <v>48</v>
      </c>
      <c r="Q41" s="153"/>
      <c r="R41" s="153"/>
      <c r="S41" s="153"/>
      <c r="T41" s="153"/>
      <c r="U41" s="153"/>
      <c r="V41" s="156">
        <f>SUM('＜見本＞行程表及び諸謝金等積算書(車)'!$R$13)</f>
        <v>19600</v>
      </c>
      <c r="W41" s="156"/>
      <c r="X41" s="156"/>
      <c r="Z41" s="155" t="s">
        <v>45</v>
      </c>
      <c r="AA41" s="155"/>
      <c r="AB41" s="155"/>
      <c r="AC41" s="155"/>
      <c r="AD41" s="155"/>
      <c r="AE41" s="156">
        <f t="shared" si="0"/>
        <v>400</v>
      </c>
      <c r="AF41" s="156"/>
      <c r="AG41" s="156"/>
    </row>
    <row r="42" spans="1:35">
      <c r="C42" s="22"/>
      <c r="D42" s="138" t="s">
        <v>54</v>
      </c>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row>
    <row r="43" spans="1:35">
      <c r="D43" s="149" t="s">
        <v>55</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21"/>
    </row>
    <row r="44" spans="1: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5">
      <c r="A45" s="158" t="s">
        <v>56</v>
      </c>
      <c r="B45" s="158"/>
      <c r="C45" s="150" t="s">
        <v>57</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row>
    <row r="46" spans="1:35">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row>
  </sheetData>
  <sheetProtection sheet="1" selectLockedCells="1" selectUnlockedCells="1"/>
  <mergeCells count="93">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B2:L2"/>
    <mergeCell ref="M2:T2"/>
    <mergeCell ref="A4:AI4"/>
    <mergeCell ref="U6:AH7"/>
  </mergeCells>
  <phoneticPr fontId="6"/>
  <conditionalFormatting sqref="M2:T2 K11 K12:Q13 S12:U13 W12:Y13 O14:AI15 K16:O16 N17:U19 Y17:AI19 D24:AH29 M36:O39 V36:X39">
    <cfRule type="containsBlanks" dxfId="43" priority="1">
      <formula>LEN(TRIM(D2))=0</formula>
    </cfRule>
  </conditionalFormatting>
  <conditionalFormatting sqref="U6:AH8">
    <cfRule type="containsBlanks" dxfId="42" priority="2">
      <formula>LEN(TRIM(U6))=0</formula>
    </cfRule>
  </conditionalFormatting>
  <dataValidations count="1">
    <dataValidation type="list" allowBlank="1" showInputMessage="1" showErrorMessage="1" sqref="M2:T2" xr:uid="{C4DFC048-A07F-4A93-8C1E-B8A86DCE7EEC}">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'(参考)諸謝金・宿泊料'!$B$3:$B$25</xm:f>
          </x14:formula1>
          <xm:sqref>N17 N19 N18:U18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tabColor rgb="FFFF0000"/>
    <pageSetUpPr fitToPage="1"/>
  </sheetPr>
  <dimension ref="A1:AI31"/>
  <sheetViews>
    <sheetView showZeros="0" view="pageBreakPreview" topLeftCell="A4" zoomScaleNormal="70" zoomScaleSheetLayoutView="100" workbookViewId="0">
      <selection activeCell="R10" sqref="R10"/>
    </sheetView>
  </sheetViews>
  <sheetFormatPr defaultColWidth="2.42578125" defaultRowHeight="37.5" customHeight="1"/>
  <cols>
    <col min="1" max="1" width="7.85546875" style="14" bestFit="1" customWidth="1"/>
    <col min="2" max="2" width="7.7109375" style="14" bestFit="1" customWidth="1"/>
    <col min="3" max="3" width="4.28515625" style="17" bestFit="1" customWidth="1"/>
    <col min="4" max="4" width="7.7109375" style="14" bestFit="1" customWidth="1"/>
    <col min="5" max="5" width="12.42578125" style="14" customWidth="1"/>
    <col min="6" max="6" width="18.7109375" style="14" customWidth="1"/>
    <col min="7" max="7" width="12.42578125" style="14" customWidth="1"/>
    <col min="8" max="8" width="18.7109375" style="14" customWidth="1"/>
    <col min="9" max="9" width="8.85546875" style="14" customWidth="1"/>
    <col min="10" max="10" width="8.85546875" style="17" customWidth="1"/>
    <col min="11" max="11" width="9.42578125" style="17" bestFit="1" customWidth="1"/>
    <col min="12" max="21" width="10" style="14" customWidth="1"/>
    <col min="22" max="16384" width="2.42578125" style="14"/>
  </cols>
  <sheetData>
    <row r="1" spans="1:35" ht="15.75">
      <c r="A1" s="134" t="s">
        <v>58</v>
      </c>
      <c r="B1" s="134"/>
      <c r="C1" s="134"/>
      <c r="D1" s="134"/>
      <c r="E1" s="134"/>
      <c r="F1" s="134"/>
      <c r="G1" s="134"/>
      <c r="H1" s="134"/>
      <c r="I1" s="134"/>
      <c r="J1" s="134"/>
      <c r="K1" s="134"/>
      <c r="L1" s="32"/>
      <c r="M1" s="32"/>
      <c r="N1" s="32"/>
      <c r="O1" s="32"/>
      <c r="P1" s="159" t="str">
        <f>'&lt;見本&gt;報告書(車)'!U6</f>
        <v>社会福祉法人国交会自動車苑
千代田リハビリセンター</v>
      </c>
      <c r="Q1" s="159"/>
      <c r="R1" s="159"/>
      <c r="S1" s="159"/>
      <c r="T1" s="159"/>
      <c r="U1" s="159"/>
    </row>
    <row r="2" spans="1:35" ht="15.75">
      <c r="A2" s="134" t="s">
        <v>59</v>
      </c>
      <c r="B2" s="134"/>
      <c r="C2" s="134"/>
      <c r="D2" s="134"/>
      <c r="E2" s="135" t="str">
        <f>'&lt;見本&gt;報告書(車)'!M2</f>
        <v>自立訓練提供支援費</v>
      </c>
      <c r="F2" s="135"/>
      <c r="G2" s="135"/>
      <c r="H2" s="135"/>
      <c r="I2" s="135"/>
      <c r="J2" s="135"/>
      <c r="K2" s="135"/>
      <c r="L2" s="15"/>
      <c r="M2" s="15"/>
      <c r="N2" s="15"/>
      <c r="O2" s="15"/>
      <c r="P2" s="15"/>
      <c r="Q2" s="15"/>
      <c r="R2" s="15"/>
      <c r="S2" s="15"/>
      <c r="T2" s="15"/>
      <c r="U2" s="15"/>
      <c r="V2" s="15"/>
      <c r="W2" s="15"/>
      <c r="X2" s="15"/>
      <c r="Y2" s="15"/>
      <c r="Z2" s="15"/>
      <c r="AA2" s="15"/>
      <c r="AB2" s="15"/>
      <c r="AC2" s="15"/>
      <c r="AD2" s="15"/>
      <c r="AE2" s="15"/>
      <c r="AF2" s="15"/>
      <c r="AG2" s="15"/>
      <c r="AH2" s="15"/>
      <c r="AI2" s="32"/>
    </row>
    <row r="3" spans="1:35" ht="16.5" thickBot="1">
      <c r="A3" s="163" t="s">
        <v>60</v>
      </c>
      <c r="B3" s="135"/>
      <c r="C3" s="135"/>
      <c r="D3" s="135"/>
      <c r="E3" s="135"/>
      <c r="F3" s="135"/>
      <c r="G3" s="135"/>
      <c r="H3" s="135"/>
      <c r="I3" s="135"/>
      <c r="J3" s="135"/>
      <c r="K3" s="135"/>
      <c r="L3" s="135"/>
      <c r="M3" s="135"/>
      <c r="N3" s="135"/>
      <c r="O3" s="135"/>
      <c r="P3" s="135"/>
      <c r="Q3" s="135"/>
      <c r="R3" s="135"/>
      <c r="S3" s="135"/>
      <c r="T3" s="135"/>
      <c r="U3" s="135"/>
    </row>
    <row r="4" spans="1:35" ht="30" customHeight="1">
      <c r="E4" s="33"/>
      <c r="I4" s="175" t="s">
        <v>61</v>
      </c>
      <c r="J4" s="176"/>
      <c r="K4" s="34"/>
      <c r="L4" s="164" t="s">
        <v>62</v>
      </c>
      <c r="M4" s="165"/>
      <c r="N4" s="165"/>
      <c r="O4" s="165"/>
      <c r="P4" s="166"/>
      <c r="Q4" s="164" t="s">
        <v>63</v>
      </c>
      <c r="R4" s="165"/>
      <c r="S4" s="165"/>
      <c r="T4" s="165"/>
      <c r="U4" s="166"/>
    </row>
    <row r="5" spans="1:35" ht="30" customHeight="1" thickBot="1">
      <c r="A5" s="35" t="s">
        <v>64</v>
      </c>
      <c r="B5" s="167" t="str">
        <f>'&lt;見本&gt;報告書(車)'!Y17</f>
        <v>山田　学</v>
      </c>
      <c r="C5" s="167"/>
      <c r="D5" s="167"/>
      <c r="E5" s="31"/>
      <c r="I5" s="212">
        <v>20</v>
      </c>
      <c r="J5" s="213"/>
      <c r="K5" s="36"/>
      <c r="L5" s="168" t="s">
        <v>65</v>
      </c>
      <c r="M5" s="169"/>
      <c r="N5" s="169"/>
      <c r="O5" s="170">
        <f>IF(J13&lt;8,"",J13*(IF(I5&lt;37,I5,37)))</f>
        <v>4700</v>
      </c>
      <c r="P5" s="171"/>
      <c r="Q5" s="168" t="s">
        <v>65</v>
      </c>
      <c r="R5" s="169"/>
      <c r="S5" s="169"/>
      <c r="T5" s="170">
        <f>O5</f>
        <v>4700</v>
      </c>
      <c r="U5" s="171"/>
    </row>
    <row r="6" spans="1:35" ht="30" customHeight="1" thickBot="1">
      <c r="A6" s="35" t="s">
        <v>66</v>
      </c>
      <c r="B6" s="167" t="str">
        <f>'&lt;見本&gt;報告書(車)'!N17</f>
        <v>院長</v>
      </c>
      <c r="C6" s="167"/>
      <c r="D6" s="167"/>
      <c r="E6" s="31"/>
      <c r="F6" s="31"/>
      <c r="G6" s="31"/>
      <c r="H6" s="31"/>
      <c r="I6" s="31"/>
      <c r="J6" s="36"/>
      <c r="K6" s="36"/>
      <c r="L6" s="172" t="s">
        <v>67</v>
      </c>
      <c r="M6" s="173"/>
      <c r="N6" s="174" t="s">
        <v>68</v>
      </c>
      <c r="O6" s="173"/>
      <c r="P6" s="37" t="s">
        <v>69</v>
      </c>
      <c r="Q6" s="172" t="s">
        <v>67</v>
      </c>
      <c r="R6" s="173"/>
      <c r="S6" s="174" t="s">
        <v>68</v>
      </c>
      <c r="T6" s="173"/>
      <c r="U6" s="37" t="s">
        <v>69</v>
      </c>
    </row>
    <row r="7" spans="1:35" ht="30" customHeight="1">
      <c r="A7" s="38" t="s">
        <v>70</v>
      </c>
      <c r="B7" s="39" t="s">
        <v>71</v>
      </c>
      <c r="C7" s="40" t="s">
        <v>72</v>
      </c>
      <c r="D7" s="41" t="s">
        <v>73</v>
      </c>
      <c r="E7" s="42" t="s">
        <v>74</v>
      </c>
      <c r="F7" s="42" t="s">
        <v>75</v>
      </c>
      <c r="G7" s="43" t="s">
        <v>76</v>
      </c>
      <c r="H7" s="42" t="s">
        <v>75</v>
      </c>
      <c r="I7" s="42" t="s">
        <v>77</v>
      </c>
      <c r="J7" s="44" t="s">
        <v>78</v>
      </c>
      <c r="K7" s="44" t="s">
        <v>79</v>
      </c>
      <c r="L7" s="45" t="s">
        <v>80</v>
      </c>
      <c r="M7" s="46" t="s">
        <v>81</v>
      </c>
      <c r="N7" s="46" t="s">
        <v>82</v>
      </c>
      <c r="O7" s="46" t="s">
        <v>81</v>
      </c>
      <c r="P7" s="47" t="s">
        <v>83</v>
      </c>
      <c r="Q7" s="45" t="s">
        <v>80</v>
      </c>
      <c r="R7" s="46" t="s">
        <v>81</v>
      </c>
      <c r="S7" s="46" t="s">
        <v>82</v>
      </c>
      <c r="T7" s="46" t="s">
        <v>81</v>
      </c>
      <c r="U7" s="48" t="s">
        <v>83</v>
      </c>
    </row>
    <row r="8" spans="1:35" s="60" customFormat="1" ht="15.75">
      <c r="A8" s="49"/>
      <c r="B8" s="50"/>
      <c r="C8" s="51"/>
      <c r="D8" s="52"/>
      <c r="E8" s="53"/>
      <c r="F8" s="53"/>
      <c r="G8" s="54"/>
      <c r="H8" s="53"/>
      <c r="I8" s="53"/>
      <c r="J8" s="55" t="s">
        <v>84</v>
      </c>
      <c r="K8" s="50"/>
      <c r="L8" s="49" t="s">
        <v>80</v>
      </c>
      <c r="M8" s="56" t="s">
        <v>85</v>
      </c>
      <c r="N8" s="56" t="s">
        <v>86</v>
      </c>
      <c r="O8" s="57" t="s">
        <v>85</v>
      </c>
      <c r="P8" s="58" t="s">
        <v>85</v>
      </c>
      <c r="Q8" s="49" t="s">
        <v>80</v>
      </c>
      <c r="R8" s="56" t="s">
        <v>85</v>
      </c>
      <c r="S8" s="56" t="s">
        <v>86</v>
      </c>
      <c r="T8" s="57" t="s">
        <v>85</v>
      </c>
      <c r="U8" s="59" t="s">
        <v>85</v>
      </c>
    </row>
    <row r="9" spans="1:35" ht="30" customHeight="1">
      <c r="A9" s="61">
        <v>45539</v>
      </c>
      <c r="B9" s="62">
        <v>0.41666666666666657</v>
      </c>
      <c r="C9" s="63" t="s">
        <v>72</v>
      </c>
      <c r="D9" s="64">
        <v>0.45833333333333326</v>
      </c>
      <c r="E9" s="65" t="s">
        <v>87</v>
      </c>
      <c r="F9" s="66" t="s">
        <v>88</v>
      </c>
      <c r="G9" s="65" t="s">
        <v>89</v>
      </c>
      <c r="H9" s="66" t="s">
        <v>90</v>
      </c>
      <c r="I9" s="66"/>
      <c r="J9" s="67">
        <v>58.8</v>
      </c>
      <c r="K9" s="68" t="s">
        <v>91</v>
      </c>
      <c r="L9" s="69"/>
      <c r="M9" s="70"/>
      <c r="N9" s="71" t="str">
        <f t="shared" ref="N9:N12" si="0">IF(I9="","",1)</f>
        <v/>
      </c>
      <c r="O9" s="70"/>
      <c r="P9" s="72"/>
      <c r="Q9" s="73">
        <f t="shared" ref="Q9:Q12" si="1">L9</f>
        <v>0</v>
      </c>
      <c r="R9" s="74" t="str">
        <f>IF(L9="","",IF(M9&lt;VLOOKUP($B$6,'(参考)諸謝金・宿泊料'!$B$3:$D$25,3,FALSE),M9*Q9,VLOOKUP($B$6,'(参考)諸謝金・宿泊料'!$B$3:$D$25,3,FALSE)*Q9))</f>
        <v/>
      </c>
      <c r="S9" s="74" t="str">
        <f t="shared" ref="S9:S12" si="2">N9</f>
        <v/>
      </c>
      <c r="T9" s="74" t="str">
        <f>IF(OR(I9="東京都特別区",I9="横浜市",I9="川崎市",I9="相模原市",I9="千葉市",I9="さいたま市",I9="名古屋市",I9="京都市",I9="大阪市",I9="堺市",I9="神戸市",I9="広島市",I9="福岡市"),IF(S9=1,MIN(O9,VLOOKUP(IF(ISNA(VLOOKUP('&lt;見本&gt;報告書(車)'!$N$17,'(参考)諸謝金・宿泊料'!B:C,2,FALSE)),"",VLOOKUP('&lt;見本&gt;報告書(車)'!$N$17,'(参考)諸謝金・宿泊料'!B:C,2,FALSE)),'(参考)諸謝金・宿泊料'!$C:$F,3,FALSE)),""),IF(S9=1,MIN(O9,VLOOKUP(IF(ISNA(VLOOKUP('&lt;見本&gt;報告書(車)'!$N$17,'(参考)諸謝金・宿泊料'!B:C,2,FALSE)),"",VLOOKUP('&lt;見本&gt;報告書(車)'!$N$17,'(参考)諸謝金・宿泊料'!B:C,2,FALSE)),'(参考)諸謝金・宿泊料'!$C:$F,4,FALSE)),""))</f>
        <v/>
      </c>
      <c r="U9" s="75">
        <f t="shared" ref="U9:U12" si="3">P9</f>
        <v>0</v>
      </c>
    </row>
    <row r="10" spans="1:35" ht="30" customHeight="1">
      <c r="A10" s="61"/>
      <c r="B10" s="76">
        <v>0.47916666666666657</v>
      </c>
      <c r="C10" s="77" t="s">
        <v>72</v>
      </c>
      <c r="D10" s="78">
        <v>0.52083333333333337</v>
      </c>
      <c r="E10" s="79" t="s">
        <v>92</v>
      </c>
      <c r="F10" s="80" t="s">
        <v>90</v>
      </c>
      <c r="G10" s="79" t="s">
        <v>87</v>
      </c>
      <c r="H10" s="66" t="s">
        <v>88</v>
      </c>
      <c r="I10" s="66" t="s">
        <v>93</v>
      </c>
      <c r="J10" s="81">
        <v>58.8</v>
      </c>
      <c r="K10" s="68" t="s">
        <v>91</v>
      </c>
      <c r="L10" s="82">
        <v>2</v>
      </c>
      <c r="M10" s="83">
        <v>20000</v>
      </c>
      <c r="N10" s="84">
        <f t="shared" si="0"/>
        <v>1</v>
      </c>
      <c r="O10" s="70">
        <v>15000</v>
      </c>
      <c r="P10" s="72"/>
      <c r="Q10" s="85">
        <f t="shared" si="1"/>
        <v>2</v>
      </c>
      <c r="R10" s="74">
        <f>IF(L10="","",IF(M10&lt;VLOOKUP($B$6,'(参考)諸謝金・宿泊料'!$B$3:$D$25,3,FALSE),M10*Q10,VLOOKUP($B$6,'(参考)諸謝金・宿泊料'!$B$3:$D$25,3,FALSE)*Q10))</f>
        <v>19600</v>
      </c>
      <c r="S10" s="86">
        <f t="shared" si="2"/>
        <v>1</v>
      </c>
      <c r="T10" s="74">
        <f>IF(OR(I10="東京都特別区",I10="横浜市",I10="川崎市",I10="相模原市",I10="千葉市",I10="さいたま市",I10="名古屋市",I10="京都市",I10="大阪市",I10="堺市",I10="神戸市",I10="広島市",I10="福岡市"),IF(S10=1,MIN(O10,VLOOKUP(IF(ISNA(VLOOKUP('&lt;見本&gt;報告書(車)'!$N$17,'(参考)諸謝金・宿泊料'!B:C,2,FALSE)),"",VLOOKUP('&lt;見本&gt;報告書(車)'!$N$17,'(参考)諸謝金・宿泊料'!B:C,2,FALSE)),'(参考)諸謝金・宿泊料'!$C:$F,3,FALSE)),""),IF(S10=1,MIN(O10,VLOOKUP(IF(ISNA(VLOOKUP('&lt;見本&gt;報告書(車)'!$N$17,'(参考)諸謝金・宿泊料'!B:C,2,FALSE)),"",VLOOKUP('&lt;見本&gt;報告書(車)'!$N$17,'(参考)諸謝金・宿泊料'!B:C,2,FALSE)),'(参考)諸謝金・宿泊料'!$C:$F,4,FALSE)),""))</f>
        <v>13300</v>
      </c>
      <c r="U10" s="87">
        <f t="shared" si="3"/>
        <v>0</v>
      </c>
    </row>
    <row r="11" spans="1:35" ht="30" customHeight="1">
      <c r="A11" s="88">
        <v>45540</v>
      </c>
      <c r="B11" s="76">
        <v>0.5625</v>
      </c>
      <c r="C11" s="77" t="s">
        <v>72</v>
      </c>
      <c r="D11" s="78">
        <v>0.60416666666666652</v>
      </c>
      <c r="E11" s="65" t="s">
        <v>87</v>
      </c>
      <c r="F11" s="66" t="s">
        <v>88</v>
      </c>
      <c r="G11" s="65" t="s">
        <v>89</v>
      </c>
      <c r="H11" s="80" t="s">
        <v>90</v>
      </c>
      <c r="I11" s="66"/>
      <c r="J11" s="67">
        <v>58.8</v>
      </c>
      <c r="K11" s="68" t="s">
        <v>91</v>
      </c>
      <c r="L11" s="82"/>
      <c r="M11" s="83"/>
      <c r="N11" s="84" t="str">
        <f t="shared" si="0"/>
        <v/>
      </c>
      <c r="O11" s="83"/>
      <c r="P11" s="89"/>
      <c r="Q11" s="85">
        <f t="shared" si="1"/>
        <v>0</v>
      </c>
      <c r="R11" s="74" t="str">
        <f>IF(L11="","",IF(M11&lt;VLOOKUP($B$6,'(参考)諸謝金・宿泊料'!$B$3:$D$25,3,FALSE),M11*Q11,VLOOKUP($B$6,'(参考)諸謝金・宿泊料'!$B$3:$D$25,3,FALSE)*Q11))</f>
        <v/>
      </c>
      <c r="S11" s="86" t="str">
        <f t="shared" si="2"/>
        <v/>
      </c>
      <c r="T11" s="74" t="str">
        <f>IF(OR(I11="東京都特別区",I11="横浜市",I11="川崎市",I11="相模原市",I11="千葉市",I11="さいたま市",I11="名古屋市",I11="京都市",I11="大阪市",I11="堺市",I11="神戸市",I11="広島市",I11="福岡市"),IF(S11=1,MIN(O11,VLOOKUP(IF(ISNA(VLOOKUP('&lt;見本&gt;報告書(車)'!$N$17,'(参考)諸謝金・宿泊料'!B:C,2,FALSE)),"",VLOOKUP('&lt;見本&gt;報告書(車)'!$N$17,'(参考)諸謝金・宿泊料'!B:C,2,FALSE)),'(参考)諸謝金・宿泊料'!$C:$F,3,FALSE)),""),IF(S11=1,MIN(O11,VLOOKUP(IF(ISNA(VLOOKUP('&lt;見本&gt;報告書(車)'!$N$17,'(参考)諸謝金・宿泊料'!B:C,2,FALSE)),"",VLOOKUP('&lt;見本&gt;報告書(車)'!$N$17,'(参考)諸謝金・宿泊料'!B:C,2,FALSE)),'(参考)諸謝金・宿泊料'!$C:$F,4,FALSE)),""))</f>
        <v/>
      </c>
      <c r="U11" s="87">
        <f t="shared" si="3"/>
        <v>0</v>
      </c>
    </row>
    <row r="12" spans="1:35" ht="30" customHeight="1" thickBot="1">
      <c r="A12" s="88"/>
      <c r="B12" s="76">
        <v>0.625</v>
      </c>
      <c r="C12" s="77" t="s">
        <v>72</v>
      </c>
      <c r="D12" s="78">
        <v>0.66666666666666652</v>
      </c>
      <c r="E12" s="79" t="s">
        <v>92</v>
      </c>
      <c r="F12" s="80" t="s">
        <v>90</v>
      </c>
      <c r="G12" s="79" t="s">
        <v>87</v>
      </c>
      <c r="H12" s="66" t="s">
        <v>88</v>
      </c>
      <c r="I12" s="66"/>
      <c r="J12" s="81">
        <v>58.8</v>
      </c>
      <c r="K12" s="68" t="s">
        <v>91</v>
      </c>
      <c r="L12" s="82"/>
      <c r="M12" s="83"/>
      <c r="N12" s="84" t="str">
        <f t="shared" si="0"/>
        <v/>
      </c>
      <c r="O12" s="83"/>
      <c r="P12" s="89"/>
      <c r="Q12" s="85">
        <f t="shared" si="1"/>
        <v>0</v>
      </c>
      <c r="R12" s="74" t="str">
        <f>IF(L12="","",IF(M12&lt;VLOOKUP($B$6,'(参考)諸謝金・宿泊料'!$B$3:$D$25,3,FALSE),M12*Q12,VLOOKUP($B$6,'(参考)諸謝金・宿泊料'!$B$3:$D$25,3,FALSE)*Q12))</f>
        <v/>
      </c>
      <c r="S12" s="86" t="str">
        <f t="shared" si="2"/>
        <v/>
      </c>
      <c r="T12" s="74" t="str">
        <f>IF(OR(I12="東京都特別区",I12="横浜市",I12="川崎市",I12="相模原市",I12="千葉市",I12="さいたま市",I12="名古屋市",I12="京都市",I12="大阪市",I12="堺市",I12="神戸市",I12="広島市",I12="福岡市"),IF(S12=1,MIN(O12,VLOOKUP(IF(ISNA(VLOOKUP('&lt;見本&gt;報告書(車)'!$N$17,'(参考)諸謝金・宿泊料'!B:C,2,FALSE)),"",VLOOKUP('&lt;見本&gt;報告書(車)'!$N$17,'(参考)諸謝金・宿泊料'!B:C,2,FALSE)),'(参考)諸謝金・宿泊料'!$C:$F,3,FALSE)),""),IF(S12=1,MIN(O12,VLOOKUP(IF(ISNA(VLOOKUP('&lt;見本&gt;報告書(車)'!$N$17,'(参考)諸謝金・宿泊料'!B:C,2,FALSE)),"",VLOOKUP('&lt;見本&gt;報告書(車)'!$N$17,'(参考)諸謝金・宿泊料'!B:C,2,FALSE)),'(参考)諸謝金・宿泊料'!$C:$F,4,FALSE)),""))</f>
        <v/>
      </c>
      <c r="U12" s="87">
        <f t="shared" si="3"/>
        <v>0</v>
      </c>
    </row>
    <row r="13" spans="1:35" ht="30" customHeight="1" thickBot="1">
      <c r="A13" s="160" t="s">
        <v>94</v>
      </c>
      <c r="B13" s="161"/>
      <c r="C13" s="161"/>
      <c r="D13" s="161"/>
      <c r="E13" s="161"/>
      <c r="F13" s="161"/>
      <c r="G13" s="161"/>
      <c r="H13" s="162"/>
      <c r="I13" s="90"/>
      <c r="J13" s="91">
        <f>TRUNC(SUM(J9:J12),-0.1)</f>
        <v>235</v>
      </c>
      <c r="K13" s="92"/>
      <c r="L13" s="93">
        <f t="shared" ref="L13:U13" si="4">SUM(L9:L12)</f>
        <v>2</v>
      </c>
      <c r="M13" s="94">
        <f t="shared" si="4"/>
        <v>20000</v>
      </c>
      <c r="N13" s="94">
        <f t="shared" si="4"/>
        <v>1</v>
      </c>
      <c r="O13" s="94">
        <f t="shared" si="4"/>
        <v>15000</v>
      </c>
      <c r="P13" s="95">
        <f t="shared" si="4"/>
        <v>0</v>
      </c>
      <c r="Q13" s="93">
        <f t="shared" si="4"/>
        <v>2</v>
      </c>
      <c r="R13" s="94">
        <f t="shared" si="4"/>
        <v>19600</v>
      </c>
      <c r="S13" s="95">
        <f t="shared" si="4"/>
        <v>1</v>
      </c>
      <c r="T13" s="94">
        <f t="shared" si="4"/>
        <v>13300</v>
      </c>
      <c r="U13" s="96">
        <f t="shared" si="4"/>
        <v>0</v>
      </c>
    </row>
    <row r="14" spans="1:35" ht="30" customHeight="1" thickBot="1">
      <c r="A14" s="181" t="s">
        <v>95</v>
      </c>
      <c r="B14" s="181"/>
      <c r="C14" s="181"/>
      <c r="D14" s="181"/>
      <c r="E14" s="181"/>
      <c r="F14" s="181"/>
      <c r="G14" s="181"/>
      <c r="H14" s="181"/>
      <c r="I14" s="181"/>
      <c r="J14" s="181"/>
      <c r="K14" s="181"/>
      <c r="L14" s="97"/>
      <c r="M14" s="97"/>
      <c r="N14" s="97"/>
      <c r="O14" s="97"/>
      <c r="P14" s="97"/>
      <c r="Q14" s="97"/>
      <c r="R14" s="97"/>
      <c r="S14" s="97"/>
      <c r="T14" s="97"/>
      <c r="U14" s="97"/>
    </row>
    <row r="15" spans="1:35" ht="30" customHeight="1" thickBot="1">
      <c r="A15" s="31"/>
      <c r="B15" s="31"/>
      <c r="C15" s="36"/>
      <c r="D15" s="31"/>
      <c r="E15" s="31"/>
      <c r="F15" s="31"/>
      <c r="G15" s="31"/>
      <c r="H15" s="31"/>
      <c r="I15" s="31"/>
      <c r="J15" s="36"/>
      <c r="K15" s="36"/>
      <c r="L15" s="182" t="s">
        <v>47</v>
      </c>
      <c r="M15" s="183"/>
      <c r="N15" s="183"/>
      <c r="O15" s="183"/>
      <c r="P15" s="98">
        <f>SUM(O5,M13,O13,P13)</f>
        <v>39700</v>
      </c>
      <c r="Q15" s="182" t="s">
        <v>96</v>
      </c>
      <c r="R15" s="183"/>
      <c r="S15" s="183"/>
      <c r="T15" s="183"/>
      <c r="U15" s="98">
        <f>SUM(T5,R13,T13,U13)</f>
        <v>37600</v>
      </c>
    </row>
    <row r="16" spans="1:35" ht="30" customHeight="1" thickBot="1">
      <c r="A16" s="31"/>
      <c r="B16" s="31"/>
      <c r="C16" s="36"/>
      <c r="D16" s="31"/>
      <c r="E16" s="31"/>
      <c r="F16" s="31"/>
      <c r="G16" s="31"/>
      <c r="H16" s="31"/>
      <c r="I16" s="31"/>
      <c r="J16" s="36"/>
      <c r="K16" s="36"/>
      <c r="L16" s="99"/>
      <c r="M16" s="99"/>
      <c r="N16" s="99"/>
      <c r="O16" s="99"/>
      <c r="P16" s="99"/>
      <c r="Q16" s="182" t="s">
        <v>97</v>
      </c>
      <c r="R16" s="183"/>
      <c r="S16" s="183"/>
      <c r="T16" s="183"/>
      <c r="U16" s="98">
        <f>IF(P15-U15&lt;0,"-",P15-U15)</f>
        <v>2100</v>
      </c>
    </row>
    <row r="17" spans="1:21" ht="30" customHeight="1" thickBot="1">
      <c r="A17" s="31"/>
      <c r="B17" s="31"/>
      <c r="C17" s="36"/>
      <c r="D17" s="31"/>
      <c r="E17" s="31"/>
      <c r="F17" s="31"/>
      <c r="G17" s="31"/>
      <c r="H17" s="31"/>
      <c r="I17" s="31"/>
      <c r="J17" s="36"/>
      <c r="K17" s="36"/>
      <c r="L17" s="99"/>
      <c r="M17" s="99"/>
      <c r="N17" s="99"/>
      <c r="O17" s="99"/>
      <c r="P17" s="99"/>
      <c r="Q17" s="34"/>
      <c r="R17" s="34"/>
      <c r="S17" s="34"/>
      <c r="T17" s="34"/>
      <c r="U17" s="100"/>
    </row>
    <row r="18" spans="1:21" ht="30" customHeight="1">
      <c r="A18" s="184" t="s">
        <v>98</v>
      </c>
      <c r="B18" s="185"/>
      <c r="C18" s="185"/>
      <c r="D18" s="185"/>
      <c r="E18" s="185"/>
      <c r="F18" s="185"/>
      <c r="G18" s="185"/>
      <c r="H18" s="185"/>
      <c r="I18" s="185"/>
      <c r="J18" s="185"/>
      <c r="K18" s="186"/>
      <c r="L18" s="184" t="s">
        <v>99</v>
      </c>
      <c r="M18" s="185"/>
      <c r="N18" s="185"/>
      <c r="O18" s="185"/>
      <c r="P18" s="185"/>
      <c r="Q18" s="185"/>
      <c r="R18" s="185"/>
      <c r="S18" s="185"/>
      <c r="T18" s="185"/>
      <c r="U18" s="186"/>
    </row>
    <row r="19" spans="1:21" ht="30" customHeight="1">
      <c r="A19" s="177"/>
      <c r="B19" s="178"/>
      <c r="C19" s="178"/>
      <c r="D19" s="178"/>
      <c r="E19" s="178"/>
      <c r="F19" s="178"/>
      <c r="G19" s="178"/>
      <c r="H19" s="178"/>
      <c r="I19" s="178"/>
      <c r="J19" s="178"/>
      <c r="K19" s="179"/>
      <c r="L19" s="177"/>
      <c r="M19" s="178"/>
      <c r="N19" s="178"/>
      <c r="O19" s="178"/>
      <c r="P19" s="178"/>
      <c r="Q19" s="178"/>
      <c r="R19" s="178"/>
      <c r="S19" s="178"/>
      <c r="T19" s="178"/>
      <c r="U19" s="179"/>
    </row>
    <row r="20" spans="1:21" ht="30" customHeight="1">
      <c r="A20" s="177"/>
      <c r="B20" s="178"/>
      <c r="C20" s="178"/>
      <c r="D20" s="178"/>
      <c r="E20" s="178"/>
      <c r="F20" s="178"/>
      <c r="G20" s="178"/>
      <c r="H20" s="178"/>
      <c r="I20" s="178"/>
      <c r="J20" s="178"/>
      <c r="K20" s="179"/>
      <c r="L20" s="177"/>
      <c r="M20" s="178"/>
      <c r="N20" s="178"/>
      <c r="O20" s="178"/>
      <c r="P20" s="178"/>
      <c r="Q20" s="178"/>
      <c r="R20" s="178"/>
      <c r="S20" s="178"/>
      <c r="T20" s="178"/>
      <c r="U20" s="179"/>
    </row>
    <row r="21" spans="1:21" ht="30" customHeight="1">
      <c r="A21" s="177"/>
      <c r="B21" s="178"/>
      <c r="C21" s="178"/>
      <c r="D21" s="178"/>
      <c r="E21" s="178"/>
      <c r="F21" s="178"/>
      <c r="G21" s="178"/>
      <c r="H21" s="178"/>
      <c r="I21" s="178"/>
      <c r="J21" s="178"/>
      <c r="K21" s="179"/>
      <c r="L21" s="177"/>
      <c r="M21" s="178"/>
      <c r="N21" s="178"/>
      <c r="O21" s="178"/>
      <c r="P21" s="178"/>
      <c r="Q21" s="178"/>
      <c r="R21" s="178"/>
      <c r="S21" s="178"/>
      <c r="T21" s="178"/>
      <c r="U21" s="179"/>
    </row>
    <row r="22" spans="1:21" ht="30" customHeight="1">
      <c r="A22" s="177"/>
      <c r="B22" s="178"/>
      <c r="C22" s="178"/>
      <c r="D22" s="178"/>
      <c r="E22" s="178"/>
      <c r="F22" s="178"/>
      <c r="G22" s="178"/>
      <c r="H22" s="178"/>
      <c r="I22" s="178"/>
      <c r="J22" s="178"/>
      <c r="K22" s="179"/>
      <c r="L22" s="177"/>
      <c r="M22" s="178"/>
      <c r="N22" s="178"/>
      <c r="O22" s="178"/>
      <c r="P22" s="178"/>
      <c r="Q22" s="178"/>
      <c r="R22" s="178"/>
      <c r="S22" s="178"/>
      <c r="T22" s="178"/>
      <c r="U22" s="179"/>
    </row>
    <row r="23" spans="1:21" ht="30" customHeight="1">
      <c r="A23" s="177"/>
      <c r="B23" s="178"/>
      <c r="C23" s="178"/>
      <c r="D23" s="178"/>
      <c r="E23" s="178"/>
      <c r="F23" s="178"/>
      <c r="G23" s="178"/>
      <c r="H23" s="178"/>
      <c r="I23" s="178"/>
      <c r="J23" s="178"/>
      <c r="K23" s="179"/>
      <c r="L23" s="177"/>
      <c r="M23" s="178"/>
      <c r="N23" s="178"/>
      <c r="O23" s="178"/>
      <c r="P23" s="178"/>
      <c r="Q23" s="178"/>
      <c r="R23" s="178"/>
      <c r="S23" s="178"/>
      <c r="T23" s="178"/>
      <c r="U23" s="179"/>
    </row>
    <row r="24" spans="1:21" ht="30" customHeight="1">
      <c r="A24" s="177"/>
      <c r="B24" s="178"/>
      <c r="C24" s="178"/>
      <c r="D24" s="178"/>
      <c r="E24" s="178"/>
      <c r="F24" s="178"/>
      <c r="G24" s="178"/>
      <c r="H24" s="178"/>
      <c r="I24" s="178"/>
      <c r="J24" s="178"/>
      <c r="K24" s="179"/>
      <c r="L24" s="177"/>
      <c r="M24" s="178"/>
      <c r="N24" s="178"/>
      <c r="O24" s="178"/>
      <c r="P24" s="178"/>
      <c r="Q24" s="178"/>
      <c r="R24" s="178"/>
      <c r="S24" s="178"/>
      <c r="T24" s="178"/>
      <c r="U24" s="179"/>
    </row>
    <row r="25" spans="1:21" ht="30" customHeight="1">
      <c r="A25" s="177"/>
      <c r="B25" s="178"/>
      <c r="C25" s="178"/>
      <c r="D25" s="178"/>
      <c r="E25" s="178"/>
      <c r="F25" s="178"/>
      <c r="G25" s="178"/>
      <c r="H25" s="178"/>
      <c r="I25" s="178"/>
      <c r="J25" s="178"/>
      <c r="K25" s="179"/>
      <c r="L25" s="177"/>
      <c r="M25" s="178"/>
      <c r="N25" s="178"/>
      <c r="O25" s="178"/>
      <c r="P25" s="178"/>
      <c r="Q25" s="178"/>
      <c r="R25" s="178"/>
      <c r="S25" s="178"/>
      <c r="T25" s="178"/>
      <c r="U25" s="179"/>
    </row>
    <row r="26" spans="1:21" ht="30" customHeight="1">
      <c r="A26" s="177"/>
      <c r="B26" s="178"/>
      <c r="C26" s="178"/>
      <c r="D26" s="178"/>
      <c r="E26" s="178"/>
      <c r="F26" s="178"/>
      <c r="G26" s="178"/>
      <c r="H26" s="178"/>
      <c r="I26" s="178"/>
      <c r="J26" s="178"/>
      <c r="K26" s="179"/>
      <c r="L26" s="177"/>
      <c r="M26" s="178"/>
      <c r="N26" s="178"/>
      <c r="O26" s="178"/>
      <c r="P26" s="178"/>
      <c r="Q26" s="178"/>
      <c r="R26" s="178"/>
      <c r="S26" s="178"/>
      <c r="T26" s="178"/>
      <c r="U26" s="179"/>
    </row>
    <row r="27" spans="1:21" ht="30" customHeight="1">
      <c r="A27" s="177"/>
      <c r="B27" s="178"/>
      <c r="C27" s="178"/>
      <c r="D27" s="178"/>
      <c r="E27" s="178"/>
      <c r="F27" s="178"/>
      <c r="G27" s="178"/>
      <c r="H27" s="178"/>
      <c r="I27" s="178"/>
      <c r="J27" s="178"/>
      <c r="K27" s="179"/>
      <c r="L27" s="177"/>
      <c r="M27" s="178"/>
      <c r="N27" s="178"/>
      <c r="O27" s="178"/>
      <c r="P27" s="178"/>
      <c r="Q27" s="178"/>
      <c r="R27" s="178"/>
      <c r="S27" s="178"/>
      <c r="T27" s="178"/>
      <c r="U27" s="179"/>
    </row>
    <row r="28" spans="1:21" ht="30" customHeight="1">
      <c r="A28" s="177"/>
      <c r="B28" s="178"/>
      <c r="C28" s="178"/>
      <c r="D28" s="178"/>
      <c r="E28" s="178"/>
      <c r="F28" s="178"/>
      <c r="G28" s="178"/>
      <c r="H28" s="178"/>
      <c r="I28" s="178"/>
      <c r="J28" s="178"/>
      <c r="K28" s="179"/>
      <c r="L28" s="177"/>
      <c r="M28" s="178"/>
      <c r="N28" s="178"/>
      <c r="O28" s="178"/>
      <c r="P28" s="178"/>
      <c r="Q28" s="178"/>
      <c r="R28" s="178"/>
      <c r="S28" s="178"/>
      <c r="T28" s="178"/>
      <c r="U28" s="179"/>
    </row>
    <row r="29" spans="1:21" ht="30" customHeight="1">
      <c r="A29" s="177"/>
      <c r="B29" s="178"/>
      <c r="C29" s="178"/>
      <c r="D29" s="178"/>
      <c r="E29" s="178"/>
      <c r="F29" s="178"/>
      <c r="G29" s="178"/>
      <c r="H29" s="178"/>
      <c r="I29" s="178"/>
      <c r="J29" s="178"/>
      <c r="K29" s="179"/>
      <c r="L29" s="177"/>
      <c r="M29" s="178"/>
      <c r="N29" s="178"/>
      <c r="O29" s="178"/>
      <c r="P29" s="178"/>
      <c r="Q29" s="178"/>
      <c r="R29" s="178"/>
      <c r="S29" s="178"/>
      <c r="T29" s="178"/>
      <c r="U29" s="179"/>
    </row>
    <row r="30" spans="1:21" ht="30" customHeight="1">
      <c r="A30" s="180" t="s">
        <v>100</v>
      </c>
      <c r="B30" s="180"/>
      <c r="C30" s="180"/>
      <c r="D30" s="180"/>
      <c r="E30" s="180"/>
      <c r="F30" s="180"/>
      <c r="G30" s="180"/>
      <c r="H30" s="180"/>
      <c r="I30" s="180"/>
      <c r="J30" s="180"/>
      <c r="K30" s="180"/>
    </row>
    <row r="31" spans="1:21" ht="30" customHeight="1"/>
  </sheetData>
  <sheetProtection sheet="1" selectLockedCells="1" selectUnlockedCells="1"/>
  <mergeCells count="31">
    <mergeCell ref="A19:K29"/>
    <mergeCell ref="L19:U29"/>
    <mergeCell ref="A30:K30"/>
    <mergeCell ref="A14:K14"/>
    <mergeCell ref="L15:O15"/>
    <mergeCell ref="Q15:T15"/>
    <mergeCell ref="Q16:T16"/>
    <mergeCell ref="A18:K18"/>
    <mergeCell ref="L18:U18"/>
    <mergeCell ref="A13:H13"/>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12 O9:P12 D9:J12 L9:M12">
    <cfRule type="containsBlanks" dxfId="41" priority="6">
      <formula>LEN(TRIM(A9))=0</formula>
    </cfRule>
  </conditionalFormatting>
  <conditionalFormatting sqref="K9">
    <cfRule type="containsBlanks" dxfId="40" priority="5">
      <formula>LEN(TRIM(K9))=0</formula>
    </cfRule>
  </conditionalFormatting>
  <conditionalFormatting sqref="K10">
    <cfRule type="containsBlanks" dxfId="39" priority="4">
      <formula>LEN(TRIM(K10))=0</formula>
    </cfRule>
  </conditionalFormatting>
  <conditionalFormatting sqref="K11">
    <cfRule type="containsBlanks" dxfId="38" priority="3">
      <formula>LEN(TRIM(K11))=0</formula>
    </cfRule>
  </conditionalFormatting>
  <conditionalFormatting sqref="K12">
    <cfRule type="containsBlanks" dxfId="37" priority="2">
      <formula>LEN(TRIM(K12))=0</formula>
    </cfRule>
  </conditionalFormatting>
  <conditionalFormatting sqref="I5:J5">
    <cfRule type="containsBlanks" dxfId="36" priority="1">
      <formula>LEN(TRIM(I5))=0</formula>
    </cfRule>
  </conditionalFormatting>
  <dataValidations count="1">
    <dataValidation type="list" allowBlank="1" showInputMessage="1" showErrorMessage="1" sqref="K9:K12" xr:uid="{98FBAD85-0DBE-4491-B0EF-6241B24600A3}">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5D4FCD-4D4B-4F15-8580-EBF1252CE31E}">
          <x14:formula1>
            <xm:f>'(参考)諸謝金・宿泊料'!$B$3:$B$25</xm:f>
          </x14:formula1>
          <xm:sqref>I9:I12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tabColor rgb="FFFFFF00"/>
    <pageSetUpPr fitToPage="1"/>
  </sheetPr>
  <dimension ref="A1:AJ46"/>
  <sheetViews>
    <sheetView showZeros="0" tabSelected="1" view="pageBreakPreview" topLeftCell="A2" zoomScaleNormal="100" zoomScaleSheetLayoutView="100" workbookViewId="0">
      <selection activeCell="N17" sqref="N17:U17"/>
    </sheetView>
  </sheetViews>
  <sheetFormatPr defaultColWidth="2.42578125" defaultRowHeight="15.75"/>
  <cols>
    <col min="1" max="16384" width="2.42578125" style="16"/>
  </cols>
  <sheetData>
    <row r="1" spans="1:36">
      <c r="A1" s="134"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6">
      <c r="A2" s="15"/>
      <c r="B2" s="135" t="s">
        <v>1</v>
      </c>
      <c r="C2" s="135"/>
      <c r="D2" s="135"/>
      <c r="E2" s="135"/>
      <c r="F2" s="135"/>
      <c r="G2" s="135"/>
      <c r="H2" s="135"/>
      <c r="I2" s="135"/>
      <c r="J2" s="135"/>
      <c r="K2" s="135"/>
      <c r="L2" s="135"/>
      <c r="M2" s="188"/>
      <c r="N2" s="188"/>
      <c r="O2" s="188"/>
      <c r="P2" s="188"/>
      <c r="Q2" s="188"/>
      <c r="R2" s="188"/>
      <c r="S2" s="188"/>
      <c r="T2" s="188"/>
      <c r="U2" s="15"/>
      <c r="V2" s="15"/>
      <c r="W2" s="15"/>
      <c r="X2" s="15"/>
      <c r="Y2" s="15"/>
      <c r="Z2" s="15"/>
      <c r="AA2" s="15"/>
      <c r="AB2" s="15"/>
      <c r="AC2" s="15"/>
      <c r="AD2" s="15"/>
      <c r="AE2" s="15"/>
      <c r="AF2" s="15"/>
      <c r="AG2" s="15"/>
      <c r="AH2" s="15"/>
      <c r="AI2" s="15"/>
    </row>
    <row r="3" spans="1:36">
      <c r="B3" s="18"/>
    </row>
    <row r="4" spans="1:36">
      <c r="A4" s="135" t="s">
        <v>101</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5" spans="1:36">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row>
    <row r="6" spans="1:36">
      <c r="B6" s="28"/>
      <c r="C6" s="28"/>
      <c r="D6" s="28"/>
      <c r="E6" s="28"/>
      <c r="F6" s="28"/>
      <c r="G6" s="28"/>
      <c r="H6" s="28"/>
      <c r="I6" s="28"/>
      <c r="J6" s="28"/>
      <c r="K6" s="28"/>
      <c r="L6" s="28"/>
      <c r="M6" s="28"/>
      <c r="N6" s="28"/>
      <c r="O6" s="28"/>
      <c r="P6" s="28"/>
      <c r="Q6" s="28"/>
      <c r="R6" s="28"/>
      <c r="S6" s="28"/>
      <c r="T6" s="28"/>
      <c r="U6" s="189"/>
      <c r="V6" s="189"/>
      <c r="W6" s="189"/>
      <c r="X6" s="189"/>
      <c r="Y6" s="189"/>
      <c r="Z6" s="189"/>
      <c r="AA6" s="189"/>
      <c r="AB6" s="189"/>
      <c r="AC6" s="189"/>
      <c r="AD6" s="189"/>
      <c r="AE6" s="189"/>
      <c r="AF6" s="189"/>
      <c r="AG6" s="189"/>
      <c r="AH6" s="189"/>
      <c r="AI6" s="28"/>
    </row>
    <row r="7" spans="1:36">
      <c r="B7" s="29"/>
      <c r="C7" s="30"/>
      <c r="D7" s="30"/>
      <c r="E7" s="30"/>
      <c r="F7" s="30"/>
      <c r="G7" s="30"/>
      <c r="H7" s="30"/>
      <c r="I7" s="30"/>
      <c r="J7" s="30"/>
      <c r="K7" s="30"/>
      <c r="L7" s="30"/>
      <c r="M7" s="30"/>
      <c r="N7" s="30"/>
      <c r="O7" s="30"/>
      <c r="P7" s="30"/>
      <c r="Q7" s="30"/>
      <c r="R7" s="30"/>
      <c r="S7" s="30"/>
      <c r="T7" s="30"/>
      <c r="U7" s="189"/>
      <c r="V7" s="189"/>
      <c r="W7" s="189"/>
      <c r="X7" s="189"/>
      <c r="Y7" s="189"/>
      <c r="Z7" s="189"/>
      <c r="AA7" s="189"/>
      <c r="AB7" s="189"/>
      <c r="AC7" s="189"/>
      <c r="AD7" s="189"/>
      <c r="AE7" s="189"/>
      <c r="AF7" s="189"/>
      <c r="AG7" s="189"/>
      <c r="AH7" s="189"/>
      <c r="AI7" s="30"/>
    </row>
    <row r="8" spans="1:36">
      <c r="B8" s="29"/>
      <c r="C8" s="30"/>
      <c r="D8" s="30"/>
      <c r="E8" s="30"/>
      <c r="F8" s="30"/>
      <c r="G8" s="30"/>
      <c r="H8" s="30"/>
      <c r="I8" s="30"/>
      <c r="J8" s="30"/>
      <c r="K8" s="30"/>
      <c r="L8" s="30"/>
      <c r="M8" s="30"/>
      <c r="N8" s="30"/>
      <c r="O8" s="30"/>
      <c r="P8" s="30"/>
      <c r="Q8" s="30"/>
      <c r="R8" s="30"/>
      <c r="S8" s="30"/>
      <c r="T8" s="30"/>
      <c r="U8" s="187"/>
      <c r="V8" s="187"/>
      <c r="W8" s="187"/>
      <c r="X8" s="187"/>
      <c r="Y8" s="187"/>
      <c r="Z8" s="187"/>
      <c r="AA8" s="187"/>
      <c r="AB8" s="187"/>
      <c r="AC8" s="187"/>
      <c r="AD8" s="187"/>
      <c r="AE8" s="187"/>
      <c r="AF8" s="187"/>
      <c r="AG8" s="187"/>
      <c r="AH8" s="187"/>
      <c r="AI8" s="30"/>
    </row>
    <row r="9" spans="1:36">
      <c r="B9" s="29"/>
      <c r="C9" s="30"/>
      <c r="D9" s="30"/>
      <c r="E9" s="30"/>
      <c r="F9" s="30"/>
      <c r="G9" s="30"/>
      <c r="H9" s="30"/>
      <c r="I9" s="30"/>
      <c r="J9" s="30"/>
      <c r="K9" s="30"/>
      <c r="L9" s="30"/>
      <c r="M9" s="30"/>
      <c r="N9" s="30"/>
      <c r="O9" s="30"/>
      <c r="P9" s="30"/>
      <c r="Q9" s="30"/>
      <c r="R9" s="30"/>
      <c r="S9" s="30"/>
      <c r="T9" s="30"/>
      <c r="U9" s="31"/>
      <c r="V9" s="31"/>
      <c r="W9" s="31"/>
      <c r="X9" s="31"/>
      <c r="Y9" s="31"/>
      <c r="Z9" s="31"/>
      <c r="AA9" s="31"/>
      <c r="AB9" s="31"/>
      <c r="AC9" s="31"/>
      <c r="AD9" s="31"/>
      <c r="AE9" s="31"/>
      <c r="AF9" s="31"/>
      <c r="AG9" s="31"/>
      <c r="AH9" s="31"/>
      <c r="AI9" s="31"/>
    </row>
    <row r="10" spans="1:36">
      <c r="B10" s="19">
        <v>1</v>
      </c>
      <c r="C10" s="137" t="s">
        <v>7</v>
      </c>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row>
    <row r="11" spans="1:36">
      <c r="C11" s="20" t="s">
        <v>8</v>
      </c>
      <c r="D11" s="138" t="s">
        <v>9</v>
      </c>
      <c r="E11" s="138"/>
      <c r="F11" s="138"/>
      <c r="G11" s="138"/>
      <c r="H11" s="138"/>
      <c r="I11" s="138"/>
      <c r="J11" s="16" t="s">
        <v>10</v>
      </c>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32"/>
    </row>
    <row r="12" spans="1:36">
      <c r="C12" s="16" t="s">
        <v>12</v>
      </c>
      <c r="D12" s="137" t="s">
        <v>13</v>
      </c>
      <c r="E12" s="137"/>
      <c r="F12" s="137"/>
      <c r="G12" s="137"/>
      <c r="H12" s="137"/>
      <c r="I12" s="137"/>
      <c r="J12" s="16" t="s">
        <v>10</v>
      </c>
      <c r="K12" s="190"/>
      <c r="L12" s="190"/>
      <c r="M12" s="190"/>
      <c r="N12" s="190"/>
      <c r="O12" s="190"/>
      <c r="P12" s="190"/>
      <c r="Q12" s="190"/>
      <c r="R12" s="13"/>
      <c r="S12" s="191"/>
      <c r="T12" s="191"/>
      <c r="U12" s="191"/>
      <c r="V12" s="16" t="str">
        <f>IF(S12="","","～")</f>
        <v/>
      </c>
      <c r="W12" s="191"/>
      <c r="X12" s="191"/>
      <c r="Y12" s="191"/>
    </row>
    <row r="13" spans="1:36">
      <c r="B13" s="18" t="s">
        <v>14</v>
      </c>
      <c r="K13" s="190"/>
      <c r="L13" s="190"/>
      <c r="M13" s="190"/>
      <c r="N13" s="190"/>
      <c r="O13" s="190"/>
      <c r="P13" s="190"/>
      <c r="Q13" s="190"/>
      <c r="R13" s="13"/>
      <c r="S13" s="191"/>
      <c r="T13" s="191"/>
      <c r="U13" s="191"/>
      <c r="V13" s="16" t="str">
        <f>IF(S13="","","～")</f>
        <v/>
      </c>
      <c r="W13" s="191"/>
      <c r="X13" s="191"/>
      <c r="Y13" s="191"/>
    </row>
    <row r="14" spans="1:36">
      <c r="B14" s="18"/>
      <c r="C14" s="16" t="s">
        <v>15</v>
      </c>
      <c r="D14" s="137" t="s">
        <v>16</v>
      </c>
      <c r="E14" s="137"/>
      <c r="F14" s="137"/>
      <c r="G14" s="137"/>
      <c r="H14" s="137"/>
      <c r="I14" s="137"/>
      <c r="J14" s="16" t="s">
        <v>10</v>
      </c>
      <c r="K14" s="141" t="s">
        <v>17</v>
      </c>
      <c r="L14" s="141"/>
      <c r="M14" s="141"/>
      <c r="N14" s="141"/>
      <c r="O14" s="192"/>
      <c r="P14" s="192"/>
      <c r="Q14" s="192"/>
      <c r="R14" s="192"/>
      <c r="S14" s="192"/>
      <c r="T14" s="192"/>
      <c r="U14" s="192"/>
      <c r="V14" s="192"/>
      <c r="W14" s="192"/>
      <c r="X14" s="192"/>
      <c r="Y14" s="192"/>
      <c r="Z14" s="192"/>
      <c r="AA14" s="192"/>
      <c r="AB14" s="192"/>
      <c r="AC14" s="192"/>
      <c r="AD14" s="192"/>
      <c r="AE14" s="192"/>
      <c r="AF14" s="192"/>
      <c r="AG14" s="192"/>
      <c r="AH14" s="192"/>
      <c r="AI14" s="192"/>
    </row>
    <row r="15" spans="1:36">
      <c r="B15" s="18"/>
      <c r="K15" s="141" t="s">
        <v>19</v>
      </c>
      <c r="L15" s="141"/>
      <c r="M15" s="141"/>
      <c r="N15" s="141"/>
      <c r="O15" s="192"/>
      <c r="P15" s="192"/>
      <c r="Q15" s="192"/>
      <c r="R15" s="192"/>
      <c r="S15" s="192"/>
      <c r="T15" s="192"/>
      <c r="U15" s="192"/>
      <c r="V15" s="192"/>
      <c r="W15" s="192"/>
      <c r="X15" s="192"/>
      <c r="Y15" s="192"/>
      <c r="Z15" s="192"/>
      <c r="AA15" s="192"/>
      <c r="AB15" s="192"/>
      <c r="AC15" s="192"/>
      <c r="AD15" s="192"/>
      <c r="AE15" s="192"/>
      <c r="AF15" s="192"/>
      <c r="AG15" s="192"/>
      <c r="AH15" s="192"/>
      <c r="AI15" s="192"/>
    </row>
    <row r="16" spans="1:36">
      <c r="B16" s="18"/>
      <c r="C16" s="16" t="s">
        <v>21</v>
      </c>
      <c r="D16" s="137" t="s">
        <v>22</v>
      </c>
      <c r="E16" s="137"/>
      <c r="F16" s="137"/>
      <c r="G16" s="137"/>
      <c r="H16" s="137"/>
      <c r="I16" s="137"/>
      <c r="J16" s="16" t="s">
        <v>10</v>
      </c>
      <c r="K16" s="193"/>
      <c r="L16" s="193"/>
      <c r="M16" s="193"/>
      <c r="N16" s="193"/>
      <c r="O16" s="193"/>
      <c r="P16" s="16" t="s">
        <v>23</v>
      </c>
      <c r="Q16" s="16" t="s">
        <v>24</v>
      </c>
    </row>
    <row r="17" spans="2:35">
      <c r="B17" s="18"/>
      <c r="C17" s="16" t="s">
        <v>25</v>
      </c>
      <c r="D17" s="137" t="s">
        <v>26</v>
      </c>
      <c r="E17" s="137"/>
      <c r="F17" s="137"/>
      <c r="G17" s="137"/>
      <c r="H17" s="137"/>
      <c r="I17" s="137"/>
      <c r="J17" s="16" t="s">
        <v>10</v>
      </c>
      <c r="K17" s="143" t="s">
        <v>27</v>
      </c>
      <c r="L17" s="143"/>
      <c r="M17" s="143"/>
      <c r="N17" s="194"/>
      <c r="O17" s="194"/>
      <c r="P17" s="194"/>
      <c r="Q17" s="194"/>
      <c r="R17" s="194"/>
      <c r="S17" s="194"/>
      <c r="T17" s="194"/>
      <c r="U17" s="194"/>
      <c r="V17" s="143" t="s">
        <v>29</v>
      </c>
      <c r="W17" s="143"/>
      <c r="X17" s="143"/>
      <c r="Y17" s="195"/>
      <c r="Z17" s="195"/>
      <c r="AA17" s="195"/>
      <c r="AB17" s="195"/>
      <c r="AC17" s="195"/>
      <c r="AD17" s="195"/>
      <c r="AE17" s="195"/>
      <c r="AF17" s="195"/>
      <c r="AG17" s="195"/>
      <c r="AH17" s="195"/>
      <c r="AI17" s="195"/>
    </row>
    <row r="18" spans="2:35">
      <c r="B18" s="18"/>
      <c r="K18" s="146" t="s">
        <v>31</v>
      </c>
      <c r="L18" s="146"/>
      <c r="M18" s="146"/>
      <c r="N18" s="194"/>
      <c r="O18" s="194"/>
      <c r="P18" s="194"/>
      <c r="Q18" s="194"/>
      <c r="R18" s="194"/>
      <c r="S18" s="194"/>
      <c r="T18" s="194"/>
      <c r="U18" s="194"/>
      <c r="V18" s="146" t="s">
        <v>32</v>
      </c>
      <c r="W18" s="146"/>
      <c r="X18" s="146"/>
      <c r="Y18" s="196"/>
      <c r="Z18" s="196"/>
      <c r="AA18" s="196"/>
      <c r="AB18" s="196"/>
      <c r="AC18" s="196"/>
      <c r="AD18" s="196"/>
      <c r="AE18" s="196"/>
      <c r="AF18" s="196"/>
      <c r="AG18" s="196"/>
      <c r="AH18" s="196"/>
      <c r="AI18" s="196"/>
    </row>
    <row r="19" spans="2:35">
      <c r="B19" s="18"/>
      <c r="K19" s="146" t="s">
        <v>31</v>
      </c>
      <c r="L19" s="146"/>
      <c r="M19" s="146"/>
      <c r="N19" s="194"/>
      <c r="O19" s="194"/>
      <c r="P19" s="194"/>
      <c r="Q19" s="194"/>
      <c r="R19" s="194"/>
      <c r="S19" s="194"/>
      <c r="T19" s="194"/>
      <c r="U19" s="194"/>
      <c r="V19" s="146" t="s">
        <v>33</v>
      </c>
      <c r="W19" s="146"/>
      <c r="X19" s="146"/>
      <c r="Y19" s="196"/>
      <c r="Z19" s="196"/>
      <c r="AA19" s="196"/>
      <c r="AB19" s="196"/>
      <c r="AC19" s="196"/>
      <c r="AD19" s="196"/>
      <c r="AE19" s="196"/>
      <c r="AF19" s="196"/>
      <c r="AG19" s="196"/>
      <c r="AH19" s="196"/>
      <c r="AI19" s="196"/>
    </row>
    <row r="20" spans="2:35">
      <c r="B20" s="18"/>
      <c r="C20" s="16" t="s">
        <v>34</v>
      </c>
    </row>
    <row r="21" spans="2:35">
      <c r="D21" s="149" t="s">
        <v>35</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row>
    <row r="22" spans="2:35">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row>
    <row r="23" spans="2:35">
      <c r="B23" s="18"/>
      <c r="C23" s="16" t="s">
        <v>36</v>
      </c>
    </row>
    <row r="24" spans="2:35">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21"/>
    </row>
    <row r="25" spans="2:35">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21"/>
    </row>
    <row r="26" spans="2:35">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21"/>
    </row>
    <row r="27" spans="2:35">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21"/>
    </row>
    <row r="28" spans="2:35">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21"/>
    </row>
    <row r="29" spans="2:35">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21"/>
    </row>
    <row r="30" spans="2:35" s="14" customFormat="1"/>
    <row r="31" spans="2:35">
      <c r="B31" s="19">
        <v>2</v>
      </c>
      <c r="C31" s="137" t="s">
        <v>39</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row>
    <row r="32" spans="2:35">
      <c r="C32" s="149" t="s">
        <v>40</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I32" s="21"/>
    </row>
    <row r="33" spans="1:35">
      <c r="AH33" s="24"/>
      <c r="AI33" s="21"/>
    </row>
    <row r="34" spans="1:35">
      <c r="B34" s="19">
        <v>3</v>
      </c>
      <c r="C34" s="137" t="s">
        <v>42</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row>
    <row r="35" spans="1:35">
      <c r="C35" s="157" t="s">
        <v>43</v>
      </c>
      <c r="D35" s="157"/>
      <c r="E35" s="157"/>
      <c r="F35" s="157"/>
      <c r="G35" s="157"/>
      <c r="H35" s="157"/>
      <c r="I35" s="157"/>
      <c r="J35" s="156">
        <f>SUM(M36:O41)</f>
        <v>0</v>
      </c>
      <c r="K35" s="156"/>
      <c r="L35" s="156"/>
      <c r="M35" s="156"/>
      <c r="N35" s="155" t="s">
        <v>44</v>
      </c>
      <c r="O35" s="155"/>
      <c r="P35" s="155"/>
      <c r="Q35" s="155"/>
      <c r="R35" s="155"/>
      <c r="S35" s="155"/>
      <c r="T35" s="155"/>
      <c r="U35" s="155"/>
      <c r="V35" s="151">
        <f>SUM(V36:X41)</f>
        <v>0</v>
      </c>
      <c r="W35" s="151"/>
      <c r="X35" s="151"/>
      <c r="Y35" s="151"/>
      <c r="Z35" s="155" t="s">
        <v>45</v>
      </c>
      <c r="AA35" s="155"/>
      <c r="AB35" s="155"/>
      <c r="AC35" s="155"/>
      <c r="AD35" s="155"/>
      <c r="AE35" s="151">
        <f>SUM(AE36:AG41)</f>
        <v>0</v>
      </c>
      <c r="AF35" s="151"/>
      <c r="AG35" s="151"/>
      <c r="AH35" s="151"/>
    </row>
    <row r="36" spans="1:35">
      <c r="D36" s="152" t="s">
        <v>46</v>
      </c>
      <c r="E36" s="152"/>
      <c r="F36" s="152"/>
      <c r="G36" s="153" t="s">
        <v>47</v>
      </c>
      <c r="H36" s="153"/>
      <c r="I36" s="153"/>
      <c r="J36" s="153"/>
      <c r="K36" s="153"/>
      <c r="L36" s="153"/>
      <c r="M36" s="198"/>
      <c r="N36" s="198"/>
      <c r="O36" s="198"/>
      <c r="P36" s="153" t="s">
        <v>48</v>
      </c>
      <c r="Q36" s="153"/>
      <c r="R36" s="153"/>
      <c r="S36" s="153"/>
      <c r="T36" s="153"/>
      <c r="U36" s="153"/>
      <c r="V36" s="198"/>
      <c r="W36" s="198"/>
      <c r="X36" s="198"/>
      <c r="Z36" s="155" t="s">
        <v>45</v>
      </c>
      <c r="AA36" s="155"/>
      <c r="AB36" s="155"/>
      <c r="AC36" s="155"/>
      <c r="AD36" s="155"/>
      <c r="AE36" s="156">
        <f>M36-V36</f>
        <v>0</v>
      </c>
      <c r="AF36" s="156"/>
      <c r="AG36" s="156"/>
      <c r="AI36" s="21"/>
    </row>
    <row r="37" spans="1:35">
      <c r="D37" s="152" t="s">
        <v>49</v>
      </c>
      <c r="E37" s="152"/>
      <c r="F37" s="152"/>
      <c r="G37" s="153" t="s">
        <v>47</v>
      </c>
      <c r="H37" s="153"/>
      <c r="I37" s="153"/>
      <c r="J37" s="153"/>
      <c r="K37" s="153"/>
      <c r="L37" s="153"/>
      <c r="M37" s="198"/>
      <c r="N37" s="198"/>
      <c r="O37" s="198"/>
      <c r="P37" s="153" t="s">
        <v>48</v>
      </c>
      <c r="Q37" s="153"/>
      <c r="R37" s="153"/>
      <c r="S37" s="153"/>
      <c r="T37" s="153"/>
      <c r="U37" s="153"/>
      <c r="V37" s="198"/>
      <c r="W37" s="198"/>
      <c r="X37" s="198"/>
      <c r="Z37" s="155" t="s">
        <v>45</v>
      </c>
      <c r="AA37" s="155"/>
      <c r="AB37" s="155"/>
      <c r="AC37" s="155"/>
      <c r="AD37" s="155"/>
      <c r="AE37" s="156">
        <f t="shared" ref="AE37:AE41" si="0">M37-V37</f>
        <v>0</v>
      </c>
      <c r="AF37" s="156"/>
      <c r="AG37" s="156"/>
      <c r="AI37" s="21"/>
    </row>
    <row r="38" spans="1:35">
      <c r="D38" s="152" t="s">
        <v>50</v>
      </c>
      <c r="E38" s="152"/>
      <c r="F38" s="152"/>
      <c r="G38" s="153" t="s">
        <v>47</v>
      </c>
      <c r="H38" s="153"/>
      <c r="I38" s="153"/>
      <c r="J38" s="153"/>
      <c r="K38" s="153"/>
      <c r="L38" s="153"/>
      <c r="M38" s="198"/>
      <c r="N38" s="198"/>
      <c r="O38" s="198"/>
      <c r="P38" s="153" t="s">
        <v>48</v>
      </c>
      <c r="Q38" s="153"/>
      <c r="R38" s="153"/>
      <c r="S38" s="153"/>
      <c r="T38" s="153"/>
      <c r="U38" s="153"/>
      <c r="V38" s="198"/>
      <c r="W38" s="198"/>
      <c r="X38" s="198"/>
      <c r="Z38" s="155" t="s">
        <v>45</v>
      </c>
      <c r="AA38" s="155"/>
      <c r="AB38" s="155"/>
      <c r="AC38" s="155"/>
      <c r="AD38" s="155"/>
      <c r="AE38" s="156">
        <f t="shared" si="0"/>
        <v>0</v>
      </c>
      <c r="AF38" s="156"/>
      <c r="AG38" s="156"/>
      <c r="AI38" s="21"/>
    </row>
    <row r="39" spans="1:35">
      <c r="D39" s="152" t="s">
        <v>51</v>
      </c>
      <c r="E39" s="152"/>
      <c r="F39" s="152"/>
      <c r="G39" s="153" t="s">
        <v>47</v>
      </c>
      <c r="H39" s="153"/>
      <c r="I39" s="153"/>
      <c r="J39" s="153"/>
      <c r="K39" s="153"/>
      <c r="L39" s="153"/>
      <c r="M39" s="198"/>
      <c r="N39" s="198"/>
      <c r="O39" s="198"/>
      <c r="P39" s="153" t="s">
        <v>48</v>
      </c>
      <c r="Q39" s="153"/>
      <c r="R39" s="153"/>
      <c r="S39" s="153"/>
      <c r="T39" s="153"/>
      <c r="U39" s="153"/>
      <c r="V39" s="198"/>
      <c r="W39" s="198"/>
      <c r="X39" s="198"/>
      <c r="Z39" s="155" t="s">
        <v>45</v>
      </c>
      <c r="AA39" s="155"/>
      <c r="AB39" s="155"/>
      <c r="AC39" s="155"/>
      <c r="AD39" s="155"/>
      <c r="AE39" s="156">
        <f t="shared" si="0"/>
        <v>0</v>
      </c>
      <c r="AF39" s="156"/>
      <c r="AG39" s="156"/>
      <c r="AI39" s="21"/>
    </row>
    <row r="40" spans="1:35">
      <c r="D40" s="152" t="s">
        <v>52</v>
      </c>
      <c r="E40" s="152"/>
      <c r="F40" s="152"/>
      <c r="G40" s="153" t="s">
        <v>47</v>
      </c>
      <c r="H40" s="153"/>
      <c r="I40" s="153"/>
      <c r="J40" s="153"/>
      <c r="K40" s="153"/>
      <c r="L40" s="153"/>
      <c r="M40" s="156">
        <f>SUM('A(車)'!$P$23,'B(車)'!$P$23,'Ｃ(車)'!$P$23)-M41</f>
        <v>0</v>
      </c>
      <c r="N40" s="156"/>
      <c r="O40" s="156"/>
      <c r="P40" s="153" t="s">
        <v>48</v>
      </c>
      <c r="Q40" s="153"/>
      <c r="R40" s="153"/>
      <c r="S40" s="153"/>
      <c r="T40" s="153"/>
      <c r="U40" s="153"/>
      <c r="V40" s="156">
        <f>SUM('A(車)'!$U$23,'B(車)'!$U$23,'Ｃ(車)'!$U$23)-V41</f>
        <v>0</v>
      </c>
      <c r="W40" s="156"/>
      <c r="X40" s="156"/>
      <c r="Z40" s="155" t="s">
        <v>45</v>
      </c>
      <c r="AA40" s="155"/>
      <c r="AB40" s="155"/>
      <c r="AC40" s="155"/>
      <c r="AD40" s="155"/>
      <c r="AE40" s="156">
        <f t="shared" si="0"/>
        <v>0</v>
      </c>
      <c r="AF40" s="156"/>
      <c r="AG40" s="156"/>
      <c r="AI40" s="21"/>
    </row>
    <row r="41" spans="1:35">
      <c r="C41" s="22"/>
      <c r="D41" s="152" t="s">
        <v>53</v>
      </c>
      <c r="E41" s="152"/>
      <c r="F41" s="152"/>
      <c r="G41" s="153" t="s">
        <v>47</v>
      </c>
      <c r="H41" s="153"/>
      <c r="I41" s="153"/>
      <c r="J41" s="153"/>
      <c r="K41" s="153"/>
      <c r="L41" s="153"/>
      <c r="M41" s="156">
        <f>SUM('A(車)'!$M$21,'B(車)'!$M$21,'Ｃ(車)'!$M$21)</f>
        <v>0</v>
      </c>
      <c r="N41" s="156"/>
      <c r="O41" s="156"/>
      <c r="P41" s="153" t="s">
        <v>48</v>
      </c>
      <c r="Q41" s="153"/>
      <c r="R41" s="153"/>
      <c r="S41" s="153"/>
      <c r="T41" s="153"/>
      <c r="U41" s="153"/>
      <c r="V41" s="156">
        <f>SUM('A(車)'!$R$21,'B(車)'!$R$21,'Ｃ(車)'!$R$21)</f>
        <v>0</v>
      </c>
      <c r="W41" s="156"/>
      <c r="X41" s="156"/>
      <c r="Z41" s="155" t="s">
        <v>45</v>
      </c>
      <c r="AA41" s="155"/>
      <c r="AB41" s="155"/>
      <c r="AC41" s="155"/>
      <c r="AD41" s="155"/>
      <c r="AE41" s="156">
        <f t="shared" si="0"/>
        <v>0</v>
      </c>
      <c r="AF41" s="156"/>
      <c r="AG41" s="156"/>
    </row>
    <row r="42" spans="1:35">
      <c r="C42" s="22"/>
      <c r="D42" s="138" t="s">
        <v>102</v>
      </c>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row>
    <row r="43" spans="1:35">
      <c r="D43" s="149" t="s">
        <v>103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21"/>
    </row>
    <row r="44" spans="1: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5">
      <c r="A45" s="158" t="s">
        <v>56</v>
      </c>
      <c r="B45" s="158"/>
      <c r="C45" s="150" t="s">
        <v>57</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row>
    <row r="46" spans="1:35">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row>
  </sheetData>
  <sheetProtection sheet="1" selectLockedCells="1"/>
  <protectedRanges>
    <protectedRange sqref="M2:T2 U6:AH8 K11:AJ11 K12:Q13 S12:U13 W12:Y13 O14:AI15 K16:O16 Y17:AI19 D24:AH29 M36:O39 V36:X39 N17:U19" name="範囲1"/>
  </protectedRanges>
  <mergeCells count="93">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B2:L2"/>
    <mergeCell ref="M2:T2"/>
    <mergeCell ref="A4:AI4"/>
    <mergeCell ref="U6:AH7"/>
  </mergeCells>
  <phoneticPr fontId="6"/>
  <conditionalFormatting sqref="K11">
    <cfRule type="containsBlanks" dxfId="35" priority="1">
      <formula>LEN(TRIM(K11))=0</formula>
    </cfRule>
  </conditionalFormatting>
  <conditionalFormatting sqref="M2:T2 K12:Q13 S12:U13 W12:Y13 O14:AI15 K16:O16 Y17:AI19 D24:AH29 M36:O39 V36:X39 N17:U19">
    <cfRule type="containsBlanks" dxfId="34" priority="2">
      <formula>LEN(TRIM(D2))=0</formula>
    </cfRule>
  </conditionalFormatting>
  <conditionalFormatting sqref="U6:AH8">
    <cfRule type="containsBlanks" dxfId="33" priority="3">
      <formula>LEN(TRIM(U6))=0</formula>
    </cfRule>
  </conditionalFormatting>
  <dataValidations count="1">
    <dataValidation type="list" allowBlank="1" showInputMessage="1" showErrorMessage="1" sqref="M2:T2" xr:uid="{A560D5AE-2029-4AB9-9600-E6D4E7B606C8}">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'(参考)諸謝金・宿泊料'!$B$3:$B$25</xm:f>
          </x14:formula1>
          <xm:sqref>N17:U19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19E7-27D3-4A7D-8409-4785A98D2918}">
  <sheetPr>
    <tabColor rgb="FFFFFF00"/>
    <pageSetUpPr fitToPage="1"/>
  </sheetPr>
  <dimension ref="A1:AI47"/>
  <sheetViews>
    <sheetView showZeros="0" view="pageBreakPreview" zoomScale="90" zoomScaleNormal="70" zoomScaleSheetLayoutView="90" workbookViewId="0">
      <selection activeCell="L10" sqref="L10"/>
    </sheetView>
  </sheetViews>
  <sheetFormatPr defaultColWidth="2.42578125" defaultRowHeight="30" customHeight="1"/>
  <cols>
    <col min="1" max="1" width="7.85546875" style="14" bestFit="1" customWidth="1"/>
    <col min="2" max="2" width="7.7109375" style="14" bestFit="1" customWidth="1"/>
    <col min="3" max="3" width="4.28515625" style="17" bestFit="1" customWidth="1"/>
    <col min="4" max="4" width="7.7109375" style="14" bestFit="1" customWidth="1"/>
    <col min="5" max="5" width="12.42578125" style="14" customWidth="1"/>
    <col min="6" max="6" width="18.7109375" style="14" customWidth="1"/>
    <col min="7" max="7" width="12.42578125" style="14" customWidth="1"/>
    <col min="8" max="8" width="18.7109375" style="14" customWidth="1"/>
    <col min="9" max="9" width="8.85546875" style="14" customWidth="1"/>
    <col min="10" max="10" width="8.85546875" style="17" customWidth="1"/>
    <col min="11" max="11" width="9.42578125" style="17" bestFit="1" customWidth="1"/>
    <col min="12" max="21" width="10" style="14" customWidth="1"/>
    <col min="22" max="16384" width="2.42578125" style="14"/>
  </cols>
  <sheetData>
    <row r="1" spans="1:35" ht="15.75">
      <c r="A1" s="134" t="s">
        <v>58</v>
      </c>
      <c r="B1" s="134"/>
      <c r="C1" s="134"/>
      <c r="D1" s="134"/>
      <c r="E1" s="134"/>
      <c r="F1" s="134"/>
      <c r="G1" s="134"/>
      <c r="H1" s="134"/>
      <c r="I1" s="134"/>
      <c r="J1" s="134"/>
      <c r="K1" s="134"/>
      <c r="L1" s="32"/>
      <c r="M1" s="32"/>
      <c r="N1" s="32"/>
      <c r="O1" s="32"/>
      <c r="P1" s="159">
        <f>'報告書(車)'!U6</f>
        <v>0</v>
      </c>
      <c r="Q1" s="159"/>
      <c r="R1" s="159"/>
      <c r="S1" s="159"/>
      <c r="T1" s="159"/>
      <c r="U1" s="159"/>
    </row>
    <row r="2" spans="1:35" ht="15.75">
      <c r="A2" s="134" t="s">
        <v>59</v>
      </c>
      <c r="B2" s="134"/>
      <c r="C2" s="134"/>
      <c r="D2" s="134"/>
      <c r="E2" s="199">
        <f>'報告書(車)'!M2</f>
        <v>0</v>
      </c>
      <c r="F2" s="199"/>
      <c r="G2" s="135"/>
      <c r="H2" s="135"/>
      <c r="I2" s="135"/>
      <c r="J2" s="135"/>
      <c r="K2" s="135"/>
      <c r="L2" s="15"/>
      <c r="M2" s="15"/>
      <c r="N2" s="15"/>
      <c r="O2" s="15"/>
      <c r="P2" s="15"/>
      <c r="Q2" s="15"/>
      <c r="R2" s="15"/>
      <c r="S2" s="15"/>
      <c r="T2" s="15"/>
      <c r="U2" s="15"/>
      <c r="V2" s="15"/>
      <c r="W2" s="15"/>
      <c r="X2" s="15"/>
      <c r="Y2" s="15"/>
      <c r="Z2" s="15"/>
      <c r="AA2" s="15"/>
      <c r="AB2" s="15"/>
      <c r="AC2" s="15"/>
      <c r="AD2" s="15"/>
      <c r="AE2" s="15"/>
      <c r="AF2" s="15"/>
      <c r="AG2" s="15"/>
      <c r="AH2" s="15"/>
      <c r="AI2" s="32"/>
    </row>
    <row r="3" spans="1:35" ht="16.5" thickBot="1">
      <c r="A3" s="163" t="s">
        <v>104</v>
      </c>
      <c r="B3" s="135"/>
      <c r="C3" s="135"/>
      <c r="D3" s="135"/>
      <c r="E3" s="135"/>
      <c r="F3" s="135"/>
      <c r="G3" s="135"/>
      <c r="H3" s="135"/>
      <c r="I3" s="135"/>
      <c r="J3" s="135"/>
      <c r="K3" s="135"/>
      <c r="L3" s="135"/>
      <c r="M3" s="135"/>
      <c r="N3" s="135"/>
      <c r="O3" s="135"/>
      <c r="P3" s="135"/>
      <c r="Q3" s="135"/>
      <c r="R3" s="135"/>
      <c r="S3" s="135"/>
      <c r="T3" s="135"/>
      <c r="U3" s="135"/>
    </row>
    <row r="4" spans="1:35" ht="30" customHeight="1">
      <c r="E4" s="33"/>
      <c r="F4" s="33"/>
      <c r="I4" s="175" t="s">
        <v>61</v>
      </c>
      <c r="J4" s="176"/>
      <c r="K4" s="34"/>
      <c r="L4" s="164" t="s">
        <v>62</v>
      </c>
      <c r="M4" s="165"/>
      <c r="N4" s="165"/>
      <c r="O4" s="165"/>
      <c r="P4" s="166"/>
      <c r="Q4" s="164" t="s">
        <v>63</v>
      </c>
      <c r="R4" s="165"/>
      <c r="S4" s="165"/>
      <c r="T4" s="165"/>
      <c r="U4" s="166"/>
    </row>
    <row r="5" spans="1:35" ht="30" customHeight="1" thickBot="1">
      <c r="A5" s="35" t="s">
        <v>64</v>
      </c>
      <c r="B5" s="200">
        <f>'報告書(車)'!Y17</f>
        <v>0</v>
      </c>
      <c r="C5" s="200"/>
      <c r="D5" s="200"/>
      <c r="E5" s="31"/>
      <c r="F5" s="31"/>
      <c r="I5" s="212"/>
      <c r="J5" s="213"/>
      <c r="K5" s="36"/>
      <c r="L5" s="168" t="s">
        <v>65</v>
      </c>
      <c r="M5" s="169"/>
      <c r="N5" s="169"/>
      <c r="O5" s="170" t="str">
        <f>IF(J21&lt;8,"",J21*(IF(I5&lt;37,I5,37)))</f>
        <v/>
      </c>
      <c r="P5" s="171"/>
      <c r="Q5" s="168" t="s">
        <v>65</v>
      </c>
      <c r="R5" s="169"/>
      <c r="S5" s="169"/>
      <c r="T5" s="170" t="str">
        <f>O5</f>
        <v/>
      </c>
      <c r="U5" s="171"/>
    </row>
    <row r="6" spans="1:35" ht="30" customHeight="1" thickBot="1">
      <c r="A6" s="35" t="s">
        <v>66</v>
      </c>
      <c r="B6" s="200">
        <f>'報告書(車)'!N17</f>
        <v>0</v>
      </c>
      <c r="C6" s="200"/>
      <c r="D6" s="200"/>
      <c r="E6" s="31"/>
      <c r="F6" s="31"/>
      <c r="G6" s="31"/>
      <c r="H6" s="31"/>
      <c r="I6" s="31"/>
      <c r="J6" s="36"/>
      <c r="K6" s="36"/>
      <c r="L6" s="172" t="s">
        <v>67</v>
      </c>
      <c r="M6" s="173"/>
      <c r="N6" s="174" t="s">
        <v>68</v>
      </c>
      <c r="O6" s="173"/>
      <c r="P6" s="37" t="s">
        <v>69</v>
      </c>
      <c r="Q6" s="172" t="s">
        <v>67</v>
      </c>
      <c r="R6" s="173"/>
      <c r="S6" s="174" t="s">
        <v>68</v>
      </c>
      <c r="T6" s="173"/>
      <c r="U6" s="37" t="s">
        <v>69</v>
      </c>
    </row>
    <row r="7" spans="1:35" ht="30" customHeight="1">
      <c r="A7" s="38" t="s">
        <v>70</v>
      </c>
      <c r="B7" s="39" t="s">
        <v>71</v>
      </c>
      <c r="C7" s="40" t="s">
        <v>72</v>
      </c>
      <c r="D7" s="41" t="s">
        <v>73</v>
      </c>
      <c r="E7" s="42" t="s">
        <v>74</v>
      </c>
      <c r="F7" s="42" t="s">
        <v>75</v>
      </c>
      <c r="G7" s="43" t="s">
        <v>76</v>
      </c>
      <c r="H7" s="42" t="s">
        <v>75</v>
      </c>
      <c r="I7" s="42" t="s">
        <v>77</v>
      </c>
      <c r="J7" s="44" t="s">
        <v>78</v>
      </c>
      <c r="K7" s="44" t="s">
        <v>79</v>
      </c>
      <c r="L7" s="45" t="s">
        <v>80</v>
      </c>
      <c r="M7" s="46" t="s">
        <v>81</v>
      </c>
      <c r="N7" s="46" t="s">
        <v>82</v>
      </c>
      <c r="O7" s="46" t="s">
        <v>81</v>
      </c>
      <c r="P7" s="47" t="s">
        <v>83</v>
      </c>
      <c r="Q7" s="45" t="s">
        <v>80</v>
      </c>
      <c r="R7" s="46" t="s">
        <v>81</v>
      </c>
      <c r="S7" s="46" t="s">
        <v>82</v>
      </c>
      <c r="T7" s="46" t="s">
        <v>81</v>
      </c>
      <c r="U7" s="48" t="s">
        <v>83</v>
      </c>
    </row>
    <row r="8" spans="1:35" s="60" customFormat="1" ht="15.75">
      <c r="A8" s="49"/>
      <c r="B8" s="50"/>
      <c r="C8" s="51"/>
      <c r="D8" s="52"/>
      <c r="E8" s="53"/>
      <c r="F8" s="53"/>
      <c r="G8" s="54"/>
      <c r="H8" s="53"/>
      <c r="I8" s="53"/>
      <c r="J8" s="55" t="s">
        <v>84</v>
      </c>
      <c r="K8" s="50"/>
      <c r="L8" s="49" t="s">
        <v>80</v>
      </c>
      <c r="M8" s="56" t="s">
        <v>85</v>
      </c>
      <c r="N8" s="56" t="s">
        <v>86</v>
      </c>
      <c r="O8" s="57" t="s">
        <v>85</v>
      </c>
      <c r="P8" s="58" t="s">
        <v>85</v>
      </c>
      <c r="Q8" s="49" t="s">
        <v>80</v>
      </c>
      <c r="R8" s="56" t="s">
        <v>85</v>
      </c>
      <c r="S8" s="56" t="s">
        <v>86</v>
      </c>
      <c r="T8" s="57" t="s">
        <v>85</v>
      </c>
      <c r="U8" s="59" t="s">
        <v>85</v>
      </c>
    </row>
    <row r="9" spans="1:35" ht="30" customHeight="1">
      <c r="A9" s="101"/>
      <c r="B9" s="102"/>
      <c r="C9" s="63" t="s">
        <v>72</v>
      </c>
      <c r="D9" s="103"/>
      <c r="E9" s="131"/>
      <c r="F9" s="104"/>
      <c r="G9" s="104"/>
      <c r="H9" s="104"/>
      <c r="I9" s="25"/>
      <c r="J9" s="105"/>
      <c r="K9" s="68"/>
      <c r="L9" s="106"/>
      <c r="M9" s="107"/>
      <c r="N9" s="71" t="str">
        <f t="shared" ref="N9:N20" si="0">IF(I9="","",1)</f>
        <v/>
      </c>
      <c r="O9" s="107"/>
      <c r="P9" s="108"/>
      <c r="Q9" s="73">
        <f>L9</f>
        <v>0</v>
      </c>
      <c r="R9" s="74" t="str">
        <f>IF(L9="","",IF(M9&lt;VLOOKUP($B$6,'(参考)諸謝金・宿泊料'!$B$3:$D$25,3,FALSE)*Q9,M9,VLOOKUP($B$6,'(参考)諸謝金・宿泊料'!$B$3:$D$25,3,FALSE)*Q9))</f>
        <v/>
      </c>
      <c r="S9" s="74" t="str">
        <f>N9</f>
        <v/>
      </c>
      <c r="T9" s="74" t="str">
        <f>IF(OR(I9="東京都特別区",I9="横浜市",I9="川崎市",I9="相模原市",I9="千葉市",I9="さいたま市",I9="名古屋市",I9="京都市",I9="大阪市",I9="堺市",I9="神戸市",I9="広島市",I9="福岡市"),IF(S9=1,MIN(O9,VLOOKUP($B$6,'(参考)諸謝金・宿泊料'!$B:$I,4,FALSE)),""),IF(S9=1,MIN(O9,VLOOKUP($B$6,'(参考)諸謝金・宿泊料'!$B:$I,5,FALSE)),""))</f>
        <v/>
      </c>
      <c r="U9" s="75">
        <f>P9</f>
        <v>0</v>
      </c>
    </row>
    <row r="10" spans="1:35" ht="30" customHeight="1">
      <c r="A10" s="101"/>
      <c r="B10" s="109"/>
      <c r="C10" s="77" t="s">
        <v>72</v>
      </c>
      <c r="D10" s="110"/>
      <c r="E10" s="111"/>
      <c r="F10" s="111"/>
      <c r="G10" s="111"/>
      <c r="H10" s="111"/>
      <c r="I10" s="25"/>
      <c r="J10" s="112"/>
      <c r="K10" s="68"/>
      <c r="L10" s="113"/>
      <c r="M10" s="114"/>
      <c r="N10" s="84" t="str">
        <f t="shared" si="0"/>
        <v/>
      </c>
      <c r="O10" s="107"/>
      <c r="P10" s="108"/>
      <c r="Q10" s="85">
        <f>L10</f>
        <v>0</v>
      </c>
      <c r="R10" s="74" t="str">
        <f>IF(L10="","",IF(M10&lt;VLOOKUP($B$6,'(参考)諸謝金・宿泊料'!$B$3:$D$25,3,FALSE)*Q10,M10,VLOOKUP($B$6,'(参考)諸謝金・宿泊料'!$B$3:$D$25,3,FALSE)*Q10))</f>
        <v/>
      </c>
      <c r="S10" s="86" t="str">
        <f t="shared" ref="S10:S20" si="1">N10</f>
        <v/>
      </c>
      <c r="T10" s="74" t="str">
        <f>IF(OR(I10="東京都特別区",I10="横浜市",I10="川崎市",I10="相模原市",I10="千葉市",I10="さいたま市",I10="名古屋市",I10="京都市",I10="大阪市",I10="堺市",I10="神戸市",I10="広島市",I10="福岡市"),IF(S10=1,MIN(O10,VLOOKUP($B$6,'(参考)諸謝金・宿泊料'!$B:$I,4,FALSE)),""),IF(S10=1,MIN(O10,VLOOKUP($B$6,'(参考)諸謝金・宿泊料'!$B:$I,5,FALSE)),""))</f>
        <v/>
      </c>
      <c r="U10" s="87">
        <f t="shared" ref="U10:U20" si="2">P10</f>
        <v>0</v>
      </c>
    </row>
    <row r="11" spans="1:35" ht="30" customHeight="1">
      <c r="A11" s="115"/>
      <c r="B11" s="109"/>
      <c r="C11" s="77" t="s">
        <v>72</v>
      </c>
      <c r="D11" s="110"/>
      <c r="E11" s="104"/>
      <c r="F11" s="104"/>
      <c r="G11" s="104"/>
      <c r="H11" s="104"/>
      <c r="I11" s="25"/>
      <c r="J11" s="105"/>
      <c r="K11" s="68"/>
      <c r="L11" s="113"/>
      <c r="M11" s="114"/>
      <c r="N11" s="84" t="str">
        <f t="shared" si="0"/>
        <v/>
      </c>
      <c r="O11" s="114"/>
      <c r="P11" s="116"/>
      <c r="Q11" s="85">
        <f t="shared" ref="Q11:Q14" si="3">L11</f>
        <v>0</v>
      </c>
      <c r="R11" s="74" t="str">
        <f>IF(L11="","",IF(M11&lt;VLOOKUP($B$6,'(参考)諸謝金・宿泊料'!$B$3:$D$25,3,FALSE)*Q11,M11,VLOOKUP($B$6,'(参考)諸謝金・宿泊料'!$B$3:$D$25,3,FALSE)*Q11))</f>
        <v/>
      </c>
      <c r="S11" s="86" t="str">
        <f t="shared" si="1"/>
        <v/>
      </c>
      <c r="T11" s="74" t="str">
        <f>IF(OR(I11="東京都特別区",I11="横浜市",I11="川崎市",I11="相模原市",I11="千葉市",I11="さいたま市",I11="名古屋市",I11="京都市",I11="大阪市",I11="堺市",I11="神戸市",I11="広島市",I11="福岡市"),IF(S11=1,MIN(O11,VLOOKUP($B$6,'(参考)諸謝金・宿泊料'!$B:$I,4,FALSE)),""),IF(S11=1,MIN(O11,VLOOKUP($B$6,'(参考)諸謝金・宿泊料'!$B:$I,5,FALSE)),""))</f>
        <v/>
      </c>
      <c r="U11" s="87">
        <f t="shared" si="2"/>
        <v>0</v>
      </c>
    </row>
    <row r="12" spans="1:35" ht="30" customHeight="1">
      <c r="A12" s="115"/>
      <c r="B12" s="109"/>
      <c r="C12" s="77" t="s">
        <v>72</v>
      </c>
      <c r="D12" s="110"/>
      <c r="E12" s="111"/>
      <c r="F12" s="111"/>
      <c r="G12" s="111"/>
      <c r="H12" s="111"/>
      <c r="I12" s="25"/>
      <c r="J12" s="112"/>
      <c r="K12" s="68"/>
      <c r="L12" s="113"/>
      <c r="M12" s="114"/>
      <c r="N12" s="84" t="str">
        <f t="shared" si="0"/>
        <v/>
      </c>
      <c r="O12" s="114"/>
      <c r="P12" s="116"/>
      <c r="Q12" s="85">
        <f t="shared" si="3"/>
        <v>0</v>
      </c>
      <c r="R12" s="74" t="str">
        <f>IF(L12="","",IF(M12&lt;VLOOKUP($B$6,'(参考)諸謝金・宿泊料'!$B$3:$D$25,3,FALSE)*Q12,M12,VLOOKUP($B$6,'(参考)諸謝金・宿泊料'!$B$3:$D$25,3,FALSE)*Q12))</f>
        <v/>
      </c>
      <c r="S12" s="86" t="str">
        <f t="shared" si="1"/>
        <v/>
      </c>
      <c r="T12" s="74" t="str">
        <f>IF(OR(I12="東京都特別区",I12="横浜市",I12="川崎市",I12="相模原市",I12="千葉市",I12="さいたま市",I12="名古屋市",I12="京都市",I12="大阪市",I12="堺市",I12="神戸市",I12="広島市",I12="福岡市"),IF(S12=1,MIN(O12,VLOOKUP($B$6,'(参考)諸謝金・宿泊料'!$B:$I,4,FALSE)),""),IF(S12=1,MIN(O12,VLOOKUP($B$6,'(参考)諸謝金・宿泊料'!$B:$I,5,FALSE)),""))</f>
        <v/>
      </c>
      <c r="U12" s="87">
        <f t="shared" si="2"/>
        <v>0</v>
      </c>
    </row>
    <row r="13" spans="1:35" ht="30" customHeight="1">
      <c r="A13" s="115"/>
      <c r="B13" s="109"/>
      <c r="C13" s="77" t="s">
        <v>72</v>
      </c>
      <c r="D13" s="110"/>
      <c r="E13" s="111"/>
      <c r="F13" s="111"/>
      <c r="G13" s="117"/>
      <c r="H13" s="117"/>
      <c r="I13" s="25"/>
      <c r="J13" s="112"/>
      <c r="K13" s="118"/>
      <c r="L13" s="113"/>
      <c r="M13" s="114"/>
      <c r="N13" s="84" t="str">
        <f t="shared" si="0"/>
        <v/>
      </c>
      <c r="O13" s="114"/>
      <c r="P13" s="116"/>
      <c r="Q13" s="85">
        <f t="shared" si="3"/>
        <v>0</v>
      </c>
      <c r="R13" s="74" t="str">
        <f>IF(L13="","",IF(M13&lt;VLOOKUP($B$6,'(参考)諸謝金・宿泊料'!$B$3:$D$25,3,FALSE)*Q13,M13,VLOOKUP($B$6,'(参考)諸謝金・宿泊料'!$B$3:$D$25,3,FALSE)*Q13))</f>
        <v/>
      </c>
      <c r="S13" s="86" t="str">
        <f t="shared" si="1"/>
        <v/>
      </c>
      <c r="T13" s="74" t="str">
        <f>IF(OR(I13="東京都特別区",I13="横浜市",I13="川崎市",I13="相模原市",I13="千葉市",I13="さいたま市",I13="名古屋市",I13="京都市",I13="大阪市",I13="堺市",I13="神戸市",I13="広島市",I13="福岡市"),IF(S13=1,MIN(O13,VLOOKUP($B$6,'(参考)諸謝金・宿泊料'!$B:$I,4,FALSE)),""),IF(S13=1,MIN(O13,VLOOKUP($B$6,'(参考)諸謝金・宿泊料'!$B:$I,5,FALSE)),""))</f>
        <v/>
      </c>
      <c r="U13" s="87">
        <f t="shared" si="2"/>
        <v>0</v>
      </c>
    </row>
    <row r="14" spans="1:35" ht="30" customHeight="1">
      <c r="A14" s="115"/>
      <c r="B14" s="109"/>
      <c r="C14" s="77" t="s">
        <v>72</v>
      </c>
      <c r="D14" s="110"/>
      <c r="E14" s="111"/>
      <c r="F14" s="111"/>
      <c r="G14" s="117"/>
      <c r="H14" s="117"/>
      <c r="I14" s="25"/>
      <c r="J14" s="112"/>
      <c r="K14" s="118"/>
      <c r="L14" s="113"/>
      <c r="M14" s="114"/>
      <c r="N14" s="84" t="str">
        <f t="shared" si="0"/>
        <v/>
      </c>
      <c r="O14" s="114"/>
      <c r="P14" s="116"/>
      <c r="Q14" s="85">
        <f t="shared" si="3"/>
        <v>0</v>
      </c>
      <c r="R14" s="74" t="str">
        <f>IF(L14="","",IF(M14&lt;VLOOKUP($B$6,'(参考)諸謝金・宿泊料'!$B$3:$D$25,3,FALSE)*Q14,M14,VLOOKUP($B$6,'(参考)諸謝金・宿泊料'!$B$3:$D$25,3,FALSE)*Q14))</f>
        <v/>
      </c>
      <c r="S14" s="86" t="str">
        <f t="shared" si="1"/>
        <v/>
      </c>
      <c r="T14" s="74" t="str">
        <f>IF(OR(I14="東京都特別区",I14="横浜市",I14="川崎市",I14="相模原市",I14="千葉市",I14="さいたま市",I14="名古屋市",I14="京都市",I14="大阪市",I14="堺市",I14="神戸市",I14="広島市",I14="福岡市"),IF(S14=1,MIN(O14,VLOOKUP($B$6,'(参考)諸謝金・宿泊料'!$B:$I,4,FALSE)),""),IF(S14=1,MIN(O14,VLOOKUP($B$6,'(参考)諸謝金・宿泊料'!$B:$I,5,FALSE)),""))</f>
        <v/>
      </c>
      <c r="U14" s="87">
        <f t="shared" si="2"/>
        <v>0</v>
      </c>
    </row>
    <row r="15" spans="1:35" ht="30" customHeight="1">
      <c r="A15" s="101"/>
      <c r="B15" s="109"/>
      <c r="C15" s="77" t="s">
        <v>72</v>
      </c>
      <c r="D15" s="110"/>
      <c r="E15" s="111"/>
      <c r="F15" s="111"/>
      <c r="G15" s="111"/>
      <c r="H15" s="111"/>
      <c r="I15" s="25"/>
      <c r="J15" s="112"/>
      <c r="K15" s="68"/>
      <c r="L15" s="113"/>
      <c r="M15" s="114"/>
      <c r="N15" s="84" t="str">
        <f t="shared" si="0"/>
        <v/>
      </c>
      <c r="O15" s="107"/>
      <c r="P15" s="108"/>
      <c r="Q15" s="85">
        <f>L15</f>
        <v>0</v>
      </c>
      <c r="R15" s="74" t="str">
        <f>IF(L15="","",IF(M15&lt;VLOOKUP($B$6,'(参考)諸謝金・宿泊料'!$B$3:$D$25,3,FALSE)*Q15,M15,VLOOKUP($B$6,'(参考)諸謝金・宿泊料'!$B$3:$D$25,3,FALSE)*Q15))</f>
        <v/>
      </c>
      <c r="S15" s="86" t="str">
        <f t="shared" si="1"/>
        <v/>
      </c>
      <c r="T15" s="74" t="str">
        <f>IF(OR(I15="東京都特別区",I15="横浜市",I15="川崎市",I15="相模原市",I15="千葉市",I15="さいたま市",I15="名古屋市",I15="京都市",I15="大阪市",I15="堺市",I15="神戸市",I15="広島市",I15="福岡市"),IF(S15=1,MIN(O15,VLOOKUP($B$6,'(参考)諸謝金・宿泊料'!$B:$I,4,FALSE)),""),IF(S15=1,MIN(O15,VLOOKUP($B$6,'(参考)諸謝金・宿泊料'!$B:$I,5,FALSE)),""))</f>
        <v/>
      </c>
      <c r="U15" s="87">
        <f t="shared" si="2"/>
        <v>0</v>
      </c>
    </row>
    <row r="16" spans="1:35" ht="30" customHeight="1">
      <c r="A16" s="115"/>
      <c r="B16" s="109"/>
      <c r="C16" s="77" t="s">
        <v>72</v>
      </c>
      <c r="D16" s="110"/>
      <c r="E16" s="104"/>
      <c r="F16" s="104"/>
      <c r="G16" s="104"/>
      <c r="H16" s="104"/>
      <c r="I16" s="25"/>
      <c r="J16" s="105"/>
      <c r="K16" s="68"/>
      <c r="L16" s="113"/>
      <c r="M16" s="114"/>
      <c r="N16" s="84" t="str">
        <f t="shared" si="0"/>
        <v/>
      </c>
      <c r="O16" s="114"/>
      <c r="P16" s="116"/>
      <c r="Q16" s="85">
        <f t="shared" ref="Q16:Q20" si="4">L16</f>
        <v>0</v>
      </c>
      <c r="R16" s="74" t="str">
        <f>IF(L16="","",IF(M16&lt;VLOOKUP($B$6,'(参考)諸謝金・宿泊料'!$B$3:$D$25,3,FALSE)*Q16,M16,VLOOKUP($B$6,'(参考)諸謝金・宿泊料'!$B$3:$D$25,3,FALSE)*Q16))</f>
        <v/>
      </c>
      <c r="S16" s="86" t="str">
        <f t="shared" si="1"/>
        <v/>
      </c>
      <c r="T16" s="74" t="str">
        <f>IF(OR(I16="東京都特別区",I16="横浜市",I16="川崎市",I16="相模原市",I16="千葉市",I16="さいたま市",I16="名古屋市",I16="京都市",I16="大阪市",I16="堺市",I16="神戸市",I16="広島市",I16="福岡市"),IF(S16=1,MIN(O16,VLOOKUP($B$6,'(参考)諸謝金・宿泊料'!$B:$I,4,FALSE)),""),IF(S16=1,MIN(O16,VLOOKUP($B$6,'(参考)諸謝金・宿泊料'!$B:$I,5,FALSE)),""))</f>
        <v/>
      </c>
      <c r="U16" s="87">
        <f t="shared" si="2"/>
        <v>0</v>
      </c>
    </row>
    <row r="17" spans="1:21" ht="30" customHeight="1">
      <c r="A17" s="115"/>
      <c r="B17" s="109"/>
      <c r="C17" s="77" t="s">
        <v>72</v>
      </c>
      <c r="D17" s="110"/>
      <c r="E17" s="111"/>
      <c r="F17" s="111"/>
      <c r="G17" s="111"/>
      <c r="H17" s="111"/>
      <c r="I17" s="25"/>
      <c r="J17" s="112"/>
      <c r="K17" s="68"/>
      <c r="L17" s="113"/>
      <c r="M17" s="114"/>
      <c r="N17" s="84" t="str">
        <f t="shared" si="0"/>
        <v/>
      </c>
      <c r="O17" s="114"/>
      <c r="P17" s="116"/>
      <c r="Q17" s="85">
        <f t="shared" si="4"/>
        <v>0</v>
      </c>
      <c r="R17" s="74" t="str">
        <f>IF(L17="","",IF(M17&lt;VLOOKUP($B$6,'(参考)諸謝金・宿泊料'!$B$3:$D$25,3,FALSE)*Q17,M17,VLOOKUP($B$6,'(参考)諸謝金・宿泊料'!$B$3:$D$25,3,FALSE)*Q17))</f>
        <v/>
      </c>
      <c r="S17" s="86" t="str">
        <f t="shared" si="1"/>
        <v/>
      </c>
      <c r="T17" s="74" t="str">
        <f>IF(OR(I17="東京都特別区",I17="横浜市",I17="川崎市",I17="相模原市",I17="千葉市",I17="さいたま市",I17="名古屋市",I17="京都市",I17="大阪市",I17="堺市",I17="神戸市",I17="広島市",I17="福岡市"),IF(S17=1,MIN(O17,VLOOKUP($B$6,'(参考)諸謝金・宿泊料'!$B:$I,4,FALSE)),""),IF(S17=1,MIN(O17,VLOOKUP($B$6,'(参考)諸謝金・宿泊料'!$B:$I,5,FALSE)),""))</f>
        <v/>
      </c>
      <c r="U17" s="87">
        <f t="shared" si="2"/>
        <v>0</v>
      </c>
    </row>
    <row r="18" spans="1:21" ht="30" customHeight="1">
      <c r="A18" s="115"/>
      <c r="B18" s="109"/>
      <c r="C18" s="77" t="s">
        <v>72</v>
      </c>
      <c r="D18" s="110"/>
      <c r="E18" s="111"/>
      <c r="F18" s="111"/>
      <c r="G18" s="117"/>
      <c r="H18" s="117"/>
      <c r="I18" s="25"/>
      <c r="J18" s="112"/>
      <c r="K18" s="118"/>
      <c r="L18" s="113"/>
      <c r="M18" s="114"/>
      <c r="N18" s="84" t="str">
        <f t="shared" si="0"/>
        <v/>
      </c>
      <c r="O18" s="114"/>
      <c r="P18" s="116"/>
      <c r="Q18" s="85">
        <f t="shared" si="4"/>
        <v>0</v>
      </c>
      <c r="R18" s="74" t="str">
        <f>IF(L18="","",IF(M18&lt;VLOOKUP($B$6,'(参考)諸謝金・宿泊料'!$B$3:$D$25,3,FALSE)*Q18,M18,VLOOKUP($B$6,'(参考)諸謝金・宿泊料'!$B$3:$D$25,3,FALSE)*Q18))</f>
        <v/>
      </c>
      <c r="S18" s="86" t="str">
        <f t="shared" si="1"/>
        <v/>
      </c>
      <c r="T18" s="74" t="str">
        <f>IF(OR(I18="東京都特別区",I18="横浜市",I18="川崎市",I18="相模原市",I18="千葉市",I18="さいたま市",I18="名古屋市",I18="京都市",I18="大阪市",I18="堺市",I18="神戸市",I18="広島市",I18="福岡市"),IF(S18=1,MIN(O18,VLOOKUP($B$6,'(参考)諸謝金・宿泊料'!$B:$I,4,FALSE)),""),IF(S18=1,MIN(O18,VLOOKUP($B$6,'(参考)諸謝金・宿泊料'!$B:$I,5,FALSE)),""))</f>
        <v/>
      </c>
      <c r="U18" s="87">
        <f t="shared" si="2"/>
        <v>0</v>
      </c>
    </row>
    <row r="19" spans="1:21" ht="30" customHeight="1">
      <c r="A19" s="115"/>
      <c r="B19" s="109"/>
      <c r="C19" s="77" t="s">
        <v>72</v>
      </c>
      <c r="D19" s="110"/>
      <c r="E19" s="111"/>
      <c r="F19" s="111"/>
      <c r="G19" s="117"/>
      <c r="H19" s="117"/>
      <c r="I19" s="25"/>
      <c r="J19" s="112"/>
      <c r="K19" s="118"/>
      <c r="L19" s="113"/>
      <c r="M19" s="114"/>
      <c r="N19" s="84" t="str">
        <f t="shared" si="0"/>
        <v/>
      </c>
      <c r="O19" s="114"/>
      <c r="P19" s="116"/>
      <c r="Q19" s="85">
        <f t="shared" si="4"/>
        <v>0</v>
      </c>
      <c r="R19" s="74" t="str">
        <f>IF(L19="","",IF(M19&lt;VLOOKUP($B$6,'(参考)諸謝金・宿泊料'!$B$3:$D$25,3,FALSE)*Q19,M19,VLOOKUP($B$6,'(参考)諸謝金・宿泊料'!$B$3:$D$25,3,FALSE)*Q19))</f>
        <v/>
      </c>
      <c r="S19" s="86" t="str">
        <f t="shared" si="1"/>
        <v/>
      </c>
      <c r="T19" s="74" t="str">
        <f>IF(OR(I19="東京都特別区",I19="横浜市",I19="川崎市",I19="相模原市",I19="千葉市",I19="さいたま市",I19="名古屋市",I19="京都市",I19="大阪市",I19="堺市",I19="神戸市",I19="広島市",I19="福岡市"),IF(S19=1,MIN(O19,VLOOKUP($B$6,'(参考)諸謝金・宿泊料'!$B:$I,4,FALSE)),""),IF(S19=1,MIN(O19,VLOOKUP($B$6,'(参考)諸謝金・宿泊料'!$B:$I,5,FALSE)),""))</f>
        <v/>
      </c>
      <c r="U19" s="87">
        <f t="shared" si="2"/>
        <v>0</v>
      </c>
    </row>
    <row r="20" spans="1:21" ht="30" customHeight="1" thickBot="1">
      <c r="A20" s="115"/>
      <c r="B20" s="109"/>
      <c r="C20" s="77" t="s">
        <v>72</v>
      </c>
      <c r="D20" s="110"/>
      <c r="E20" s="111"/>
      <c r="F20" s="111"/>
      <c r="G20" s="111"/>
      <c r="H20" s="111"/>
      <c r="I20" s="25"/>
      <c r="J20" s="112"/>
      <c r="K20" s="118"/>
      <c r="L20" s="119"/>
      <c r="M20" s="120"/>
      <c r="N20" s="121" t="str">
        <f t="shared" si="0"/>
        <v/>
      </c>
      <c r="O20" s="120"/>
      <c r="P20" s="122"/>
      <c r="Q20" s="123">
        <f t="shared" si="4"/>
        <v>0</v>
      </c>
      <c r="R20" s="74" t="str">
        <f>IF(L20="","",IF(M20&lt;VLOOKUP($B$6,'(参考)諸謝金・宿泊料'!$B$3:$D$25,3,FALSE)*Q20,M20,VLOOKUP($B$6,'(参考)諸謝金・宿泊料'!$B$3:$D$25,3,FALSE)*Q20))</f>
        <v/>
      </c>
      <c r="S20" s="124" t="str">
        <f t="shared" si="1"/>
        <v/>
      </c>
      <c r="T20" s="74" t="str">
        <f>IF(OR(I20="東京都特別区",I20="横浜市",I20="川崎市",I20="相模原市",I20="千葉市",I20="さいたま市",I20="名古屋市",I20="京都市",I20="大阪市",I20="堺市",I20="神戸市",I20="広島市",I20="福岡市"),IF(S20=1,MIN(O20,VLOOKUP($B$6,'(参考)諸謝金・宿泊料'!$B:$I,4,FALSE)),""),IF(S20=1,MIN(O20,VLOOKUP($B$6,'(参考)諸謝金・宿泊料'!$B:$I,5,FALSE)),""))</f>
        <v/>
      </c>
      <c r="U20" s="125">
        <f t="shared" si="2"/>
        <v>0</v>
      </c>
    </row>
    <row r="21" spans="1:21" ht="30" customHeight="1" thickBot="1">
      <c r="A21" s="160" t="s">
        <v>94</v>
      </c>
      <c r="B21" s="161"/>
      <c r="C21" s="161"/>
      <c r="D21" s="161"/>
      <c r="E21" s="161"/>
      <c r="F21" s="161"/>
      <c r="G21" s="161"/>
      <c r="H21" s="162"/>
      <c r="I21" s="90"/>
      <c r="J21" s="126">
        <f>TRUNC(SUM(J9:J20),-0.1)</f>
        <v>0</v>
      </c>
      <c r="K21" s="92"/>
      <c r="L21" s="127">
        <f t="shared" ref="L21:U21" si="5">SUM(L9:L20)</f>
        <v>0</v>
      </c>
      <c r="M21" s="128">
        <f t="shared" si="5"/>
        <v>0</v>
      </c>
      <c r="N21" s="128">
        <f t="shared" si="5"/>
        <v>0</v>
      </c>
      <c r="O21" s="128">
        <f t="shared" si="5"/>
        <v>0</v>
      </c>
      <c r="P21" s="129">
        <f t="shared" si="5"/>
        <v>0</v>
      </c>
      <c r="Q21" s="127">
        <f t="shared" si="5"/>
        <v>0</v>
      </c>
      <c r="R21" s="128">
        <f t="shared" si="5"/>
        <v>0</v>
      </c>
      <c r="S21" s="129">
        <f t="shared" si="5"/>
        <v>0</v>
      </c>
      <c r="T21" s="128">
        <f t="shared" si="5"/>
        <v>0</v>
      </c>
      <c r="U21" s="130">
        <f t="shared" si="5"/>
        <v>0</v>
      </c>
    </row>
    <row r="22" spans="1:21" ht="16.5" thickBot="1">
      <c r="A22" s="181" t="s">
        <v>95</v>
      </c>
      <c r="B22" s="181"/>
      <c r="C22" s="181"/>
      <c r="D22" s="181"/>
      <c r="E22" s="181"/>
      <c r="F22" s="181"/>
      <c r="G22" s="181"/>
      <c r="H22" s="181"/>
      <c r="I22" s="181"/>
      <c r="J22" s="181"/>
      <c r="K22" s="181"/>
      <c r="L22" s="97"/>
      <c r="M22" s="97"/>
      <c r="N22" s="97"/>
      <c r="O22" s="97"/>
      <c r="P22" s="97"/>
      <c r="Q22" s="97"/>
      <c r="R22" s="97"/>
      <c r="S22" s="97"/>
      <c r="T22" s="97"/>
      <c r="U22" s="97"/>
    </row>
    <row r="23" spans="1:21" ht="30" customHeight="1" thickBot="1">
      <c r="A23" s="31"/>
      <c r="B23" s="31"/>
      <c r="C23" s="36"/>
      <c r="D23" s="31"/>
      <c r="E23" s="31"/>
      <c r="F23" s="31"/>
      <c r="G23" s="31"/>
      <c r="H23" s="31"/>
      <c r="I23" s="31"/>
      <c r="J23" s="36"/>
      <c r="K23" s="36"/>
      <c r="L23" s="182" t="s">
        <v>47</v>
      </c>
      <c r="M23" s="183"/>
      <c r="N23" s="183"/>
      <c r="O23" s="183"/>
      <c r="P23" s="98">
        <f>SUM(O5,M21,O21,P21)</f>
        <v>0</v>
      </c>
      <c r="Q23" s="182" t="s">
        <v>96</v>
      </c>
      <c r="R23" s="183"/>
      <c r="S23" s="183"/>
      <c r="T23" s="183"/>
      <c r="U23" s="98">
        <f>SUM(T5,R21,T21,U21)</f>
        <v>0</v>
      </c>
    </row>
    <row r="24" spans="1:21" ht="17.25" thickBot="1">
      <c r="A24" s="31"/>
      <c r="B24" s="31"/>
      <c r="C24" s="36"/>
      <c r="D24" s="31"/>
      <c r="E24" s="31"/>
      <c r="F24" s="31"/>
      <c r="G24" s="31"/>
      <c r="H24" s="31"/>
      <c r="I24" s="31"/>
      <c r="J24" s="36"/>
      <c r="K24" s="36"/>
      <c r="L24" s="99"/>
      <c r="M24" s="99"/>
      <c r="N24" s="99"/>
      <c r="O24" s="99"/>
      <c r="P24" s="99"/>
      <c r="Q24" s="182" t="s">
        <v>97</v>
      </c>
      <c r="R24" s="183"/>
      <c r="S24" s="183"/>
      <c r="T24" s="183"/>
      <c r="U24" s="98">
        <f>IF(P23-U23&lt;0,"-",P23-U23)</f>
        <v>0</v>
      </c>
    </row>
    <row r="25" spans="1:21" ht="30" customHeight="1" thickBot="1">
      <c r="A25" s="31"/>
      <c r="B25" s="31"/>
      <c r="C25" s="36"/>
      <c r="D25" s="31"/>
      <c r="E25" s="31"/>
      <c r="F25" s="31"/>
      <c r="G25" s="31"/>
      <c r="H25" s="31"/>
      <c r="I25" s="31"/>
      <c r="J25" s="36"/>
      <c r="K25" s="36"/>
      <c r="L25" s="99"/>
      <c r="M25" s="99"/>
      <c r="N25" s="99"/>
      <c r="O25" s="99"/>
      <c r="P25" s="99"/>
      <c r="Q25" s="34"/>
      <c r="R25" s="34"/>
      <c r="S25" s="34"/>
      <c r="T25" s="34"/>
      <c r="U25" s="100"/>
    </row>
    <row r="26" spans="1:21" ht="30" customHeight="1">
      <c r="A26" s="184" t="s">
        <v>98</v>
      </c>
      <c r="B26" s="185"/>
      <c r="C26" s="185"/>
      <c r="D26" s="185"/>
      <c r="E26" s="185"/>
      <c r="F26" s="185"/>
      <c r="G26" s="185"/>
      <c r="H26" s="185"/>
      <c r="I26" s="185"/>
      <c r="J26" s="185"/>
      <c r="K26" s="186"/>
      <c r="L26" s="184" t="s">
        <v>99</v>
      </c>
      <c r="M26" s="185"/>
      <c r="N26" s="185"/>
      <c r="O26" s="185"/>
      <c r="P26" s="185"/>
      <c r="Q26" s="185"/>
      <c r="R26" s="185"/>
      <c r="S26" s="185"/>
      <c r="T26" s="185"/>
      <c r="U26" s="186"/>
    </row>
    <row r="27" spans="1:21" ht="30" customHeight="1">
      <c r="A27" s="201"/>
      <c r="B27" s="202"/>
      <c r="C27" s="202"/>
      <c r="D27" s="202"/>
      <c r="E27" s="202"/>
      <c r="F27" s="202"/>
      <c r="G27" s="202"/>
      <c r="H27" s="202"/>
      <c r="I27" s="202"/>
      <c r="J27" s="202"/>
      <c r="K27" s="203"/>
      <c r="L27" s="201"/>
      <c r="M27" s="202"/>
      <c r="N27" s="202"/>
      <c r="O27" s="202"/>
      <c r="P27" s="202"/>
      <c r="Q27" s="202"/>
      <c r="R27" s="202"/>
      <c r="S27" s="202"/>
      <c r="T27" s="202"/>
      <c r="U27" s="203"/>
    </row>
    <row r="28" spans="1:21" ht="30" customHeight="1">
      <c r="A28" s="201"/>
      <c r="B28" s="202"/>
      <c r="C28" s="202"/>
      <c r="D28" s="202"/>
      <c r="E28" s="202"/>
      <c r="F28" s="202"/>
      <c r="G28" s="202"/>
      <c r="H28" s="202"/>
      <c r="I28" s="202"/>
      <c r="J28" s="202"/>
      <c r="K28" s="203"/>
      <c r="L28" s="201"/>
      <c r="M28" s="202"/>
      <c r="N28" s="202"/>
      <c r="O28" s="202"/>
      <c r="P28" s="202"/>
      <c r="Q28" s="202"/>
      <c r="R28" s="202"/>
      <c r="S28" s="202"/>
      <c r="T28" s="202"/>
      <c r="U28" s="203"/>
    </row>
    <row r="29" spans="1:21" ht="30" customHeight="1">
      <c r="A29" s="201"/>
      <c r="B29" s="202"/>
      <c r="C29" s="202"/>
      <c r="D29" s="202"/>
      <c r="E29" s="202"/>
      <c r="F29" s="202"/>
      <c r="G29" s="202"/>
      <c r="H29" s="202"/>
      <c r="I29" s="202"/>
      <c r="J29" s="202"/>
      <c r="K29" s="203"/>
      <c r="L29" s="201"/>
      <c r="M29" s="202"/>
      <c r="N29" s="202"/>
      <c r="O29" s="202"/>
      <c r="P29" s="202"/>
      <c r="Q29" s="202"/>
      <c r="R29" s="202"/>
      <c r="S29" s="202"/>
      <c r="T29" s="202"/>
      <c r="U29" s="203"/>
    </row>
    <row r="30" spans="1:21" ht="30" customHeight="1">
      <c r="A30" s="201"/>
      <c r="B30" s="202"/>
      <c r="C30" s="202"/>
      <c r="D30" s="202"/>
      <c r="E30" s="202"/>
      <c r="F30" s="202"/>
      <c r="G30" s="202"/>
      <c r="H30" s="202"/>
      <c r="I30" s="202"/>
      <c r="J30" s="202"/>
      <c r="K30" s="203"/>
      <c r="L30" s="201"/>
      <c r="M30" s="202"/>
      <c r="N30" s="202"/>
      <c r="O30" s="202"/>
      <c r="P30" s="202"/>
      <c r="Q30" s="202"/>
      <c r="R30" s="202"/>
      <c r="S30" s="202"/>
      <c r="T30" s="202"/>
      <c r="U30" s="203"/>
    </row>
    <row r="31" spans="1:21" ht="30" customHeight="1">
      <c r="A31" s="201"/>
      <c r="B31" s="202"/>
      <c r="C31" s="202"/>
      <c r="D31" s="202"/>
      <c r="E31" s="202"/>
      <c r="F31" s="202"/>
      <c r="G31" s="202"/>
      <c r="H31" s="202"/>
      <c r="I31" s="202"/>
      <c r="J31" s="202"/>
      <c r="K31" s="203"/>
      <c r="L31" s="201"/>
      <c r="M31" s="202"/>
      <c r="N31" s="202"/>
      <c r="O31" s="202"/>
      <c r="P31" s="202"/>
      <c r="Q31" s="202"/>
      <c r="R31" s="202"/>
      <c r="S31" s="202"/>
      <c r="T31" s="202"/>
      <c r="U31" s="203"/>
    </row>
    <row r="32" spans="1:21" ht="30" customHeight="1">
      <c r="A32" s="201"/>
      <c r="B32" s="202"/>
      <c r="C32" s="202"/>
      <c r="D32" s="202"/>
      <c r="E32" s="202"/>
      <c r="F32" s="202"/>
      <c r="G32" s="202"/>
      <c r="H32" s="202"/>
      <c r="I32" s="202"/>
      <c r="J32" s="202"/>
      <c r="K32" s="203"/>
      <c r="L32" s="201"/>
      <c r="M32" s="202"/>
      <c r="N32" s="202"/>
      <c r="O32" s="202"/>
      <c r="P32" s="202"/>
      <c r="Q32" s="202"/>
      <c r="R32" s="202"/>
      <c r="S32" s="202"/>
      <c r="T32" s="202"/>
      <c r="U32" s="203"/>
    </row>
    <row r="33" spans="1:21" ht="30" customHeight="1">
      <c r="A33" s="201"/>
      <c r="B33" s="202"/>
      <c r="C33" s="202"/>
      <c r="D33" s="202"/>
      <c r="E33" s="202"/>
      <c r="F33" s="202"/>
      <c r="G33" s="202"/>
      <c r="H33" s="202"/>
      <c r="I33" s="202"/>
      <c r="J33" s="202"/>
      <c r="K33" s="203"/>
      <c r="L33" s="201"/>
      <c r="M33" s="202"/>
      <c r="N33" s="202"/>
      <c r="O33" s="202"/>
      <c r="P33" s="202"/>
      <c r="Q33" s="202"/>
      <c r="R33" s="202"/>
      <c r="S33" s="202"/>
      <c r="T33" s="202"/>
      <c r="U33" s="203"/>
    </row>
    <row r="34" spans="1:21" ht="30" customHeight="1">
      <c r="A34" s="201"/>
      <c r="B34" s="202"/>
      <c r="C34" s="202"/>
      <c r="D34" s="202"/>
      <c r="E34" s="202"/>
      <c r="F34" s="202"/>
      <c r="G34" s="202"/>
      <c r="H34" s="202"/>
      <c r="I34" s="202"/>
      <c r="J34" s="202"/>
      <c r="K34" s="203"/>
      <c r="L34" s="201"/>
      <c r="M34" s="202"/>
      <c r="N34" s="202"/>
      <c r="O34" s="202"/>
      <c r="P34" s="202"/>
      <c r="Q34" s="202"/>
      <c r="R34" s="202"/>
      <c r="S34" s="202"/>
      <c r="T34" s="202"/>
      <c r="U34" s="203"/>
    </row>
    <row r="35" spans="1:21" ht="30" customHeight="1">
      <c r="A35" s="201"/>
      <c r="B35" s="202"/>
      <c r="C35" s="202"/>
      <c r="D35" s="202"/>
      <c r="E35" s="202"/>
      <c r="F35" s="202"/>
      <c r="G35" s="202"/>
      <c r="H35" s="202"/>
      <c r="I35" s="202"/>
      <c r="J35" s="202"/>
      <c r="K35" s="203"/>
      <c r="L35" s="201"/>
      <c r="M35" s="202"/>
      <c r="N35" s="202"/>
      <c r="O35" s="202"/>
      <c r="P35" s="202"/>
      <c r="Q35" s="202"/>
      <c r="R35" s="202"/>
      <c r="S35" s="202"/>
      <c r="T35" s="202"/>
      <c r="U35" s="203"/>
    </row>
    <row r="36" spans="1:21" ht="30" customHeight="1">
      <c r="A36" s="201"/>
      <c r="B36" s="202"/>
      <c r="C36" s="202"/>
      <c r="D36" s="202"/>
      <c r="E36" s="202"/>
      <c r="F36" s="202"/>
      <c r="G36" s="202"/>
      <c r="H36" s="202"/>
      <c r="I36" s="202"/>
      <c r="J36" s="202"/>
      <c r="K36" s="203"/>
      <c r="L36" s="201"/>
      <c r="M36" s="202"/>
      <c r="N36" s="202"/>
      <c r="O36" s="202"/>
      <c r="P36" s="202"/>
      <c r="Q36" s="202"/>
      <c r="R36" s="202"/>
      <c r="S36" s="202"/>
      <c r="T36" s="202"/>
      <c r="U36" s="203"/>
    </row>
    <row r="37" spans="1:21" ht="30" customHeight="1">
      <c r="A37" s="201"/>
      <c r="B37" s="202"/>
      <c r="C37" s="202"/>
      <c r="D37" s="202"/>
      <c r="E37" s="202"/>
      <c r="F37" s="202"/>
      <c r="G37" s="202"/>
      <c r="H37" s="202"/>
      <c r="I37" s="202"/>
      <c r="J37" s="202"/>
      <c r="K37" s="203"/>
      <c r="L37" s="201"/>
      <c r="M37" s="202"/>
      <c r="N37" s="202"/>
      <c r="O37" s="202"/>
      <c r="P37" s="202"/>
      <c r="Q37" s="202"/>
      <c r="R37" s="202"/>
      <c r="S37" s="202"/>
      <c r="T37" s="202"/>
      <c r="U37" s="203"/>
    </row>
    <row r="38" spans="1:21" ht="30" customHeight="1">
      <c r="A38" s="201"/>
      <c r="B38" s="202"/>
      <c r="C38" s="202"/>
      <c r="D38" s="202"/>
      <c r="E38" s="202"/>
      <c r="F38" s="202"/>
      <c r="G38" s="202"/>
      <c r="H38" s="202"/>
      <c r="I38" s="202"/>
      <c r="J38" s="202"/>
      <c r="K38" s="203"/>
      <c r="L38" s="201"/>
      <c r="M38" s="202"/>
      <c r="N38" s="202"/>
      <c r="O38" s="202"/>
      <c r="P38" s="202"/>
      <c r="Q38" s="202"/>
      <c r="R38" s="202"/>
      <c r="S38" s="202"/>
      <c r="T38" s="202"/>
      <c r="U38" s="203"/>
    </row>
    <row r="39" spans="1:21" ht="30" customHeight="1">
      <c r="A39" s="201"/>
      <c r="B39" s="202"/>
      <c r="C39" s="202"/>
      <c r="D39" s="202"/>
      <c r="E39" s="202"/>
      <c r="F39" s="202"/>
      <c r="G39" s="202"/>
      <c r="H39" s="202"/>
      <c r="I39" s="202"/>
      <c r="J39" s="202"/>
      <c r="K39" s="203"/>
      <c r="L39" s="201"/>
      <c r="M39" s="202"/>
      <c r="N39" s="202"/>
      <c r="O39" s="202"/>
      <c r="P39" s="202"/>
      <c r="Q39" s="202"/>
      <c r="R39" s="202"/>
      <c r="S39" s="202"/>
      <c r="T39" s="202"/>
      <c r="U39" s="203"/>
    </row>
    <row r="40" spans="1:21" ht="30" customHeight="1">
      <c r="A40" s="201"/>
      <c r="B40" s="202"/>
      <c r="C40" s="202"/>
      <c r="D40" s="202"/>
      <c r="E40" s="202"/>
      <c r="F40" s="202"/>
      <c r="G40" s="202"/>
      <c r="H40" s="202"/>
      <c r="I40" s="202"/>
      <c r="J40" s="202"/>
      <c r="K40" s="203"/>
      <c r="L40" s="201"/>
      <c r="M40" s="202"/>
      <c r="N40" s="202"/>
      <c r="O40" s="202"/>
      <c r="P40" s="202"/>
      <c r="Q40" s="202"/>
      <c r="R40" s="202"/>
      <c r="S40" s="202"/>
      <c r="T40" s="202"/>
      <c r="U40" s="203"/>
    </row>
    <row r="41" spans="1:21" ht="30" customHeight="1">
      <c r="A41" s="201"/>
      <c r="B41" s="202"/>
      <c r="C41" s="202"/>
      <c r="D41" s="202"/>
      <c r="E41" s="202"/>
      <c r="F41" s="202"/>
      <c r="G41" s="202"/>
      <c r="H41" s="202"/>
      <c r="I41" s="202"/>
      <c r="J41" s="202"/>
      <c r="K41" s="203"/>
      <c r="L41" s="201"/>
      <c r="M41" s="202"/>
      <c r="N41" s="202"/>
      <c r="O41" s="202"/>
      <c r="P41" s="202"/>
      <c r="Q41" s="202"/>
      <c r="R41" s="202"/>
      <c r="S41" s="202"/>
      <c r="T41" s="202"/>
      <c r="U41" s="203"/>
    </row>
    <row r="42" spans="1:21" ht="30" customHeight="1">
      <c r="A42" s="201"/>
      <c r="B42" s="202"/>
      <c r="C42" s="202"/>
      <c r="D42" s="202"/>
      <c r="E42" s="202"/>
      <c r="F42" s="202"/>
      <c r="G42" s="202"/>
      <c r="H42" s="202"/>
      <c r="I42" s="202"/>
      <c r="J42" s="202"/>
      <c r="K42" s="203"/>
      <c r="L42" s="201"/>
      <c r="M42" s="202"/>
      <c r="N42" s="202"/>
      <c r="O42" s="202"/>
      <c r="P42" s="202"/>
      <c r="Q42" s="202"/>
      <c r="R42" s="202"/>
      <c r="S42" s="202"/>
      <c r="T42" s="202"/>
      <c r="U42" s="203"/>
    </row>
    <row r="43" spans="1:21" ht="30" customHeight="1">
      <c r="A43" s="201"/>
      <c r="B43" s="202"/>
      <c r="C43" s="202"/>
      <c r="D43" s="202"/>
      <c r="E43" s="202"/>
      <c r="F43" s="202"/>
      <c r="G43" s="202"/>
      <c r="H43" s="202"/>
      <c r="I43" s="202"/>
      <c r="J43" s="202"/>
      <c r="K43" s="203"/>
      <c r="L43" s="201"/>
      <c r="M43" s="202"/>
      <c r="N43" s="202"/>
      <c r="O43" s="202"/>
      <c r="P43" s="202"/>
      <c r="Q43" s="202"/>
      <c r="R43" s="202"/>
      <c r="S43" s="202"/>
      <c r="T43" s="202"/>
      <c r="U43" s="203"/>
    </row>
    <row r="44" spans="1:21" ht="30" customHeight="1">
      <c r="A44" s="201"/>
      <c r="B44" s="202"/>
      <c r="C44" s="202"/>
      <c r="D44" s="202"/>
      <c r="E44" s="202"/>
      <c r="F44" s="202"/>
      <c r="G44" s="202"/>
      <c r="H44" s="202"/>
      <c r="I44" s="202"/>
      <c r="J44" s="202"/>
      <c r="K44" s="203"/>
      <c r="L44" s="201"/>
      <c r="M44" s="202"/>
      <c r="N44" s="202"/>
      <c r="O44" s="202"/>
      <c r="P44" s="202"/>
      <c r="Q44" s="202"/>
      <c r="R44" s="202"/>
      <c r="S44" s="202"/>
      <c r="T44" s="202"/>
      <c r="U44" s="203"/>
    </row>
    <row r="45" spans="1:21" ht="30" customHeight="1">
      <c r="A45" s="201"/>
      <c r="B45" s="202"/>
      <c r="C45" s="202"/>
      <c r="D45" s="202"/>
      <c r="E45" s="202"/>
      <c r="F45" s="202"/>
      <c r="G45" s="202"/>
      <c r="H45" s="202"/>
      <c r="I45" s="202"/>
      <c r="J45" s="202"/>
      <c r="K45" s="203"/>
      <c r="L45" s="201"/>
      <c r="M45" s="202"/>
      <c r="N45" s="202"/>
      <c r="O45" s="202"/>
      <c r="P45" s="202"/>
      <c r="Q45" s="202"/>
      <c r="R45" s="202"/>
      <c r="S45" s="202"/>
      <c r="T45" s="202"/>
      <c r="U45" s="203"/>
    </row>
    <row r="46" spans="1:21" ht="30" customHeight="1" thickBot="1">
      <c r="A46" s="204"/>
      <c r="B46" s="205"/>
      <c r="C46" s="205"/>
      <c r="D46" s="205"/>
      <c r="E46" s="205"/>
      <c r="F46" s="205"/>
      <c r="G46" s="205"/>
      <c r="H46" s="205"/>
      <c r="I46" s="205"/>
      <c r="J46" s="205"/>
      <c r="K46" s="206"/>
      <c r="L46" s="204"/>
      <c r="M46" s="205"/>
      <c r="N46" s="205"/>
      <c r="O46" s="205"/>
      <c r="P46" s="205"/>
      <c r="Q46" s="205"/>
      <c r="R46" s="205"/>
      <c r="S46" s="205"/>
      <c r="T46" s="205"/>
      <c r="U46" s="206"/>
    </row>
    <row r="47" spans="1:21" ht="30" customHeight="1">
      <c r="A47" s="207" t="s">
        <v>100</v>
      </c>
      <c r="B47" s="207"/>
      <c r="C47" s="207"/>
      <c r="D47" s="207"/>
      <c r="E47" s="207"/>
      <c r="F47" s="207"/>
      <c r="G47" s="207"/>
      <c r="H47" s="207"/>
      <c r="I47" s="207"/>
      <c r="J47" s="207"/>
      <c r="K47" s="207"/>
      <c r="L47" s="207"/>
      <c r="M47" s="207"/>
      <c r="N47" s="207"/>
      <c r="O47" s="207"/>
      <c r="P47" s="207"/>
      <c r="Q47" s="207"/>
      <c r="R47" s="207"/>
      <c r="S47" s="207"/>
      <c r="T47" s="207"/>
      <c r="U47" s="207"/>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D9:H20 J9:M20">
    <cfRule type="containsBlanks" dxfId="32" priority="14">
      <formula>LEN(TRIM(A9))=0</formula>
    </cfRule>
  </conditionalFormatting>
  <conditionalFormatting sqref="I9">
    <cfRule type="containsBlanks" dxfId="31" priority="13">
      <formula>LEN(TRIM(I9))=0</formula>
    </cfRule>
  </conditionalFormatting>
  <conditionalFormatting sqref="I10">
    <cfRule type="containsBlanks" dxfId="30" priority="12">
      <formula>LEN(TRIM(I10))=0</formula>
    </cfRule>
  </conditionalFormatting>
  <conditionalFormatting sqref="I11">
    <cfRule type="containsBlanks" dxfId="29" priority="11">
      <formula>LEN(TRIM(I11))=0</formula>
    </cfRule>
  </conditionalFormatting>
  <conditionalFormatting sqref="I12">
    <cfRule type="containsBlanks" dxfId="28" priority="10">
      <formula>LEN(TRIM(I12))=0</formula>
    </cfRule>
  </conditionalFormatting>
  <conditionalFormatting sqref="I13">
    <cfRule type="containsBlanks" dxfId="27" priority="9">
      <formula>LEN(TRIM(I13))=0</formula>
    </cfRule>
  </conditionalFormatting>
  <conditionalFormatting sqref="I14">
    <cfRule type="containsBlanks" dxfId="26" priority="8">
      <formula>LEN(TRIM(I14))=0</formula>
    </cfRule>
  </conditionalFormatting>
  <conditionalFormatting sqref="I15">
    <cfRule type="containsBlanks" dxfId="25" priority="7">
      <formula>LEN(TRIM(I15))=0</formula>
    </cfRule>
  </conditionalFormatting>
  <conditionalFormatting sqref="I16">
    <cfRule type="containsBlanks" dxfId="24" priority="6">
      <formula>LEN(TRIM(I16))=0</formula>
    </cfRule>
  </conditionalFormatting>
  <conditionalFormatting sqref="I17">
    <cfRule type="containsBlanks" dxfId="23" priority="5">
      <formula>LEN(TRIM(I17))=0</formula>
    </cfRule>
  </conditionalFormatting>
  <conditionalFormatting sqref="I18">
    <cfRule type="containsBlanks" dxfId="22" priority="4">
      <formula>LEN(TRIM(I18))=0</formula>
    </cfRule>
  </conditionalFormatting>
  <conditionalFormatting sqref="I19">
    <cfRule type="containsBlanks" dxfId="21" priority="3">
      <formula>LEN(TRIM(I19))=0</formula>
    </cfRule>
  </conditionalFormatting>
  <conditionalFormatting sqref="I20">
    <cfRule type="containsBlanks" dxfId="20" priority="2">
      <formula>LEN(TRIM(I20))=0</formula>
    </cfRule>
  </conditionalFormatting>
  <conditionalFormatting sqref="I5:J5">
    <cfRule type="containsBlanks" dxfId="19" priority="1">
      <formula>LEN(TRIM(I5))=0</formula>
    </cfRule>
  </conditionalFormatting>
  <dataValidations count="1">
    <dataValidation type="list" allowBlank="1" showInputMessage="1" showErrorMessage="1" sqref="K9:K20" xr:uid="{309C2B1B-2A45-41CB-A1E6-27B272A2EFF7}">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ignoredErrors>
    <ignoredError sqref="T9:T20 R9:R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C119EE8-8976-4100-BD52-0CB85FC8FF85}">
          <x14:formula1>
            <xm:f>'(参考)諸謝金・宿泊料'!$J$2:$J$15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652AD-D036-4F48-AB14-8E8BFE5194DF}">
  <sheetPr>
    <tabColor rgb="FFFFFF00"/>
    <pageSetUpPr fitToPage="1"/>
  </sheetPr>
  <dimension ref="A1:AI47"/>
  <sheetViews>
    <sheetView showZeros="0" view="pageBreakPreview" zoomScale="90" zoomScaleNormal="70" zoomScaleSheetLayoutView="90" workbookViewId="0">
      <selection activeCell="A10" sqref="A10"/>
    </sheetView>
  </sheetViews>
  <sheetFormatPr defaultColWidth="2.42578125" defaultRowHeight="30" customHeight="1"/>
  <cols>
    <col min="1" max="1" width="7.85546875" style="14" bestFit="1" customWidth="1"/>
    <col min="2" max="2" width="7.7109375" style="14" bestFit="1" customWidth="1"/>
    <col min="3" max="3" width="4.28515625" style="17" bestFit="1" customWidth="1"/>
    <col min="4" max="4" width="7.7109375" style="14" bestFit="1" customWidth="1"/>
    <col min="5" max="5" width="12.42578125" style="14" customWidth="1"/>
    <col min="6" max="6" width="18.7109375" style="14" customWidth="1"/>
    <col min="7" max="7" width="12.42578125" style="14" customWidth="1"/>
    <col min="8" max="8" width="18.7109375" style="14" customWidth="1"/>
    <col min="9" max="9" width="8.85546875" style="14" customWidth="1"/>
    <col min="10" max="10" width="8.85546875" style="17" customWidth="1"/>
    <col min="11" max="11" width="9.42578125" style="17" bestFit="1" customWidth="1"/>
    <col min="12" max="21" width="10" style="14" customWidth="1"/>
    <col min="22" max="16384" width="2.42578125" style="14"/>
  </cols>
  <sheetData>
    <row r="1" spans="1:35" ht="15.75">
      <c r="A1" s="134" t="s">
        <v>58</v>
      </c>
      <c r="B1" s="134"/>
      <c r="C1" s="134"/>
      <c r="D1" s="134"/>
      <c r="E1" s="134"/>
      <c r="F1" s="134"/>
      <c r="G1" s="134"/>
      <c r="H1" s="134"/>
      <c r="I1" s="134"/>
      <c r="J1" s="134"/>
      <c r="K1" s="134"/>
      <c r="L1" s="32"/>
      <c r="M1" s="32"/>
      <c r="N1" s="32"/>
      <c r="O1" s="32"/>
      <c r="P1" s="159">
        <f>'報告書(車)'!U6</f>
        <v>0</v>
      </c>
      <c r="Q1" s="159"/>
      <c r="R1" s="159"/>
      <c r="S1" s="159"/>
      <c r="T1" s="159"/>
      <c r="U1" s="159"/>
    </row>
    <row r="2" spans="1:35" ht="15.75">
      <c r="A2" s="134" t="s">
        <v>59</v>
      </c>
      <c r="B2" s="134"/>
      <c r="C2" s="134"/>
      <c r="D2" s="134"/>
      <c r="E2" s="199">
        <f>'報告書(車)'!M2</f>
        <v>0</v>
      </c>
      <c r="F2" s="199"/>
      <c r="G2" s="135"/>
      <c r="H2" s="135"/>
      <c r="I2" s="135"/>
      <c r="J2" s="135"/>
      <c r="K2" s="135"/>
      <c r="L2" s="15"/>
      <c r="M2" s="15"/>
      <c r="N2" s="15"/>
      <c r="O2" s="15"/>
      <c r="P2" s="15"/>
      <c r="Q2" s="15"/>
      <c r="R2" s="15"/>
      <c r="S2" s="15"/>
      <c r="T2" s="15"/>
      <c r="U2" s="15"/>
      <c r="V2" s="15"/>
      <c r="W2" s="15"/>
      <c r="X2" s="15"/>
      <c r="Y2" s="15"/>
      <c r="Z2" s="15"/>
      <c r="AA2" s="15"/>
      <c r="AB2" s="15"/>
      <c r="AC2" s="15"/>
      <c r="AD2" s="15"/>
      <c r="AE2" s="15"/>
      <c r="AF2" s="15"/>
      <c r="AG2" s="15"/>
      <c r="AH2" s="15"/>
      <c r="AI2" s="32"/>
    </row>
    <row r="3" spans="1:35" ht="16.5" thickBot="1">
      <c r="A3" s="163" t="s">
        <v>104</v>
      </c>
      <c r="B3" s="135"/>
      <c r="C3" s="135"/>
      <c r="D3" s="135"/>
      <c r="E3" s="135"/>
      <c r="F3" s="135"/>
      <c r="G3" s="135"/>
      <c r="H3" s="135"/>
      <c r="I3" s="135"/>
      <c r="J3" s="135"/>
      <c r="K3" s="135"/>
      <c r="L3" s="135"/>
      <c r="M3" s="135"/>
      <c r="N3" s="135"/>
      <c r="O3" s="135"/>
      <c r="P3" s="135"/>
      <c r="Q3" s="135"/>
      <c r="R3" s="135"/>
      <c r="S3" s="135"/>
      <c r="T3" s="135"/>
      <c r="U3" s="135"/>
    </row>
    <row r="4" spans="1:35" ht="30" customHeight="1">
      <c r="E4" s="33"/>
      <c r="F4" s="33"/>
      <c r="I4" s="175" t="s">
        <v>61</v>
      </c>
      <c r="J4" s="176"/>
      <c r="K4" s="34"/>
      <c r="L4" s="164" t="s">
        <v>62</v>
      </c>
      <c r="M4" s="165"/>
      <c r="N4" s="165"/>
      <c r="O4" s="165"/>
      <c r="P4" s="166"/>
      <c r="Q4" s="164" t="s">
        <v>63</v>
      </c>
      <c r="R4" s="165"/>
      <c r="S4" s="165"/>
      <c r="T4" s="165"/>
      <c r="U4" s="166"/>
    </row>
    <row r="5" spans="1:35" ht="30" customHeight="1" thickBot="1">
      <c r="A5" s="35" t="s">
        <v>64</v>
      </c>
      <c r="B5" s="200">
        <f>'報告書(車)'!Y18</f>
        <v>0</v>
      </c>
      <c r="C5" s="200"/>
      <c r="D5" s="200"/>
      <c r="E5" s="31"/>
      <c r="F5" s="31"/>
      <c r="I5" s="212"/>
      <c r="J5" s="213"/>
      <c r="K5" s="36"/>
      <c r="L5" s="168" t="s">
        <v>65</v>
      </c>
      <c r="M5" s="169"/>
      <c r="N5" s="169"/>
      <c r="O5" s="170" t="str">
        <f>IF(J21&lt;8,"",J21*(IF(I5&lt;37,I5,37)))</f>
        <v/>
      </c>
      <c r="P5" s="171"/>
      <c r="Q5" s="168" t="s">
        <v>65</v>
      </c>
      <c r="R5" s="169"/>
      <c r="S5" s="169"/>
      <c r="T5" s="170" t="str">
        <f>O5</f>
        <v/>
      </c>
      <c r="U5" s="171"/>
    </row>
    <row r="6" spans="1:35" ht="30" customHeight="1" thickBot="1">
      <c r="A6" s="35" t="s">
        <v>66</v>
      </c>
      <c r="B6" s="200">
        <f>'報告書(車)'!N18</f>
        <v>0</v>
      </c>
      <c r="C6" s="200"/>
      <c r="D6" s="200"/>
      <c r="E6" s="31"/>
      <c r="F6" s="31"/>
      <c r="G6" s="31"/>
      <c r="H6" s="31"/>
      <c r="I6" s="31"/>
      <c r="J6" s="36"/>
      <c r="K6" s="36"/>
      <c r="L6" s="172" t="s">
        <v>67</v>
      </c>
      <c r="M6" s="173"/>
      <c r="N6" s="174" t="s">
        <v>68</v>
      </c>
      <c r="O6" s="173"/>
      <c r="P6" s="37" t="s">
        <v>69</v>
      </c>
      <c r="Q6" s="172" t="s">
        <v>67</v>
      </c>
      <c r="R6" s="173"/>
      <c r="S6" s="174" t="s">
        <v>68</v>
      </c>
      <c r="T6" s="173"/>
      <c r="U6" s="37" t="s">
        <v>69</v>
      </c>
    </row>
    <row r="7" spans="1:35" ht="30" customHeight="1">
      <c r="A7" s="38" t="s">
        <v>70</v>
      </c>
      <c r="B7" s="39" t="s">
        <v>71</v>
      </c>
      <c r="C7" s="40" t="s">
        <v>72</v>
      </c>
      <c r="D7" s="41" t="s">
        <v>73</v>
      </c>
      <c r="E7" s="42" t="s">
        <v>74</v>
      </c>
      <c r="F7" s="42" t="s">
        <v>75</v>
      </c>
      <c r="G7" s="43" t="s">
        <v>76</v>
      </c>
      <c r="H7" s="42" t="s">
        <v>75</v>
      </c>
      <c r="I7" s="42" t="s">
        <v>77</v>
      </c>
      <c r="J7" s="44" t="s">
        <v>78</v>
      </c>
      <c r="K7" s="44" t="s">
        <v>79</v>
      </c>
      <c r="L7" s="45" t="s">
        <v>80</v>
      </c>
      <c r="M7" s="46" t="s">
        <v>81</v>
      </c>
      <c r="N7" s="46" t="s">
        <v>82</v>
      </c>
      <c r="O7" s="46" t="s">
        <v>81</v>
      </c>
      <c r="P7" s="47" t="s">
        <v>83</v>
      </c>
      <c r="Q7" s="45" t="s">
        <v>80</v>
      </c>
      <c r="R7" s="46" t="s">
        <v>81</v>
      </c>
      <c r="S7" s="46" t="s">
        <v>82</v>
      </c>
      <c r="T7" s="46" t="s">
        <v>81</v>
      </c>
      <c r="U7" s="48" t="s">
        <v>83</v>
      </c>
    </row>
    <row r="8" spans="1:35" s="60" customFormat="1" ht="15.75">
      <c r="A8" s="49"/>
      <c r="B8" s="50"/>
      <c r="C8" s="51"/>
      <c r="D8" s="52"/>
      <c r="E8" s="53"/>
      <c r="F8" s="53"/>
      <c r="G8" s="54"/>
      <c r="H8" s="53"/>
      <c r="I8" s="53"/>
      <c r="J8" s="55" t="s">
        <v>84</v>
      </c>
      <c r="K8" s="50"/>
      <c r="L8" s="49" t="s">
        <v>80</v>
      </c>
      <c r="M8" s="56" t="s">
        <v>85</v>
      </c>
      <c r="N8" s="56" t="s">
        <v>86</v>
      </c>
      <c r="O8" s="57" t="s">
        <v>85</v>
      </c>
      <c r="P8" s="58" t="s">
        <v>85</v>
      </c>
      <c r="Q8" s="49" t="s">
        <v>80</v>
      </c>
      <c r="R8" s="56" t="s">
        <v>85</v>
      </c>
      <c r="S8" s="56" t="s">
        <v>86</v>
      </c>
      <c r="T8" s="57" t="s">
        <v>85</v>
      </c>
      <c r="U8" s="59" t="s">
        <v>85</v>
      </c>
    </row>
    <row r="9" spans="1:35" ht="30" customHeight="1">
      <c r="A9" s="101"/>
      <c r="B9" s="102"/>
      <c r="C9" s="63" t="s">
        <v>72</v>
      </c>
      <c r="D9" s="103"/>
      <c r="E9" s="104"/>
      <c r="F9" s="104"/>
      <c r="G9" s="104"/>
      <c r="H9" s="104"/>
      <c r="I9" s="25"/>
      <c r="J9" s="105"/>
      <c r="K9" s="68"/>
      <c r="L9" s="106"/>
      <c r="M9" s="107"/>
      <c r="N9" s="71" t="str">
        <f t="shared" ref="N9:N20" si="0">IF(I9="","",1)</f>
        <v/>
      </c>
      <c r="O9" s="107"/>
      <c r="P9" s="108"/>
      <c r="Q9" s="73">
        <f>L9</f>
        <v>0</v>
      </c>
      <c r="R9" s="74" t="str">
        <f>IF(L9="","",IF(M9&lt;VLOOKUP($B$6,'(参考)諸謝金・宿泊料'!$B$3:$D$25,3,FALSE)*Q9,M9,VLOOKUP($B$6,'(参考)諸謝金・宿泊料'!$B$3:$D$25,3,FALSE)*Q9))</f>
        <v/>
      </c>
      <c r="S9" s="74" t="str">
        <f>N9</f>
        <v/>
      </c>
      <c r="T9" s="74" t="str">
        <f>IF(OR(I9="東京都特別区",I9="横浜市",I9="川崎市",I9="相模原市",I9="千葉市",I9="さいたま市",I9="名古屋市",I9="京都市",I9="大阪市",I9="堺市",I9="神戸市",I9="広島市",I9="福岡市"),IF(S9=1,MIN(O9,VLOOKUP(IF(ISNA(VLOOKUP('報告書(車)'!$N$18,'(参考)諸謝金・宿泊料'!B:C,2,FALSE)),"",VLOOKUP('報告書(車)'!$N$18,'(参考)諸謝金・宿泊料'!B:C,2,FALSE)),'(参考)諸謝金・宿泊料'!$C:$F,3,FALSE)),""),IF(S9=1,MIN(O9,VLOOKUP(IF(ISNA(VLOOKUP('報告書(車)'!$N$18,'(参考)諸謝金・宿泊料'!B:C,2,FALSE)),"",VLOOKUP('報告書(車)'!$N$18,'(参考)諸謝金・宿泊料'!B:C,2,FALSE)),'(参考)諸謝金・宿泊料'!$C:$F,4,FALSE)),""))</f>
        <v/>
      </c>
      <c r="U9" s="75">
        <f t="shared" ref="U9:U20" si="1">P9</f>
        <v>0</v>
      </c>
    </row>
    <row r="10" spans="1:35" ht="30" customHeight="1">
      <c r="A10" s="101"/>
      <c r="B10" s="109"/>
      <c r="C10" s="77" t="s">
        <v>72</v>
      </c>
      <c r="D10" s="110"/>
      <c r="E10" s="111"/>
      <c r="F10" s="111"/>
      <c r="G10" s="111"/>
      <c r="H10" s="111"/>
      <c r="I10" s="25"/>
      <c r="J10" s="112"/>
      <c r="K10" s="68"/>
      <c r="L10" s="113"/>
      <c r="M10" s="114"/>
      <c r="N10" s="84" t="str">
        <f t="shared" si="0"/>
        <v/>
      </c>
      <c r="O10" s="107"/>
      <c r="P10" s="108"/>
      <c r="Q10" s="85">
        <f>L10</f>
        <v>0</v>
      </c>
      <c r="R10" s="74" t="str">
        <f>IF(L10="","",IF(M10&lt;VLOOKUP($B$6,'(参考)諸謝金・宿泊料'!$B$3:$D$25,3,FALSE)*Q10,M10,VLOOKUP($B$6,'(参考)諸謝金・宿泊料'!$B$3:$D$25,3,FALSE)*Q10))</f>
        <v/>
      </c>
      <c r="S10" s="86" t="str">
        <f t="shared" ref="S10:S20" si="2">N10</f>
        <v/>
      </c>
      <c r="T10" s="74" t="str">
        <f>IF(OR(I10="東京都特別区",I10="横浜市",I10="川崎市",I10="相模原市",I10="千葉市",I10="さいたま市",I10="名古屋市",I10="京都市",I10="大阪市",I10="堺市",I10="神戸市",I10="広島市",I10="福岡市"),IF(S10=1,MIN(O10,VLOOKUP(IF(ISNA(VLOOKUP('報告書(車)'!$N$18,'(参考)諸謝金・宿泊料'!B:C,2,FALSE)),"",VLOOKUP('報告書(車)'!$N$18,'(参考)諸謝金・宿泊料'!B:C,2,FALSE)),'(参考)諸謝金・宿泊料'!$C:$F,3,FALSE)),""),IF(S10=1,MIN(O10,VLOOKUP(IF(ISNA(VLOOKUP('報告書(車)'!$N$18,'(参考)諸謝金・宿泊料'!B:C,2,FALSE)),"",VLOOKUP('報告書(車)'!$N$18,'(参考)諸謝金・宿泊料'!B:C,2,FALSE)),'(参考)諸謝金・宿泊料'!$C:$F,4,FALSE)),""))</f>
        <v/>
      </c>
      <c r="U10" s="87">
        <f t="shared" si="1"/>
        <v>0</v>
      </c>
    </row>
    <row r="11" spans="1:35" ht="30" customHeight="1">
      <c r="A11" s="115"/>
      <c r="B11" s="109"/>
      <c r="C11" s="77" t="s">
        <v>72</v>
      </c>
      <c r="D11" s="110"/>
      <c r="E11" s="104"/>
      <c r="F11" s="104"/>
      <c r="G11" s="104"/>
      <c r="H11" s="104"/>
      <c r="I11" s="25"/>
      <c r="J11" s="105"/>
      <c r="K11" s="68"/>
      <c r="L11" s="113"/>
      <c r="M11" s="114"/>
      <c r="N11" s="84" t="str">
        <f t="shared" si="0"/>
        <v/>
      </c>
      <c r="O11" s="114"/>
      <c r="P11" s="116"/>
      <c r="Q11" s="85">
        <f t="shared" ref="Q11:Q14" si="3">L11</f>
        <v>0</v>
      </c>
      <c r="R11" s="74" t="str">
        <f>IF(L11="","",IF(M11&lt;VLOOKUP($B$6,'(参考)諸謝金・宿泊料'!$B$3:$D$25,3,FALSE)*Q11,M11,VLOOKUP($B$6,'(参考)諸謝金・宿泊料'!$B$3:$D$25,3,FALSE)*Q11))</f>
        <v/>
      </c>
      <c r="S11" s="86" t="str">
        <f t="shared" si="2"/>
        <v/>
      </c>
      <c r="T11" s="74" t="str">
        <f>IF(OR(I11="東京都特別区",I11="横浜市",I11="川崎市",I11="相模原市",I11="千葉市",I11="さいたま市",I11="名古屋市",I11="京都市",I11="大阪市",I11="堺市",I11="神戸市",I11="広島市",I11="福岡市"),IF(S11=1,MIN(O11,VLOOKUP(IF(ISNA(VLOOKUP('報告書(車)'!$N$18,'(参考)諸謝金・宿泊料'!B:C,2,FALSE)),"",VLOOKUP('報告書(車)'!$N$18,'(参考)諸謝金・宿泊料'!B:C,2,FALSE)),'(参考)諸謝金・宿泊料'!$C:$F,3,FALSE)),""),IF(S11=1,MIN(O11,VLOOKUP(IF(ISNA(VLOOKUP('報告書(車)'!$N$18,'(参考)諸謝金・宿泊料'!B:C,2,FALSE)),"",VLOOKUP('報告書(車)'!$N$18,'(参考)諸謝金・宿泊料'!B:C,2,FALSE)),'(参考)諸謝金・宿泊料'!$C:$F,4,FALSE)),""))</f>
        <v/>
      </c>
      <c r="U11" s="87">
        <f t="shared" si="1"/>
        <v>0</v>
      </c>
    </row>
    <row r="12" spans="1:35" ht="30" customHeight="1">
      <c r="A12" s="115"/>
      <c r="B12" s="109"/>
      <c r="C12" s="77" t="s">
        <v>72</v>
      </c>
      <c r="D12" s="110"/>
      <c r="E12" s="111"/>
      <c r="F12" s="111"/>
      <c r="G12" s="111"/>
      <c r="H12" s="111"/>
      <c r="I12" s="25"/>
      <c r="J12" s="112"/>
      <c r="K12" s="68"/>
      <c r="L12" s="113"/>
      <c r="M12" s="114"/>
      <c r="N12" s="84" t="str">
        <f t="shared" si="0"/>
        <v/>
      </c>
      <c r="O12" s="114"/>
      <c r="P12" s="116"/>
      <c r="Q12" s="85">
        <f t="shared" si="3"/>
        <v>0</v>
      </c>
      <c r="R12" s="74" t="str">
        <f>IF(L12="","",IF(M12&lt;VLOOKUP($B$6,'(参考)諸謝金・宿泊料'!$B$3:$D$25,3,FALSE)*Q12,M12,VLOOKUP($B$6,'(参考)諸謝金・宿泊料'!$B$3:$D$25,3,FALSE)*Q12))</f>
        <v/>
      </c>
      <c r="S12" s="86" t="str">
        <f t="shared" si="2"/>
        <v/>
      </c>
      <c r="T12" s="74" t="str">
        <f>IF(OR(I12="東京都特別区",I12="横浜市",I12="川崎市",I12="相模原市",I12="千葉市",I12="さいたま市",I12="名古屋市",I12="京都市",I12="大阪市",I12="堺市",I12="神戸市",I12="広島市",I12="福岡市"),IF(S12=1,MIN(O12,VLOOKUP(IF(ISNA(VLOOKUP('報告書(車)'!$N$18,'(参考)諸謝金・宿泊料'!B:C,2,FALSE)),"",VLOOKUP('報告書(車)'!$N$18,'(参考)諸謝金・宿泊料'!B:C,2,FALSE)),'(参考)諸謝金・宿泊料'!$C:$F,3,FALSE)),""),IF(S12=1,MIN(O12,VLOOKUP(IF(ISNA(VLOOKUP('報告書(車)'!$N$18,'(参考)諸謝金・宿泊料'!B:C,2,FALSE)),"",VLOOKUP('報告書(車)'!$N$18,'(参考)諸謝金・宿泊料'!B:C,2,FALSE)),'(参考)諸謝金・宿泊料'!$C:$F,4,FALSE)),""))</f>
        <v/>
      </c>
      <c r="U12" s="87">
        <f t="shared" si="1"/>
        <v>0</v>
      </c>
    </row>
    <row r="13" spans="1:35" ht="30" customHeight="1">
      <c r="A13" s="115"/>
      <c r="B13" s="109"/>
      <c r="C13" s="77" t="s">
        <v>72</v>
      </c>
      <c r="D13" s="110"/>
      <c r="E13" s="111"/>
      <c r="F13" s="111"/>
      <c r="G13" s="117"/>
      <c r="H13" s="117"/>
      <c r="I13" s="25"/>
      <c r="J13" s="112"/>
      <c r="K13" s="118"/>
      <c r="L13" s="113"/>
      <c r="M13" s="114"/>
      <c r="N13" s="84" t="str">
        <f t="shared" si="0"/>
        <v/>
      </c>
      <c r="O13" s="114"/>
      <c r="P13" s="116"/>
      <c r="Q13" s="85">
        <f t="shared" si="3"/>
        <v>0</v>
      </c>
      <c r="R13" s="74" t="str">
        <f>IF(L13="","",IF(M13&lt;VLOOKUP($B$6,'(参考)諸謝金・宿泊料'!$B$3:$D$25,3,FALSE)*Q13,M13,VLOOKUP($B$6,'(参考)諸謝金・宿泊料'!$B$3:$D$25,3,FALSE)*Q13))</f>
        <v/>
      </c>
      <c r="S13" s="86" t="str">
        <f t="shared" si="2"/>
        <v/>
      </c>
      <c r="T13" s="74" t="str">
        <f>IF(OR(I13="東京都特別区",I13="横浜市",I13="川崎市",I13="相模原市",I13="千葉市",I13="さいたま市",I13="名古屋市",I13="京都市",I13="大阪市",I13="堺市",I13="神戸市",I13="広島市",I13="福岡市"),IF(S13=1,MIN(O13,VLOOKUP(IF(ISNA(VLOOKUP('報告書(車)'!$N$18,'(参考)諸謝金・宿泊料'!B:C,2,FALSE)),"",VLOOKUP('報告書(車)'!$N$18,'(参考)諸謝金・宿泊料'!B:C,2,FALSE)),'(参考)諸謝金・宿泊料'!$C:$F,3,FALSE)),""),IF(S13=1,MIN(O13,VLOOKUP(IF(ISNA(VLOOKUP('報告書(車)'!$N$18,'(参考)諸謝金・宿泊料'!B:C,2,FALSE)),"",VLOOKUP('報告書(車)'!$N$18,'(参考)諸謝金・宿泊料'!B:C,2,FALSE)),'(参考)諸謝金・宿泊料'!$C:$F,4,FALSE)),""))</f>
        <v/>
      </c>
      <c r="U13" s="87">
        <f t="shared" si="1"/>
        <v>0</v>
      </c>
    </row>
    <row r="14" spans="1:35" ht="30" customHeight="1">
      <c r="A14" s="115"/>
      <c r="B14" s="109"/>
      <c r="C14" s="77" t="s">
        <v>72</v>
      </c>
      <c r="D14" s="110"/>
      <c r="E14" s="111"/>
      <c r="F14" s="111"/>
      <c r="G14" s="117"/>
      <c r="H14" s="117"/>
      <c r="I14" s="25"/>
      <c r="J14" s="112"/>
      <c r="K14" s="118"/>
      <c r="L14" s="113"/>
      <c r="M14" s="114"/>
      <c r="N14" s="84" t="str">
        <f t="shared" si="0"/>
        <v/>
      </c>
      <c r="O14" s="114"/>
      <c r="P14" s="116"/>
      <c r="Q14" s="85">
        <f t="shared" si="3"/>
        <v>0</v>
      </c>
      <c r="R14" s="74" t="str">
        <f>IF(L14="","",IF(M14&lt;VLOOKUP($B$6,'(参考)諸謝金・宿泊料'!$B$3:$D$25,3,FALSE)*Q14,M14,VLOOKUP($B$6,'(参考)諸謝金・宿泊料'!$B$3:$D$25,3,FALSE)*Q14))</f>
        <v/>
      </c>
      <c r="S14" s="86" t="str">
        <f t="shared" si="2"/>
        <v/>
      </c>
      <c r="T14" s="74" t="str">
        <f>IF(OR(I14="東京都特別区",I14="横浜市",I14="川崎市",I14="相模原市",I14="千葉市",I14="さいたま市",I14="名古屋市",I14="京都市",I14="大阪市",I14="堺市",I14="神戸市",I14="広島市",I14="福岡市"),IF(S14=1,MIN(O14,VLOOKUP(IF(ISNA(VLOOKUP('報告書(車)'!$N$18,'(参考)諸謝金・宿泊料'!B:C,2,FALSE)),"",VLOOKUP('報告書(車)'!$N$18,'(参考)諸謝金・宿泊料'!B:C,2,FALSE)),'(参考)諸謝金・宿泊料'!$C:$F,3,FALSE)),""),IF(S14=1,MIN(O14,VLOOKUP(IF(ISNA(VLOOKUP('報告書(車)'!$N$18,'(参考)諸謝金・宿泊料'!B:C,2,FALSE)),"",VLOOKUP('報告書(車)'!$N$18,'(参考)諸謝金・宿泊料'!B:C,2,FALSE)),'(参考)諸謝金・宿泊料'!$C:$F,4,FALSE)),""))</f>
        <v/>
      </c>
      <c r="U14" s="87">
        <f t="shared" si="1"/>
        <v>0</v>
      </c>
    </row>
    <row r="15" spans="1:35" ht="30" customHeight="1">
      <c r="A15" s="101"/>
      <c r="B15" s="109"/>
      <c r="C15" s="77" t="s">
        <v>72</v>
      </c>
      <c r="D15" s="110"/>
      <c r="E15" s="111"/>
      <c r="F15" s="111"/>
      <c r="G15" s="111"/>
      <c r="H15" s="111"/>
      <c r="I15" s="25"/>
      <c r="J15" s="112"/>
      <c r="K15" s="68"/>
      <c r="L15" s="113"/>
      <c r="M15" s="114"/>
      <c r="N15" s="84" t="str">
        <f t="shared" si="0"/>
        <v/>
      </c>
      <c r="O15" s="107"/>
      <c r="P15" s="108"/>
      <c r="Q15" s="85">
        <f>L15</f>
        <v>0</v>
      </c>
      <c r="R15" s="74" t="str">
        <f>IF(L15="","",IF(M15&lt;VLOOKUP($B$6,'(参考)諸謝金・宿泊料'!$B$3:$D$25,3,FALSE)*Q15,M15,VLOOKUP($B$6,'(参考)諸謝金・宿泊料'!$B$3:$D$25,3,FALSE)*Q15))</f>
        <v/>
      </c>
      <c r="S15" s="86" t="str">
        <f t="shared" si="2"/>
        <v/>
      </c>
      <c r="T15" s="74" t="str">
        <f>IF(OR(I15="東京都特別区",I15="横浜市",I15="川崎市",I15="相模原市",I15="千葉市",I15="さいたま市",I15="名古屋市",I15="京都市",I15="大阪市",I15="堺市",I15="神戸市",I15="広島市",I15="福岡市"),IF(S15=1,MIN(O15,VLOOKUP(IF(ISNA(VLOOKUP('報告書(車)'!$N$18,'(参考)諸謝金・宿泊料'!B:C,2,FALSE)),"",VLOOKUP('報告書(車)'!$N$18,'(参考)諸謝金・宿泊料'!B:C,2,FALSE)),'(参考)諸謝金・宿泊料'!$C:$F,3,FALSE)),""),IF(S15=1,MIN(O15,VLOOKUP(IF(ISNA(VLOOKUP('報告書(車)'!$N$18,'(参考)諸謝金・宿泊料'!B:C,2,FALSE)),"",VLOOKUP('報告書(車)'!$N$18,'(参考)諸謝金・宿泊料'!B:C,2,FALSE)),'(参考)諸謝金・宿泊料'!$C:$F,4,FALSE)),""))</f>
        <v/>
      </c>
      <c r="U15" s="87">
        <f t="shared" si="1"/>
        <v>0</v>
      </c>
    </row>
    <row r="16" spans="1:35" ht="30" customHeight="1">
      <c r="A16" s="115"/>
      <c r="B16" s="109"/>
      <c r="C16" s="77" t="s">
        <v>72</v>
      </c>
      <c r="D16" s="110"/>
      <c r="E16" s="104"/>
      <c r="F16" s="104"/>
      <c r="G16" s="104"/>
      <c r="H16" s="104"/>
      <c r="I16" s="25"/>
      <c r="J16" s="105"/>
      <c r="K16" s="68"/>
      <c r="L16" s="113"/>
      <c r="M16" s="114"/>
      <c r="N16" s="84" t="str">
        <f t="shared" si="0"/>
        <v/>
      </c>
      <c r="O16" s="114"/>
      <c r="P16" s="116"/>
      <c r="Q16" s="85">
        <f t="shared" ref="Q16:Q20" si="4">L16</f>
        <v>0</v>
      </c>
      <c r="R16" s="74" t="str">
        <f>IF(L16="","",IF(M16&lt;VLOOKUP($B$6,'(参考)諸謝金・宿泊料'!$B$3:$D$25,3,FALSE)*Q16,M16,VLOOKUP($B$6,'(参考)諸謝金・宿泊料'!$B$3:$D$25,3,FALSE)*Q16))</f>
        <v/>
      </c>
      <c r="S16" s="86" t="str">
        <f t="shared" si="2"/>
        <v/>
      </c>
      <c r="T16" s="74" t="str">
        <f>IF(OR(I16="東京都特別区",I16="横浜市",I16="川崎市",I16="相模原市",I16="千葉市",I16="さいたま市",I16="名古屋市",I16="京都市",I16="大阪市",I16="堺市",I16="神戸市",I16="広島市",I16="福岡市"),IF(S16=1,MIN(O16,VLOOKUP(IF(ISNA(VLOOKUP('報告書(車)'!$N$18,'(参考)諸謝金・宿泊料'!B:C,2,FALSE)),"",VLOOKUP('報告書(車)'!$N$18,'(参考)諸謝金・宿泊料'!B:C,2,FALSE)),'(参考)諸謝金・宿泊料'!$C:$F,3,FALSE)),""),IF(S16=1,MIN(O16,VLOOKUP(IF(ISNA(VLOOKUP('報告書(車)'!$N$18,'(参考)諸謝金・宿泊料'!B:C,2,FALSE)),"",VLOOKUP('報告書(車)'!$N$18,'(参考)諸謝金・宿泊料'!B:C,2,FALSE)),'(参考)諸謝金・宿泊料'!$C:$F,4,FALSE)),""))</f>
        <v/>
      </c>
      <c r="U16" s="87">
        <f t="shared" si="1"/>
        <v>0</v>
      </c>
    </row>
    <row r="17" spans="1:21" ht="30" customHeight="1">
      <c r="A17" s="115"/>
      <c r="B17" s="109"/>
      <c r="C17" s="77" t="s">
        <v>72</v>
      </c>
      <c r="D17" s="110"/>
      <c r="E17" s="111"/>
      <c r="F17" s="111"/>
      <c r="G17" s="111"/>
      <c r="H17" s="111"/>
      <c r="I17" s="25"/>
      <c r="J17" s="112"/>
      <c r="K17" s="68"/>
      <c r="L17" s="113"/>
      <c r="M17" s="114"/>
      <c r="N17" s="84" t="str">
        <f t="shared" si="0"/>
        <v/>
      </c>
      <c r="O17" s="114"/>
      <c r="P17" s="116"/>
      <c r="Q17" s="85">
        <f t="shared" si="4"/>
        <v>0</v>
      </c>
      <c r="R17" s="74" t="str">
        <f>IF(L17="","",IF(M17&lt;VLOOKUP($B$6,'(参考)諸謝金・宿泊料'!$B$3:$D$25,3,FALSE)*Q17,M17,VLOOKUP($B$6,'(参考)諸謝金・宿泊料'!$B$3:$D$25,3,FALSE)*Q17))</f>
        <v/>
      </c>
      <c r="S17" s="86" t="str">
        <f t="shared" si="2"/>
        <v/>
      </c>
      <c r="T17" s="74" t="str">
        <f>IF(OR(I17="東京都特別区",I17="横浜市",I17="川崎市",I17="相模原市",I17="千葉市",I17="さいたま市",I17="名古屋市",I17="京都市",I17="大阪市",I17="堺市",I17="神戸市",I17="広島市",I17="福岡市"),IF(S17=1,MIN(O17,VLOOKUP(IF(ISNA(VLOOKUP('報告書(車)'!$N$18,'(参考)諸謝金・宿泊料'!B:C,2,FALSE)),"",VLOOKUP('報告書(車)'!$N$18,'(参考)諸謝金・宿泊料'!B:C,2,FALSE)),'(参考)諸謝金・宿泊料'!$C:$F,3,FALSE)),""),IF(S17=1,MIN(O17,VLOOKUP(IF(ISNA(VLOOKUP('報告書(車)'!$N$18,'(参考)諸謝金・宿泊料'!B:C,2,FALSE)),"",VLOOKUP('報告書(車)'!$N$18,'(参考)諸謝金・宿泊料'!B:C,2,FALSE)),'(参考)諸謝金・宿泊料'!$C:$F,4,FALSE)),""))</f>
        <v/>
      </c>
      <c r="U17" s="87">
        <f t="shared" si="1"/>
        <v>0</v>
      </c>
    </row>
    <row r="18" spans="1:21" ht="30" customHeight="1">
      <c r="A18" s="115"/>
      <c r="B18" s="109"/>
      <c r="C18" s="77" t="s">
        <v>72</v>
      </c>
      <c r="D18" s="110"/>
      <c r="E18" s="111"/>
      <c r="F18" s="111"/>
      <c r="G18" s="117"/>
      <c r="H18" s="117"/>
      <c r="I18" s="25"/>
      <c r="J18" s="112"/>
      <c r="K18" s="118"/>
      <c r="L18" s="113"/>
      <c r="M18" s="114"/>
      <c r="N18" s="84" t="str">
        <f t="shared" si="0"/>
        <v/>
      </c>
      <c r="O18" s="114"/>
      <c r="P18" s="116"/>
      <c r="Q18" s="85">
        <f t="shared" si="4"/>
        <v>0</v>
      </c>
      <c r="R18" s="74" t="str">
        <f>IF(L18="","",IF(M18&lt;VLOOKUP($B$6,'(参考)諸謝金・宿泊料'!$B$3:$D$25,3,FALSE)*Q18,M18,VLOOKUP($B$6,'(参考)諸謝金・宿泊料'!$B$3:$D$25,3,FALSE)*Q18))</f>
        <v/>
      </c>
      <c r="S18" s="86" t="str">
        <f t="shared" si="2"/>
        <v/>
      </c>
      <c r="T18" s="74" t="str">
        <f>IF(OR(I18="東京都特別区",I18="横浜市",I18="川崎市",I18="相模原市",I18="千葉市",I18="さいたま市",I18="名古屋市",I18="京都市",I18="大阪市",I18="堺市",I18="神戸市",I18="広島市",I18="福岡市"),IF(S18=1,MIN(O18,VLOOKUP(IF(ISNA(VLOOKUP('報告書(車)'!$N$18,'(参考)諸謝金・宿泊料'!B:C,2,FALSE)),"",VLOOKUP('報告書(車)'!$N$18,'(参考)諸謝金・宿泊料'!B:C,2,FALSE)),'(参考)諸謝金・宿泊料'!$C:$F,3,FALSE)),""),IF(S18=1,MIN(O18,VLOOKUP(IF(ISNA(VLOOKUP('報告書(車)'!$N$18,'(参考)諸謝金・宿泊料'!B:C,2,FALSE)),"",VLOOKUP('報告書(車)'!$N$18,'(参考)諸謝金・宿泊料'!B:C,2,FALSE)),'(参考)諸謝金・宿泊料'!$C:$F,4,FALSE)),""))</f>
        <v/>
      </c>
      <c r="U18" s="87">
        <f t="shared" si="1"/>
        <v>0</v>
      </c>
    </row>
    <row r="19" spans="1:21" ht="30" customHeight="1">
      <c r="A19" s="115"/>
      <c r="B19" s="109"/>
      <c r="C19" s="77" t="s">
        <v>72</v>
      </c>
      <c r="D19" s="110"/>
      <c r="E19" s="111"/>
      <c r="F19" s="111"/>
      <c r="G19" s="117"/>
      <c r="H19" s="117"/>
      <c r="I19" s="25"/>
      <c r="J19" s="112"/>
      <c r="K19" s="118"/>
      <c r="L19" s="113"/>
      <c r="M19" s="114"/>
      <c r="N19" s="84" t="str">
        <f t="shared" si="0"/>
        <v/>
      </c>
      <c r="O19" s="114"/>
      <c r="P19" s="116"/>
      <c r="Q19" s="85">
        <f t="shared" si="4"/>
        <v>0</v>
      </c>
      <c r="R19" s="74" t="str">
        <f>IF(L19="","",IF(M19&lt;VLOOKUP($B$6,'(参考)諸謝金・宿泊料'!$B$3:$D$25,3,FALSE)*Q19,M19,VLOOKUP($B$6,'(参考)諸謝金・宿泊料'!$B$3:$D$25,3,FALSE)*Q19))</f>
        <v/>
      </c>
      <c r="S19" s="86" t="str">
        <f t="shared" si="2"/>
        <v/>
      </c>
      <c r="T19" s="74" t="str">
        <f>IF(OR(I19="東京都特別区",I19="横浜市",I19="川崎市",I19="相模原市",I19="千葉市",I19="さいたま市",I19="名古屋市",I19="京都市",I19="大阪市",I19="堺市",I19="神戸市",I19="広島市",I19="福岡市"),IF(S19=1,MIN(O19,VLOOKUP(IF(ISNA(VLOOKUP('報告書(車)'!$N$18,'(参考)諸謝金・宿泊料'!B:C,2,FALSE)),"",VLOOKUP('報告書(車)'!$N$18,'(参考)諸謝金・宿泊料'!B:C,2,FALSE)),'(参考)諸謝金・宿泊料'!$C:$F,3,FALSE)),""),IF(S19=1,MIN(O19,VLOOKUP(IF(ISNA(VLOOKUP('報告書(車)'!$N$18,'(参考)諸謝金・宿泊料'!B:C,2,FALSE)),"",VLOOKUP('報告書(車)'!$N$18,'(参考)諸謝金・宿泊料'!B:C,2,FALSE)),'(参考)諸謝金・宿泊料'!$C:$F,4,FALSE)),""))</f>
        <v/>
      </c>
      <c r="U19" s="87">
        <f t="shared" si="1"/>
        <v>0</v>
      </c>
    </row>
    <row r="20" spans="1:21" ht="30" customHeight="1" thickBot="1">
      <c r="A20" s="115"/>
      <c r="B20" s="109"/>
      <c r="C20" s="77" t="s">
        <v>72</v>
      </c>
      <c r="D20" s="110"/>
      <c r="E20" s="111"/>
      <c r="F20" s="111"/>
      <c r="G20" s="111"/>
      <c r="H20" s="111"/>
      <c r="I20" s="25"/>
      <c r="J20" s="112"/>
      <c r="K20" s="118"/>
      <c r="L20" s="119"/>
      <c r="M20" s="120"/>
      <c r="N20" s="121" t="str">
        <f t="shared" si="0"/>
        <v/>
      </c>
      <c r="O20" s="120"/>
      <c r="P20" s="122"/>
      <c r="Q20" s="123">
        <f t="shared" si="4"/>
        <v>0</v>
      </c>
      <c r="R20" s="74" t="str">
        <f>IF(L20="","",IF(M20&lt;VLOOKUP($B$6,'(参考)諸謝金・宿泊料'!$B$3:$D$25,3,FALSE)*Q20,M20,VLOOKUP($B$6,'(参考)諸謝金・宿泊料'!$B$3:$D$25,3,FALSE)*Q20))</f>
        <v/>
      </c>
      <c r="S20" s="124" t="str">
        <f t="shared" si="2"/>
        <v/>
      </c>
      <c r="T20" s="74" t="str">
        <f>IF(OR(I20="東京都特別区",I20="横浜市",I20="川崎市",I20="相模原市",I20="千葉市",I20="さいたま市",I20="名古屋市",I20="京都市",I20="大阪市",I20="堺市",I20="神戸市",I20="広島市",I20="福岡市"),IF(S20=1,MIN(O20,VLOOKUP(IF(ISNA(VLOOKUP('報告書(車)'!$N$18,'(参考)諸謝金・宿泊料'!B:C,2,FALSE)),"",VLOOKUP('報告書(車)'!$N$18,'(参考)諸謝金・宿泊料'!B:C,2,FALSE)),'(参考)諸謝金・宿泊料'!$C:$F,3,FALSE)),""),IF(S20=1,MIN(O20,VLOOKUP(IF(ISNA(VLOOKUP('報告書(車)'!$N$18,'(参考)諸謝金・宿泊料'!B:C,2,FALSE)),"",VLOOKUP('報告書(車)'!$N$18,'(参考)諸謝金・宿泊料'!B:C,2,FALSE)),'(参考)諸謝金・宿泊料'!$C:$F,4,FALSE)),""))</f>
        <v/>
      </c>
      <c r="U20" s="125">
        <f t="shared" si="1"/>
        <v>0</v>
      </c>
    </row>
    <row r="21" spans="1:21" ht="30" customHeight="1" thickBot="1">
      <c r="A21" s="160" t="s">
        <v>94</v>
      </c>
      <c r="B21" s="161"/>
      <c r="C21" s="161"/>
      <c r="D21" s="161"/>
      <c r="E21" s="161"/>
      <c r="F21" s="161"/>
      <c r="G21" s="161"/>
      <c r="H21" s="162"/>
      <c r="I21" s="90"/>
      <c r="J21" s="126">
        <f>TRUNC(SUM(J9:J20),-0.1)</f>
        <v>0</v>
      </c>
      <c r="K21" s="92"/>
      <c r="L21" s="127">
        <f t="shared" ref="L21:U21" si="5">SUM(L9:L20)</f>
        <v>0</v>
      </c>
      <c r="M21" s="128">
        <f t="shared" si="5"/>
        <v>0</v>
      </c>
      <c r="N21" s="128">
        <f t="shared" si="5"/>
        <v>0</v>
      </c>
      <c r="O21" s="128">
        <f t="shared" si="5"/>
        <v>0</v>
      </c>
      <c r="P21" s="129">
        <f t="shared" si="5"/>
        <v>0</v>
      </c>
      <c r="Q21" s="127">
        <f t="shared" si="5"/>
        <v>0</v>
      </c>
      <c r="R21" s="128">
        <f t="shared" si="5"/>
        <v>0</v>
      </c>
      <c r="S21" s="129">
        <f t="shared" si="5"/>
        <v>0</v>
      </c>
      <c r="T21" s="128">
        <f t="shared" si="5"/>
        <v>0</v>
      </c>
      <c r="U21" s="130">
        <f t="shared" si="5"/>
        <v>0</v>
      </c>
    </row>
    <row r="22" spans="1:21" ht="16.5" thickBot="1">
      <c r="A22" s="181" t="s">
        <v>95</v>
      </c>
      <c r="B22" s="181"/>
      <c r="C22" s="181"/>
      <c r="D22" s="181"/>
      <c r="E22" s="181"/>
      <c r="F22" s="181"/>
      <c r="G22" s="181"/>
      <c r="H22" s="181"/>
      <c r="I22" s="181"/>
      <c r="J22" s="181"/>
      <c r="K22" s="181"/>
      <c r="L22" s="97"/>
      <c r="M22" s="97"/>
      <c r="N22" s="97"/>
      <c r="O22" s="97"/>
      <c r="P22" s="97"/>
      <c r="Q22" s="97"/>
      <c r="R22" s="97"/>
      <c r="S22" s="97"/>
      <c r="T22" s="97"/>
      <c r="U22" s="97"/>
    </row>
    <row r="23" spans="1:21" ht="30" customHeight="1" thickBot="1">
      <c r="A23" s="31"/>
      <c r="B23" s="31"/>
      <c r="C23" s="36"/>
      <c r="D23" s="31"/>
      <c r="E23" s="31"/>
      <c r="F23" s="31"/>
      <c r="G23" s="31"/>
      <c r="H23" s="31"/>
      <c r="I23" s="31"/>
      <c r="J23" s="36"/>
      <c r="K23" s="36"/>
      <c r="L23" s="182" t="s">
        <v>47</v>
      </c>
      <c r="M23" s="183"/>
      <c r="N23" s="183"/>
      <c r="O23" s="183"/>
      <c r="P23" s="98">
        <f>SUM(O5,M21,O21,P21)</f>
        <v>0</v>
      </c>
      <c r="Q23" s="182" t="s">
        <v>96</v>
      </c>
      <c r="R23" s="183"/>
      <c r="S23" s="183"/>
      <c r="T23" s="183"/>
      <c r="U23" s="98">
        <f>SUM(T5,R21,T21,U21)</f>
        <v>0</v>
      </c>
    </row>
    <row r="24" spans="1:21" ht="30" customHeight="1" thickBot="1">
      <c r="A24" s="31"/>
      <c r="B24" s="31"/>
      <c r="C24" s="36"/>
      <c r="D24" s="31"/>
      <c r="E24" s="31"/>
      <c r="F24" s="31"/>
      <c r="G24" s="31"/>
      <c r="H24" s="31"/>
      <c r="I24" s="31"/>
      <c r="J24" s="36"/>
      <c r="K24" s="36"/>
      <c r="L24" s="99"/>
      <c r="M24" s="99"/>
      <c r="N24" s="99"/>
      <c r="O24" s="99"/>
      <c r="P24" s="99"/>
      <c r="Q24" s="182" t="s">
        <v>97</v>
      </c>
      <c r="R24" s="183"/>
      <c r="S24" s="183"/>
      <c r="T24" s="183"/>
      <c r="U24" s="98">
        <f>IF(P23-U23&lt;0,"-",P23-U23)</f>
        <v>0</v>
      </c>
    </row>
    <row r="25" spans="1:21" ht="16.5" thickBot="1">
      <c r="A25" s="31"/>
      <c r="B25" s="31"/>
      <c r="C25" s="36"/>
      <c r="D25" s="31"/>
      <c r="E25" s="31"/>
      <c r="F25" s="31"/>
      <c r="G25" s="31"/>
      <c r="H25" s="31"/>
      <c r="I25" s="31"/>
      <c r="J25" s="36"/>
      <c r="K25" s="36"/>
      <c r="L25" s="99"/>
      <c r="M25" s="99"/>
      <c r="N25" s="99"/>
      <c r="O25" s="99"/>
      <c r="P25" s="99"/>
      <c r="Q25" s="34"/>
      <c r="R25" s="34"/>
      <c r="S25" s="34"/>
      <c r="T25" s="34"/>
      <c r="U25" s="100"/>
    </row>
    <row r="26" spans="1:21" ht="30" customHeight="1">
      <c r="A26" s="184" t="s">
        <v>98</v>
      </c>
      <c r="B26" s="185"/>
      <c r="C26" s="185"/>
      <c r="D26" s="185"/>
      <c r="E26" s="185"/>
      <c r="F26" s="185"/>
      <c r="G26" s="185"/>
      <c r="H26" s="185"/>
      <c r="I26" s="185"/>
      <c r="J26" s="185"/>
      <c r="K26" s="186"/>
      <c r="L26" s="184" t="s">
        <v>99</v>
      </c>
      <c r="M26" s="185"/>
      <c r="N26" s="185"/>
      <c r="O26" s="185"/>
      <c r="P26" s="185"/>
      <c r="Q26" s="185"/>
      <c r="R26" s="185"/>
      <c r="S26" s="185"/>
      <c r="T26" s="185"/>
      <c r="U26" s="186"/>
    </row>
    <row r="27" spans="1:21" ht="30" customHeight="1">
      <c r="A27" s="201"/>
      <c r="B27" s="202"/>
      <c r="C27" s="202"/>
      <c r="D27" s="202"/>
      <c r="E27" s="202"/>
      <c r="F27" s="202"/>
      <c r="G27" s="202"/>
      <c r="H27" s="202"/>
      <c r="I27" s="202"/>
      <c r="J27" s="202"/>
      <c r="K27" s="203"/>
      <c r="L27" s="201"/>
      <c r="M27" s="202"/>
      <c r="N27" s="202"/>
      <c r="O27" s="202"/>
      <c r="P27" s="202"/>
      <c r="Q27" s="202"/>
      <c r="R27" s="202"/>
      <c r="S27" s="202"/>
      <c r="T27" s="202"/>
      <c r="U27" s="203"/>
    </row>
    <row r="28" spans="1:21" ht="30" customHeight="1">
      <c r="A28" s="201"/>
      <c r="B28" s="202"/>
      <c r="C28" s="202"/>
      <c r="D28" s="202"/>
      <c r="E28" s="202"/>
      <c r="F28" s="202"/>
      <c r="G28" s="202"/>
      <c r="H28" s="202"/>
      <c r="I28" s="202"/>
      <c r="J28" s="202"/>
      <c r="K28" s="203"/>
      <c r="L28" s="201"/>
      <c r="M28" s="202"/>
      <c r="N28" s="202"/>
      <c r="O28" s="202"/>
      <c r="P28" s="202"/>
      <c r="Q28" s="202"/>
      <c r="R28" s="202"/>
      <c r="S28" s="202"/>
      <c r="T28" s="202"/>
      <c r="U28" s="203"/>
    </row>
    <row r="29" spans="1:21" ht="30" customHeight="1">
      <c r="A29" s="201"/>
      <c r="B29" s="202"/>
      <c r="C29" s="202"/>
      <c r="D29" s="202"/>
      <c r="E29" s="202"/>
      <c r="F29" s="202"/>
      <c r="G29" s="202"/>
      <c r="H29" s="202"/>
      <c r="I29" s="202"/>
      <c r="J29" s="202"/>
      <c r="K29" s="203"/>
      <c r="L29" s="201"/>
      <c r="M29" s="202"/>
      <c r="N29" s="202"/>
      <c r="O29" s="202"/>
      <c r="P29" s="202"/>
      <c r="Q29" s="202"/>
      <c r="R29" s="202"/>
      <c r="S29" s="202"/>
      <c r="T29" s="202"/>
      <c r="U29" s="203"/>
    </row>
    <row r="30" spans="1:21" ht="30" customHeight="1">
      <c r="A30" s="201"/>
      <c r="B30" s="202"/>
      <c r="C30" s="202"/>
      <c r="D30" s="202"/>
      <c r="E30" s="202"/>
      <c r="F30" s="202"/>
      <c r="G30" s="202"/>
      <c r="H30" s="202"/>
      <c r="I30" s="202"/>
      <c r="J30" s="202"/>
      <c r="K30" s="203"/>
      <c r="L30" s="201"/>
      <c r="M30" s="202"/>
      <c r="N30" s="202"/>
      <c r="O30" s="202"/>
      <c r="P30" s="202"/>
      <c r="Q30" s="202"/>
      <c r="R30" s="202"/>
      <c r="S30" s="202"/>
      <c r="T30" s="202"/>
      <c r="U30" s="203"/>
    </row>
    <row r="31" spans="1:21" ht="30" customHeight="1">
      <c r="A31" s="201"/>
      <c r="B31" s="202"/>
      <c r="C31" s="202"/>
      <c r="D31" s="202"/>
      <c r="E31" s="202"/>
      <c r="F31" s="202"/>
      <c r="G31" s="202"/>
      <c r="H31" s="202"/>
      <c r="I31" s="202"/>
      <c r="J31" s="202"/>
      <c r="K31" s="203"/>
      <c r="L31" s="201"/>
      <c r="M31" s="202"/>
      <c r="N31" s="202"/>
      <c r="O31" s="202"/>
      <c r="P31" s="202"/>
      <c r="Q31" s="202"/>
      <c r="R31" s="202"/>
      <c r="S31" s="202"/>
      <c r="T31" s="202"/>
      <c r="U31" s="203"/>
    </row>
    <row r="32" spans="1:21" ht="30" customHeight="1">
      <c r="A32" s="201"/>
      <c r="B32" s="202"/>
      <c r="C32" s="202"/>
      <c r="D32" s="202"/>
      <c r="E32" s="202"/>
      <c r="F32" s="202"/>
      <c r="G32" s="202"/>
      <c r="H32" s="202"/>
      <c r="I32" s="202"/>
      <c r="J32" s="202"/>
      <c r="K32" s="203"/>
      <c r="L32" s="201"/>
      <c r="M32" s="202"/>
      <c r="N32" s="202"/>
      <c r="O32" s="202"/>
      <c r="P32" s="202"/>
      <c r="Q32" s="202"/>
      <c r="R32" s="202"/>
      <c r="S32" s="202"/>
      <c r="T32" s="202"/>
      <c r="U32" s="203"/>
    </row>
    <row r="33" spans="1:21" ht="30" customHeight="1">
      <c r="A33" s="201"/>
      <c r="B33" s="202"/>
      <c r="C33" s="202"/>
      <c r="D33" s="202"/>
      <c r="E33" s="202"/>
      <c r="F33" s="202"/>
      <c r="G33" s="202"/>
      <c r="H33" s="202"/>
      <c r="I33" s="202"/>
      <c r="J33" s="202"/>
      <c r="K33" s="203"/>
      <c r="L33" s="201"/>
      <c r="M33" s="202"/>
      <c r="N33" s="202"/>
      <c r="O33" s="202"/>
      <c r="P33" s="202"/>
      <c r="Q33" s="202"/>
      <c r="R33" s="202"/>
      <c r="S33" s="202"/>
      <c r="T33" s="202"/>
      <c r="U33" s="203"/>
    </row>
    <row r="34" spans="1:21" ht="30" customHeight="1">
      <c r="A34" s="201"/>
      <c r="B34" s="202"/>
      <c r="C34" s="202"/>
      <c r="D34" s="202"/>
      <c r="E34" s="202"/>
      <c r="F34" s="202"/>
      <c r="G34" s="202"/>
      <c r="H34" s="202"/>
      <c r="I34" s="202"/>
      <c r="J34" s="202"/>
      <c r="K34" s="203"/>
      <c r="L34" s="201"/>
      <c r="M34" s="202"/>
      <c r="N34" s="202"/>
      <c r="O34" s="202"/>
      <c r="P34" s="202"/>
      <c r="Q34" s="202"/>
      <c r="R34" s="202"/>
      <c r="S34" s="202"/>
      <c r="T34" s="202"/>
      <c r="U34" s="203"/>
    </row>
    <row r="35" spans="1:21" ht="30" customHeight="1">
      <c r="A35" s="201"/>
      <c r="B35" s="202"/>
      <c r="C35" s="202"/>
      <c r="D35" s="202"/>
      <c r="E35" s="202"/>
      <c r="F35" s="202"/>
      <c r="G35" s="202"/>
      <c r="H35" s="202"/>
      <c r="I35" s="202"/>
      <c r="J35" s="202"/>
      <c r="K35" s="203"/>
      <c r="L35" s="201"/>
      <c r="M35" s="202"/>
      <c r="N35" s="202"/>
      <c r="O35" s="202"/>
      <c r="P35" s="202"/>
      <c r="Q35" s="202"/>
      <c r="R35" s="202"/>
      <c r="S35" s="202"/>
      <c r="T35" s="202"/>
      <c r="U35" s="203"/>
    </row>
    <row r="36" spans="1:21" ht="30" customHeight="1">
      <c r="A36" s="201"/>
      <c r="B36" s="202"/>
      <c r="C36" s="202"/>
      <c r="D36" s="202"/>
      <c r="E36" s="202"/>
      <c r="F36" s="202"/>
      <c r="G36" s="202"/>
      <c r="H36" s="202"/>
      <c r="I36" s="202"/>
      <c r="J36" s="202"/>
      <c r="K36" s="203"/>
      <c r="L36" s="201"/>
      <c r="M36" s="202"/>
      <c r="N36" s="202"/>
      <c r="O36" s="202"/>
      <c r="P36" s="202"/>
      <c r="Q36" s="202"/>
      <c r="R36" s="202"/>
      <c r="S36" s="202"/>
      <c r="T36" s="202"/>
      <c r="U36" s="203"/>
    </row>
    <row r="37" spans="1:21" ht="30" customHeight="1">
      <c r="A37" s="201"/>
      <c r="B37" s="202"/>
      <c r="C37" s="202"/>
      <c r="D37" s="202"/>
      <c r="E37" s="202"/>
      <c r="F37" s="202"/>
      <c r="G37" s="202"/>
      <c r="H37" s="202"/>
      <c r="I37" s="202"/>
      <c r="J37" s="202"/>
      <c r="K37" s="203"/>
      <c r="L37" s="201"/>
      <c r="M37" s="202"/>
      <c r="N37" s="202"/>
      <c r="O37" s="202"/>
      <c r="P37" s="202"/>
      <c r="Q37" s="202"/>
      <c r="R37" s="202"/>
      <c r="S37" s="202"/>
      <c r="T37" s="202"/>
      <c r="U37" s="203"/>
    </row>
    <row r="38" spans="1:21" ht="30" customHeight="1">
      <c r="A38" s="201"/>
      <c r="B38" s="202"/>
      <c r="C38" s="202"/>
      <c r="D38" s="202"/>
      <c r="E38" s="202"/>
      <c r="F38" s="202"/>
      <c r="G38" s="202"/>
      <c r="H38" s="202"/>
      <c r="I38" s="202"/>
      <c r="J38" s="202"/>
      <c r="K38" s="203"/>
      <c r="L38" s="201"/>
      <c r="M38" s="202"/>
      <c r="N38" s="202"/>
      <c r="O38" s="202"/>
      <c r="P38" s="202"/>
      <c r="Q38" s="202"/>
      <c r="R38" s="202"/>
      <c r="S38" s="202"/>
      <c r="T38" s="202"/>
      <c r="U38" s="203"/>
    </row>
    <row r="39" spans="1:21" ht="30" customHeight="1">
      <c r="A39" s="201"/>
      <c r="B39" s="202"/>
      <c r="C39" s="202"/>
      <c r="D39" s="202"/>
      <c r="E39" s="202"/>
      <c r="F39" s="202"/>
      <c r="G39" s="202"/>
      <c r="H39" s="202"/>
      <c r="I39" s="202"/>
      <c r="J39" s="202"/>
      <c r="K39" s="203"/>
      <c r="L39" s="201"/>
      <c r="M39" s="202"/>
      <c r="N39" s="202"/>
      <c r="O39" s="202"/>
      <c r="P39" s="202"/>
      <c r="Q39" s="202"/>
      <c r="R39" s="202"/>
      <c r="S39" s="202"/>
      <c r="T39" s="202"/>
      <c r="U39" s="203"/>
    </row>
    <row r="40" spans="1:21" ht="30" customHeight="1">
      <c r="A40" s="201"/>
      <c r="B40" s="202"/>
      <c r="C40" s="202"/>
      <c r="D40" s="202"/>
      <c r="E40" s="202"/>
      <c r="F40" s="202"/>
      <c r="G40" s="202"/>
      <c r="H40" s="202"/>
      <c r="I40" s="202"/>
      <c r="J40" s="202"/>
      <c r="K40" s="203"/>
      <c r="L40" s="201"/>
      <c r="M40" s="202"/>
      <c r="N40" s="202"/>
      <c r="O40" s="202"/>
      <c r="P40" s="202"/>
      <c r="Q40" s="202"/>
      <c r="R40" s="202"/>
      <c r="S40" s="202"/>
      <c r="T40" s="202"/>
      <c r="U40" s="203"/>
    </row>
    <row r="41" spans="1:21" ht="30" customHeight="1">
      <c r="A41" s="201"/>
      <c r="B41" s="202"/>
      <c r="C41" s="202"/>
      <c r="D41" s="202"/>
      <c r="E41" s="202"/>
      <c r="F41" s="202"/>
      <c r="G41" s="202"/>
      <c r="H41" s="202"/>
      <c r="I41" s="202"/>
      <c r="J41" s="202"/>
      <c r="K41" s="203"/>
      <c r="L41" s="201"/>
      <c r="M41" s="202"/>
      <c r="N41" s="202"/>
      <c r="O41" s="202"/>
      <c r="P41" s="202"/>
      <c r="Q41" s="202"/>
      <c r="R41" s="202"/>
      <c r="S41" s="202"/>
      <c r="T41" s="202"/>
      <c r="U41" s="203"/>
    </row>
    <row r="42" spans="1:21" ht="30" customHeight="1">
      <c r="A42" s="201"/>
      <c r="B42" s="202"/>
      <c r="C42" s="202"/>
      <c r="D42" s="202"/>
      <c r="E42" s="202"/>
      <c r="F42" s="202"/>
      <c r="G42" s="202"/>
      <c r="H42" s="202"/>
      <c r="I42" s="202"/>
      <c r="J42" s="202"/>
      <c r="K42" s="203"/>
      <c r="L42" s="201"/>
      <c r="M42" s="202"/>
      <c r="N42" s="202"/>
      <c r="O42" s="202"/>
      <c r="P42" s="202"/>
      <c r="Q42" s="202"/>
      <c r="R42" s="202"/>
      <c r="S42" s="202"/>
      <c r="T42" s="202"/>
      <c r="U42" s="203"/>
    </row>
    <row r="43" spans="1:21" ht="30" customHeight="1">
      <c r="A43" s="201"/>
      <c r="B43" s="202"/>
      <c r="C43" s="202"/>
      <c r="D43" s="202"/>
      <c r="E43" s="202"/>
      <c r="F43" s="202"/>
      <c r="G43" s="202"/>
      <c r="H43" s="202"/>
      <c r="I43" s="202"/>
      <c r="J43" s="202"/>
      <c r="K43" s="203"/>
      <c r="L43" s="201"/>
      <c r="M43" s="202"/>
      <c r="N43" s="202"/>
      <c r="O43" s="202"/>
      <c r="P43" s="202"/>
      <c r="Q43" s="202"/>
      <c r="R43" s="202"/>
      <c r="S43" s="202"/>
      <c r="T43" s="202"/>
      <c r="U43" s="203"/>
    </row>
    <row r="44" spans="1:21" ht="30" customHeight="1">
      <c r="A44" s="201"/>
      <c r="B44" s="202"/>
      <c r="C44" s="202"/>
      <c r="D44" s="202"/>
      <c r="E44" s="202"/>
      <c r="F44" s="202"/>
      <c r="G44" s="202"/>
      <c r="H44" s="202"/>
      <c r="I44" s="202"/>
      <c r="J44" s="202"/>
      <c r="K44" s="203"/>
      <c r="L44" s="201"/>
      <c r="M44" s="202"/>
      <c r="N44" s="202"/>
      <c r="O44" s="202"/>
      <c r="P44" s="202"/>
      <c r="Q44" s="202"/>
      <c r="R44" s="202"/>
      <c r="S44" s="202"/>
      <c r="T44" s="202"/>
      <c r="U44" s="203"/>
    </row>
    <row r="45" spans="1:21" ht="30" customHeight="1">
      <c r="A45" s="201"/>
      <c r="B45" s="202"/>
      <c r="C45" s="202"/>
      <c r="D45" s="202"/>
      <c r="E45" s="202"/>
      <c r="F45" s="202"/>
      <c r="G45" s="202"/>
      <c r="H45" s="202"/>
      <c r="I45" s="202"/>
      <c r="J45" s="202"/>
      <c r="K45" s="203"/>
      <c r="L45" s="201"/>
      <c r="M45" s="202"/>
      <c r="N45" s="202"/>
      <c r="O45" s="202"/>
      <c r="P45" s="202"/>
      <c r="Q45" s="202"/>
      <c r="R45" s="202"/>
      <c r="S45" s="202"/>
      <c r="T45" s="202"/>
      <c r="U45" s="203"/>
    </row>
    <row r="46" spans="1:21" ht="30" customHeight="1" thickBot="1">
      <c r="A46" s="204"/>
      <c r="B46" s="205"/>
      <c r="C46" s="205"/>
      <c r="D46" s="205"/>
      <c r="E46" s="205"/>
      <c r="F46" s="205"/>
      <c r="G46" s="205"/>
      <c r="H46" s="205"/>
      <c r="I46" s="205"/>
      <c r="J46" s="205"/>
      <c r="K46" s="206"/>
      <c r="L46" s="204"/>
      <c r="M46" s="205"/>
      <c r="N46" s="205"/>
      <c r="O46" s="205"/>
      <c r="P46" s="205"/>
      <c r="Q46" s="205"/>
      <c r="R46" s="205"/>
      <c r="S46" s="205"/>
      <c r="T46" s="205"/>
      <c r="U46" s="206"/>
    </row>
    <row r="47" spans="1:21" ht="30" customHeight="1">
      <c r="A47" s="207" t="s">
        <v>100</v>
      </c>
      <c r="B47" s="207"/>
      <c r="C47" s="207"/>
      <c r="D47" s="207"/>
      <c r="E47" s="207"/>
      <c r="F47" s="207"/>
      <c r="G47" s="207"/>
      <c r="H47" s="207"/>
      <c r="I47" s="207"/>
      <c r="J47" s="207"/>
      <c r="K47" s="207"/>
      <c r="L47" s="207"/>
      <c r="M47" s="207"/>
      <c r="N47" s="207"/>
      <c r="O47" s="207"/>
      <c r="P47" s="207"/>
      <c r="Q47" s="207"/>
      <c r="R47" s="207"/>
      <c r="S47" s="207"/>
      <c r="T47" s="207"/>
      <c r="U47" s="207"/>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cfRule type="containsBlanks" dxfId="18" priority="4">
      <formula>LEN(TRIM(A9))=0</formula>
    </cfRule>
  </conditionalFormatting>
  <conditionalFormatting sqref="D9:H20 J9:M20">
    <cfRule type="containsBlanks" dxfId="17" priority="3">
      <formula>LEN(TRIM(D9))=0</formula>
    </cfRule>
  </conditionalFormatting>
  <conditionalFormatting sqref="I9:I20">
    <cfRule type="containsBlanks" dxfId="16" priority="2">
      <formula>LEN(TRIM(I9))=0</formula>
    </cfRule>
  </conditionalFormatting>
  <conditionalFormatting sqref="I5:J5">
    <cfRule type="containsBlanks" dxfId="15" priority="1">
      <formula>LEN(TRIM(I5))=0</formula>
    </cfRule>
  </conditionalFormatting>
  <dataValidations count="1">
    <dataValidation type="list" allowBlank="1" showInputMessage="1" showErrorMessage="1" sqref="K9:K20" xr:uid="{9B5AD9D5-EC5C-43D9-822B-310C9A8EDBF8}">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ignoredErrors>
    <ignoredError sqref="R9 T9 R10:R20 T10:T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24E3482-466A-471E-A9D8-A1A0BEE8FB85}">
          <x14:formula1>
            <xm:f>'(参考)諸謝金・宿泊料'!$J$2:$J$15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tabColor rgb="FFFFFF00"/>
    <pageSetUpPr fitToPage="1"/>
  </sheetPr>
  <dimension ref="A1:AI47"/>
  <sheetViews>
    <sheetView showZeros="0" view="pageBreakPreview" topLeftCell="A7" zoomScale="90" zoomScaleNormal="70" zoomScaleSheetLayoutView="90" workbookViewId="0">
      <selection activeCell="A10" sqref="A10"/>
    </sheetView>
  </sheetViews>
  <sheetFormatPr defaultColWidth="2.42578125" defaultRowHeight="30" customHeight="1"/>
  <cols>
    <col min="1" max="1" width="7.85546875" style="14" bestFit="1" customWidth="1"/>
    <col min="2" max="2" width="7.7109375" style="14" bestFit="1" customWidth="1"/>
    <col min="3" max="3" width="4.28515625" style="17" bestFit="1" customWidth="1"/>
    <col min="4" max="4" width="7.7109375" style="14" bestFit="1" customWidth="1"/>
    <col min="5" max="5" width="12.42578125" style="14" customWidth="1"/>
    <col min="6" max="6" width="18.7109375" style="14" customWidth="1"/>
    <col min="7" max="7" width="12.42578125" style="14" customWidth="1"/>
    <col min="8" max="8" width="18.7109375" style="14" customWidth="1"/>
    <col min="9" max="9" width="8.85546875" style="14" customWidth="1"/>
    <col min="10" max="10" width="8.85546875" style="17" customWidth="1"/>
    <col min="11" max="11" width="9.42578125" style="17" bestFit="1" customWidth="1"/>
    <col min="12" max="21" width="10" style="14" customWidth="1"/>
    <col min="22" max="16384" width="2.42578125" style="14"/>
  </cols>
  <sheetData>
    <row r="1" spans="1:35" ht="15.75">
      <c r="A1" s="134" t="s">
        <v>58</v>
      </c>
      <c r="B1" s="134"/>
      <c r="C1" s="134"/>
      <c r="D1" s="134"/>
      <c r="E1" s="134"/>
      <c r="F1" s="134"/>
      <c r="G1" s="134"/>
      <c r="H1" s="134"/>
      <c r="I1" s="134"/>
      <c r="J1" s="134"/>
      <c r="K1" s="134"/>
      <c r="L1" s="32"/>
      <c r="M1" s="32"/>
      <c r="N1" s="32"/>
      <c r="O1" s="32"/>
      <c r="P1" s="159">
        <f>'報告書(車)'!U6</f>
        <v>0</v>
      </c>
      <c r="Q1" s="159"/>
      <c r="R1" s="159"/>
      <c r="S1" s="159"/>
      <c r="T1" s="159"/>
      <c r="U1" s="159"/>
    </row>
    <row r="2" spans="1:35" ht="15.75">
      <c r="A2" s="134" t="s">
        <v>59</v>
      </c>
      <c r="B2" s="134"/>
      <c r="C2" s="134"/>
      <c r="D2" s="134"/>
      <c r="E2" s="199">
        <f>'報告書(車)'!M2</f>
        <v>0</v>
      </c>
      <c r="F2" s="199"/>
      <c r="G2" s="135"/>
      <c r="H2" s="135"/>
      <c r="I2" s="135"/>
      <c r="J2" s="135"/>
      <c r="K2" s="135"/>
      <c r="L2" s="15"/>
      <c r="M2" s="15"/>
      <c r="N2" s="15"/>
      <c r="O2" s="15"/>
      <c r="P2" s="15"/>
      <c r="Q2" s="15"/>
      <c r="R2" s="15"/>
      <c r="S2" s="15"/>
      <c r="T2" s="15"/>
      <c r="U2" s="15"/>
      <c r="V2" s="15"/>
      <c r="W2" s="15"/>
      <c r="X2" s="15"/>
      <c r="Y2" s="15"/>
      <c r="Z2" s="15"/>
      <c r="AA2" s="15"/>
      <c r="AB2" s="15"/>
      <c r="AC2" s="15"/>
      <c r="AD2" s="15"/>
      <c r="AE2" s="15"/>
      <c r="AF2" s="15"/>
      <c r="AG2" s="15"/>
      <c r="AH2" s="15"/>
      <c r="AI2" s="32"/>
    </row>
    <row r="3" spans="1:35" ht="16.5" thickBot="1">
      <c r="A3" s="163" t="s">
        <v>104</v>
      </c>
      <c r="B3" s="135"/>
      <c r="C3" s="135"/>
      <c r="D3" s="135"/>
      <c r="E3" s="135"/>
      <c r="F3" s="135"/>
      <c r="G3" s="135"/>
      <c r="H3" s="135"/>
      <c r="I3" s="135"/>
      <c r="J3" s="135"/>
      <c r="K3" s="135"/>
      <c r="L3" s="135"/>
      <c r="M3" s="135"/>
      <c r="N3" s="135"/>
      <c r="O3" s="135"/>
      <c r="P3" s="135"/>
      <c r="Q3" s="135"/>
      <c r="R3" s="135"/>
      <c r="S3" s="135"/>
      <c r="T3" s="135"/>
      <c r="U3" s="135"/>
    </row>
    <row r="4" spans="1:35" ht="30" customHeight="1">
      <c r="E4" s="33"/>
      <c r="F4" s="33"/>
      <c r="I4" s="175" t="s">
        <v>61</v>
      </c>
      <c r="J4" s="176"/>
      <c r="K4" s="34"/>
      <c r="L4" s="164" t="s">
        <v>62</v>
      </c>
      <c r="M4" s="165"/>
      <c r="N4" s="165"/>
      <c r="O4" s="165"/>
      <c r="P4" s="166"/>
      <c r="Q4" s="164" t="s">
        <v>63</v>
      </c>
      <c r="R4" s="165"/>
      <c r="S4" s="165"/>
      <c r="T4" s="165"/>
      <c r="U4" s="166"/>
    </row>
    <row r="5" spans="1:35" ht="30" customHeight="1" thickBot="1">
      <c r="A5" s="35" t="s">
        <v>64</v>
      </c>
      <c r="B5" s="200">
        <f>'報告書(車)'!Y19</f>
        <v>0</v>
      </c>
      <c r="C5" s="200"/>
      <c r="D5" s="200"/>
      <c r="E5" s="31"/>
      <c r="F5" s="31"/>
      <c r="I5" s="212"/>
      <c r="J5" s="213"/>
      <c r="K5" s="36"/>
      <c r="L5" s="168" t="s">
        <v>65</v>
      </c>
      <c r="M5" s="169"/>
      <c r="N5" s="169"/>
      <c r="O5" s="170" t="str">
        <f>IF(J21&lt;8,"",J21*(IF(I5&lt;37,I5,37)))</f>
        <v/>
      </c>
      <c r="P5" s="171"/>
      <c r="Q5" s="168" t="s">
        <v>65</v>
      </c>
      <c r="R5" s="169"/>
      <c r="S5" s="169"/>
      <c r="T5" s="170" t="str">
        <f>O5</f>
        <v/>
      </c>
      <c r="U5" s="171"/>
    </row>
    <row r="6" spans="1:35" ht="30" customHeight="1" thickBot="1">
      <c r="A6" s="35" t="s">
        <v>66</v>
      </c>
      <c r="B6" s="200">
        <f>'報告書(車)'!N19</f>
        <v>0</v>
      </c>
      <c r="C6" s="200"/>
      <c r="D6" s="200"/>
      <c r="E6" s="31"/>
      <c r="F6" s="31"/>
      <c r="G6" s="31"/>
      <c r="H6" s="31"/>
      <c r="I6" s="31"/>
      <c r="J6" s="36"/>
      <c r="K6" s="36"/>
      <c r="L6" s="172" t="s">
        <v>67</v>
      </c>
      <c r="M6" s="173"/>
      <c r="N6" s="174" t="s">
        <v>68</v>
      </c>
      <c r="O6" s="173"/>
      <c r="P6" s="37" t="s">
        <v>69</v>
      </c>
      <c r="Q6" s="172" t="s">
        <v>67</v>
      </c>
      <c r="R6" s="173"/>
      <c r="S6" s="174" t="s">
        <v>68</v>
      </c>
      <c r="T6" s="173"/>
      <c r="U6" s="37" t="s">
        <v>69</v>
      </c>
    </row>
    <row r="7" spans="1:35" ht="30" customHeight="1">
      <c r="A7" s="38" t="s">
        <v>70</v>
      </c>
      <c r="B7" s="39" t="s">
        <v>71</v>
      </c>
      <c r="C7" s="40" t="s">
        <v>72</v>
      </c>
      <c r="D7" s="41" t="s">
        <v>73</v>
      </c>
      <c r="E7" s="42" t="s">
        <v>74</v>
      </c>
      <c r="F7" s="42" t="s">
        <v>75</v>
      </c>
      <c r="G7" s="43" t="s">
        <v>76</v>
      </c>
      <c r="H7" s="42" t="s">
        <v>75</v>
      </c>
      <c r="I7" s="42" t="s">
        <v>77</v>
      </c>
      <c r="J7" s="44" t="s">
        <v>78</v>
      </c>
      <c r="K7" s="44" t="s">
        <v>79</v>
      </c>
      <c r="L7" s="45" t="s">
        <v>80</v>
      </c>
      <c r="M7" s="46" t="s">
        <v>81</v>
      </c>
      <c r="N7" s="46" t="s">
        <v>82</v>
      </c>
      <c r="O7" s="46" t="s">
        <v>81</v>
      </c>
      <c r="P7" s="47" t="s">
        <v>83</v>
      </c>
      <c r="Q7" s="45" t="s">
        <v>80</v>
      </c>
      <c r="R7" s="46" t="s">
        <v>81</v>
      </c>
      <c r="S7" s="46" t="s">
        <v>82</v>
      </c>
      <c r="T7" s="46" t="s">
        <v>81</v>
      </c>
      <c r="U7" s="48" t="s">
        <v>83</v>
      </c>
    </row>
    <row r="8" spans="1:35" s="60" customFormat="1" ht="15.75">
      <c r="A8" s="49"/>
      <c r="B8" s="50"/>
      <c r="C8" s="51"/>
      <c r="D8" s="52"/>
      <c r="E8" s="53"/>
      <c r="F8" s="53"/>
      <c r="G8" s="54"/>
      <c r="H8" s="53"/>
      <c r="I8" s="53"/>
      <c r="J8" s="55" t="s">
        <v>84</v>
      </c>
      <c r="K8" s="50"/>
      <c r="L8" s="49" t="s">
        <v>80</v>
      </c>
      <c r="M8" s="56" t="s">
        <v>85</v>
      </c>
      <c r="N8" s="56" t="s">
        <v>86</v>
      </c>
      <c r="O8" s="57" t="s">
        <v>85</v>
      </c>
      <c r="P8" s="58" t="s">
        <v>85</v>
      </c>
      <c r="Q8" s="49" t="s">
        <v>80</v>
      </c>
      <c r="R8" s="56" t="s">
        <v>85</v>
      </c>
      <c r="S8" s="56" t="s">
        <v>86</v>
      </c>
      <c r="T8" s="57" t="s">
        <v>85</v>
      </c>
      <c r="U8" s="59" t="s">
        <v>85</v>
      </c>
    </row>
    <row r="9" spans="1:35" ht="30" customHeight="1">
      <c r="A9" s="101"/>
      <c r="B9" s="102"/>
      <c r="C9" s="63" t="s">
        <v>72</v>
      </c>
      <c r="D9" s="103"/>
      <c r="E9" s="104"/>
      <c r="F9" s="104"/>
      <c r="G9" s="104"/>
      <c r="H9" s="104"/>
      <c r="I9" s="25"/>
      <c r="J9" s="105"/>
      <c r="K9" s="68"/>
      <c r="L9" s="106"/>
      <c r="M9" s="107"/>
      <c r="N9" s="71" t="str">
        <f t="shared" ref="N9:N20" si="0">IF(I9="","",1)</f>
        <v/>
      </c>
      <c r="O9" s="107"/>
      <c r="P9" s="108"/>
      <c r="Q9" s="73">
        <f>L9</f>
        <v>0</v>
      </c>
      <c r="R9" s="74" t="str">
        <f>IF(L9="","",IF(M9&lt;VLOOKUP($B$6,'(参考)諸謝金・宿泊料'!$B$3:$D$25,3,FALSE)*Q9,M9,VLOOKUP($B$6,'(参考)諸謝金・宿泊料'!$B$3:$D$25,3,FALSE)*Q9))</f>
        <v/>
      </c>
      <c r="S9" s="74" t="str">
        <f>N9</f>
        <v/>
      </c>
      <c r="T9" s="74" t="str">
        <f>IF(OR(I9="東京都特別区",I9="横浜市",I9="川崎市",I9="相模原市",I9="千葉市",I9="さいたま市",I9="名古屋市",I9="京都市",I9="大阪市",I9="堺市",I9="神戸市",I9="広島市",I9="福岡市"),IF(S9=1,MIN(O9,VLOOKUP(IF(ISNA(VLOOKUP('報告書(車)'!$N$19,'(参考)諸謝金・宿泊料'!B:C,2,FALSE)),"",VLOOKUP('報告書(車)'!$N$19,'(参考)諸謝金・宿泊料'!B:C,2,FALSE)),'(参考)諸謝金・宿泊料'!$C:$F,3,FALSE)),""),IF(S9=1,MIN(O9,VLOOKUP(IF(ISNA(VLOOKUP('報告書(車)'!$N$19,'(参考)諸謝金・宿泊料'!B:C,2,FALSE)),"",VLOOKUP('報告書(車)'!$N$19,'(参考)諸謝金・宿泊料'!B:C,2,FALSE)),'(参考)諸謝金・宿泊料'!$C:$F,4,FALSE)),""))</f>
        <v/>
      </c>
      <c r="U9" s="75">
        <f t="shared" ref="U9:U20" si="1">P9</f>
        <v>0</v>
      </c>
    </row>
    <row r="10" spans="1:35" ht="30" customHeight="1">
      <c r="A10" s="101"/>
      <c r="B10" s="109"/>
      <c r="C10" s="77" t="s">
        <v>72</v>
      </c>
      <c r="D10" s="110"/>
      <c r="E10" s="111"/>
      <c r="F10" s="111"/>
      <c r="G10" s="111"/>
      <c r="H10" s="111"/>
      <c r="I10" s="25"/>
      <c r="J10" s="112"/>
      <c r="K10" s="68"/>
      <c r="L10" s="113"/>
      <c r="M10" s="114"/>
      <c r="N10" s="84" t="str">
        <f t="shared" si="0"/>
        <v/>
      </c>
      <c r="O10" s="107"/>
      <c r="P10" s="108"/>
      <c r="Q10" s="85">
        <f>L10</f>
        <v>0</v>
      </c>
      <c r="R10" s="74" t="str">
        <f>IF(L10="","",IF(M10&lt;VLOOKUP($B$6,'(参考)諸謝金・宿泊料'!$B$3:$D$25,3,FALSE)*Q10,M10,VLOOKUP($B$6,'(参考)諸謝金・宿泊料'!$B$3:$D$25,3,FALSE)*Q10))</f>
        <v/>
      </c>
      <c r="S10" s="74" t="str">
        <f t="shared" ref="S10:S20" si="2">N10</f>
        <v/>
      </c>
      <c r="T10" s="74" t="str">
        <f>IF(OR(I10="東京都特別区",I10="横浜市",I10="川崎市",I10="相模原市",I10="千葉市",I10="さいたま市",I10="名古屋市",I10="京都市",I10="大阪市",I10="堺市",I10="神戸市",I10="広島市",I10="福岡市"),IF(S10=1,MIN(O10,VLOOKUP(IF(ISNA(VLOOKUP('報告書(車)'!$N$19,'(参考)諸謝金・宿泊料'!B:C,2,FALSE)),"",VLOOKUP('報告書(車)'!$N$19,'(参考)諸謝金・宿泊料'!B:C,2,FALSE)),'(参考)諸謝金・宿泊料'!$C:$F,3,FALSE)),""),IF(S10=1,MIN(O10,VLOOKUP(IF(ISNA(VLOOKUP('報告書(車)'!$N$19,'(参考)諸謝金・宿泊料'!B:C,2,FALSE)),"",VLOOKUP('報告書(車)'!$N$19,'(参考)諸謝金・宿泊料'!B:C,2,FALSE)),'(参考)諸謝金・宿泊料'!$C:$F,4,FALSE)),""))</f>
        <v/>
      </c>
      <c r="U10" s="87">
        <f t="shared" si="1"/>
        <v>0</v>
      </c>
    </row>
    <row r="11" spans="1:35" ht="30" customHeight="1">
      <c r="A11" s="115"/>
      <c r="B11" s="109"/>
      <c r="C11" s="77" t="s">
        <v>72</v>
      </c>
      <c r="D11" s="110"/>
      <c r="E11" s="104"/>
      <c r="F11" s="104"/>
      <c r="G11" s="104"/>
      <c r="H11" s="104"/>
      <c r="I11" s="25"/>
      <c r="J11" s="105"/>
      <c r="K11" s="68"/>
      <c r="L11" s="113"/>
      <c r="M11" s="114"/>
      <c r="N11" s="84" t="str">
        <f t="shared" si="0"/>
        <v/>
      </c>
      <c r="O11" s="114"/>
      <c r="P11" s="116"/>
      <c r="Q11" s="85">
        <f t="shared" ref="Q11:Q14" si="3">L11</f>
        <v>0</v>
      </c>
      <c r="R11" s="74" t="str">
        <f>IF(L11="","",IF(M11&lt;VLOOKUP($B$6,'(参考)諸謝金・宿泊料'!$B$3:$D$25,3,FALSE)*Q11,M11,VLOOKUP($B$6,'(参考)諸謝金・宿泊料'!$B$3:$D$25,3,FALSE)*Q11))</f>
        <v/>
      </c>
      <c r="S11" s="74" t="str">
        <f t="shared" si="2"/>
        <v/>
      </c>
      <c r="T11" s="74" t="str">
        <f>IF(OR(I11="東京都特別区",I11="横浜市",I11="川崎市",I11="相模原市",I11="千葉市",I11="さいたま市",I11="名古屋市",I11="京都市",I11="大阪市",I11="堺市",I11="神戸市",I11="広島市",I11="福岡市"),IF(S11=1,MIN(O11,VLOOKUP(IF(ISNA(VLOOKUP('報告書(車)'!$N$19,'(参考)諸謝金・宿泊料'!B:C,2,FALSE)),"",VLOOKUP('報告書(車)'!$N$19,'(参考)諸謝金・宿泊料'!B:C,2,FALSE)),'(参考)諸謝金・宿泊料'!$C:$F,3,FALSE)),""),IF(S11=1,MIN(O11,VLOOKUP(IF(ISNA(VLOOKUP('報告書(車)'!$N$19,'(参考)諸謝金・宿泊料'!B:C,2,FALSE)),"",VLOOKUP('報告書(車)'!$N$19,'(参考)諸謝金・宿泊料'!B:C,2,FALSE)),'(参考)諸謝金・宿泊料'!$C:$F,4,FALSE)),""))</f>
        <v/>
      </c>
      <c r="U11" s="87">
        <f t="shared" si="1"/>
        <v>0</v>
      </c>
    </row>
    <row r="12" spans="1:35" ht="30" customHeight="1">
      <c r="A12" s="115"/>
      <c r="B12" s="109"/>
      <c r="C12" s="77" t="s">
        <v>72</v>
      </c>
      <c r="D12" s="110"/>
      <c r="E12" s="111"/>
      <c r="F12" s="111"/>
      <c r="G12" s="111"/>
      <c r="H12" s="111"/>
      <c r="I12" s="25"/>
      <c r="J12" s="112"/>
      <c r="K12" s="68"/>
      <c r="L12" s="113"/>
      <c r="M12" s="114"/>
      <c r="N12" s="84" t="str">
        <f t="shared" si="0"/>
        <v/>
      </c>
      <c r="O12" s="114"/>
      <c r="P12" s="116"/>
      <c r="Q12" s="85">
        <f t="shared" si="3"/>
        <v>0</v>
      </c>
      <c r="R12" s="74" t="str">
        <f>IF(L12="","",IF(M12&lt;VLOOKUP($B$6,'(参考)諸謝金・宿泊料'!$B$3:$D$25,3,FALSE)*Q12,M12,VLOOKUP($B$6,'(参考)諸謝金・宿泊料'!$B$3:$D$25,3,FALSE)*Q12))</f>
        <v/>
      </c>
      <c r="S12" s="74" t="str">
        <f t="shared" si="2"/>
        <v/>
      </c>
      <c r="T12" s="74" t="str">
        <f>IF(OR(I12="東京都特別区",I12="横浜市",I12="川崎市",I12="相模原市",I12="千葉市",I12="さいたま市",I12="名古屋市",I12="京都市",I12="大阪市",I12="堺市",I12="神戸市",I12="広島市",I12="福岡市"),IF(S12=1,MIN(O12,VLOOKUP(IF(ISNA(VLOOKUP('報告書(車)'!$N$19,'(参考)諸謝金・宿泊料'!B:C,2,FALSE)),"",VLOOKUP('報告書(車)'!$N$19,'(参考)諸謝金・宿泊料'!B:C,2,FALSE)),'(参考)諸謝金・宿泊料'!$C:$F,3,FALSE)),""),IF(S12=1,MIN(O12,VLOOKUP(IF(ISNA(VLOOKUP('報告書(車)'!$N$19,'(参考)諸謝金・宿泊料'!B:C,2,FALSE)),"",VLOOKUP('報告書(車)'!$N$19,'(参考)諸謝金・宿泊料'!B:C,2,FALSE)),'(参考)諸謝金・宿泊料'!$C:$F,4,FALSE)),""))</f>
        <v/>
      </c>
      <c r="U12" s="87">
        <f t="shared" si="1"/>
        <v>0</v>
      </c>
    </row>
    <row r="13" spans="1:35" ht="30" customHeight="1">
      <c r="A13" s="115"/>
      <c r="B13" s="109"/>
      <c r="C13" s="77" t="s">
        <v>72</v>
      </c>
      <c r="D13" s="110"/>
      <c r="E13" s="111"/>
      <c r="F13" s="111"/>
      <c r="G13" s="117"/>
      <c r="H13" s="117"/>
      <c r="I13" s="25"/>
      <c r="J13" s="112"/>
      <c r="K13" s="118"/>
      <c r="L13" s="113"/>
      <c r="M13" s="114"/>
      <c r="N13" s="84" t="str">
        <f t="shared" si="0"/>
        <v/>
      </c>
      <c r="O13" s="114"/>
      <c r="P13" s="116"/>
      <c r="Q13" s="85">
        <f t="shared" si="3"/>
        <v>0</v>
      </c>
      <c r="R13" s="74" t="str">
        <f>IF(L13="","",IF(M13&lt;VLOOKUP($B$6,'(参考)諸謝金・宿泊料'!$B$3:$D$25,3,FALSE)*Q13,M13,VLOOKUP($B$6,'(参考)諸謝金・宿泊料'!$B$3:$D$25,3,FALSE)*Q13))</f>
        <v/>
      </c>
      <c r="S13" s="74" t="str">
        <f t="shared" si="2"/>
        <v/>
      </c>
      <c r="T13" s="74" t="str">
        <f>IF(OR(I13="東京都特別区",I13="横浜市",I13="川崎市",I13="相模原市",I13="千葉市",I13="さいたま市",I13="名古屋市",I13="京都市",I13="大阪市",I13="堺市",I13="神戸市",I13="広島市",I13="福岡市"),IF(S13=1,MIN(O13,VLOOKUP(IF(ISNA(VLOOKUP('報告書(車)'!$N$19,'(参考)諸謝金・宿泊料'!B:C,2,FALSE)),"",VLOOKUP('報告書(車)'!$N$19,'(参考)諸謝金・宿泊料'!B:C,2,FALSE)),'(参考)諸謝金・宿泊料'!$C:$F,3,FALSE)),""),IF(S13=1,MIN(O13,VLOOKUP(IF(ISNA(VLOOKUP('報告書(車)'!$N$19,'(参考)諸謝金・宿泊料'!B:C,2,FALSE)),"",VLOOKUP('報告書(車)'!$N$19,'(参考)諸謝金・宿泊料'!B:C,2,FALSE)),'(参考)諸謝金・宿泊料'!$C:$F,4,FALSE)),""))</f>
        <v/>
      </c>
      <c r="U13" s="87">
        <f t="shared" si="1"/>
        <v>0</v>
      </c>
    </row>
    <row r="14" spans="1:35" ht="30" customHeight="1">
      <c r="A14" s="115"/>
      <c r="B14" s="109"/>
      <c r="C14" s="77" t="s">
        <v>72</v>
      </c>
      <c r="D14" s="110"/>
      <c r="E14" s="111"/>
      <c r="F14" s="111"/>
      <c r="G14" s="117"/>
      <c r="H14" s="117"/>
      <c r="I14" s="25"/>
      <c r="J14" s="112"/>
      <c r="K14" s="118"/>
      <c r="L14" s="113"/>
      <c r="M14" s="114"/>
      <c r="N14" s="84" t="str">
        <f t="shared" si="0"/>
        <v/>
      </c>
      <c r="O14" s="114"/>
      <c r="P14" s="116"/>
      <c r="Q14" s="85">
        <f t="shared" si="3"/>
        <v>0</v>
      </c>
      <c r="R14" s="74" t="str">
        <f>IF(L14="","",IF(M14&lt;VLOOKUP($B$6,'(参考)諸謝金・宿泊料'!$B$3:$D$25,3,FALSE)*Q14,M14,VLOOKUP($B$6,'(参考)諸謝金・宿泊料'!$B$3:$D$25,3,FALSE)*Q14))</f>
        <v/>
      </c>
      <c r="S14" s="74" t="str">
        <f t="shared" si="2"/>
        <v/>
      </c>
      <c r="T14" s="74" t="str">
        <f>IF(OR(I14="東京都特別区",I14="横浜市",I14="川崎市",I14="相模原市",I14="千葉市",I14="さいたま市",I14="名古屋市",I14="京都市",I14="大阪市",I14="堺市",I14="神戸市",I14="広島市",I14="福岡市"),IF(S14=1,MIN(O14,VLOOKUP(IF(ISNA(VLOOKUP('報告書(車)'!$N$19,'(参考)諸謝金・宿泊料'!B:C,2,FALSE)),"",VLOOKUP('報告書(車)'!$N$19,'(参考)諸謝金・宿泊料'!B:C,2,FALSE)),'(参考)諸謝金・宿泊料'!$C:$F,3,FALSE)),""),IF(S14=1,MIN(O14,VLOOKUP(IF(ISNA(VLOOKUP('報告書(車)'!$N$19,'(参考)諸謝金・宿泊料'!B:C,2,FALSE)),"",VLOOKUP('報告書(車)'!$N$19,'(参考)諸謝金・宿泊料'!B:C,2,FALSE)),'(参考)諸謝金・宿泊料'!$C:$F,4,FALSE)),""))</f>
        <v/>
      </c>
      <c r="U14" s="87">
        <f t="shared" si="1"/>
        <v>0</v>
      </c>
    </row>
    <row r="15" spans="1:35" ht="30" customHeight="1">
      <c r="A15" s="101"/>
      <c r="B15" s="109"/>
      <c r="C15" s="77" t="s">
        <v>72</v>
      </c>
      <c r="D15" s="110"/>
      <c r="E15" s="111"/>
      <c r="F15" s="111"/>
      <c r="G15" s="111"/>
      <c r="H15" s="111"/>
      <c r="I15" s="25"/>
      <c r="J15" s="112"/>
      <c r="K15" s="68"/>
      <c r="L15" s="113"/>
      <c r="M15" s="114"/>
      <c r="N15" s="84" t="str">
        <f t="shared" si="0"/>
        <v/>
      </c>
      <c r="O15" s="107"/>
      <c r="P15" s="108"/>
      <c r="Q15" s="85">
        <f>L15</f>
        <v>0</v>
      </c>
      <c r="R15" s="74" t="str">
        <f>IF(L15="","",IF(M15&lt;VLOOKUP($B$6,'(参考)諸謝金・宿泊料'!$B$3:$D$25,3,FALSE)*Q15,M15,VLOOKUP($B$6,'(参考)諸謝金・宿泊料'!$B$3:$D$25,3,FALSE)*Q15))</f>
        <v/>
      </c>
      <c r="S15" s="74" t="str">
        <f t="shared" si="2"/>
        <v/>
      </c>
      <c r="T15" s="74" t="str">
        <f>IF(OR(I15="東京都特別区",I15="横浜市",I15="川崎市",I15="相模原市",I15="千葉市",I15="さいたま市",I15="名古屋市",I15="京都市",I15="大阪市",I15="堺市",I15="神戸市",I15="広島市",I15="福岡市"),IF(S15=1,MIN(O15,VLOOKUP(IF(ISNA(VLOOKUP('報告書(車)'!$N$19,'(参考)諸謝金・宿泊料'!B:C,2,FALSE)),"",VLOOKUP('報告書(車)'!$N$19,'(参考)諸謝金・宿泊料'!B:C,2,FALSE)),'(参考)諸謝金・宿泊料'!$C:$F,3,FALSE)),""),IF(S15=1,MIN(O15,VLOOKUP(IF(ISNA(VLOOKUP('報告書(車)'!$N$19,'(参考)諸謝金・宿泊料'!B:C,2,FALSE)),"",VLOOKUP('報告書(車)'!$N$19,'(参考)諸謝金・宿泊料'!B:C,2,FALSE)),'(参考)諸謝金・宿泊料'!$C:$F,4,FALSE)),""))</f>
        <v/>
      </c>
      <c r="U15" s="87">
        <f t="shared" si="1"/>
        <v>0</v>
      </c>
    </row>
    <row r="16" spans="1:35" ht="30" customHeight="1">
      <c r="A16" s="115"/>
      <c r="B16" s="109"/>
      <c r="C16" s="77" t="s">
        <v>72</v>
      </c>
      <c r="D16" s="110"/>
      <c r="E16" s="104"/>
      <c r="F16" s="104"/>
      <c r="G16" s="104"/>
      <c r="H16" s="104"/>
      <c r="I16" s="25"/>
      <c r="J16" s="105"/>
      <c r="K16" s="68"/>
      <c r="L16" s="113"/>
      <c r="M16" s="114"/>
      <c r="N16" s="84" t="str">
        <f t="shared" si="0"/>
        <v/>
      </c>
      <c r="O16" s="114"/>
      <c r="P16" s="116"/>
      <c r="Q16" s="85">
        <f t="shared" ref="Q16:Q20" si="4">L16</f>
        <v>0</v>
      </c>
      <c r="R16" s="74" t="str">
        <f>IF(L16="","",IF(M16&lt;VLOOKUP($B$6,'(参考)諸謝金・宿泊料'!$B$3:$D$25,3,FALSE)*Q16,M16,VLOOKUP($B$6,'(参考)諸謝金・宿泊料'!$B$3:$D$25,3,FALSE)*Q16))</f>
        <v/>
      </c>
      <c r="S16" s="74" t="str">
        <f t="shared" si="2"/>
        <v/>
      </c>
      <c r="T16" s="74" t="str">
        <f>IF(OR(I16="東京都特別区",I16="横浜市",I16="川崎市",I16="相模原市",I16="千葉市",I16="さいたま市",I16="名古屋市",I16="京都市",I16="大阪市",I16="堺市",I16="神戸市",I16="広島市",I16="福岡市"),IF(S16=1,MIN(O16,VLOOKUP(IF(ISNA(VLOOKUP('報告書(車)'!$N$19,'(参考)諸謝金・宿泊料'!B:C,2,FALSE)),"",VLOOKUP('報告書(車)'!$N$19,'(参考)諸謝金・宿泊料'!B:C,2,FALSE)),'(参考)諸謝金・宿泊料'!$C:$F,3,FALSE)),""),IF(S16=1,MIN(O16,VLOOKUP(IF(ISNA(VLOOKUP('報告書(車)'!$N$19,'(参考)諸謝金・宿泊料'!B:C,2,FALSE)),"",VLOOKUP('報告書(車)'!$N$19,'(参考)諸謝金・宿泊料'!B:C,2,FALSE)),'(参考)諸謝金・宿泊料'!$C:$F,4,FALSE)),""))</f>
        <v/>
      </c>
      <c r="U16" s="87">
        <f t="shared" si="1"/>
        <v>0</v>
      </c>
    </row>
    <row r="17" spans="1:21" ht="30" customHeight="1">
      <c r="A17" s="115"/>
      <c r="B17" s="109"/>
      <c r="C17" s="77" t="s">
        <v>72</v>
      </c>
      <c r="D17" s="110"/>
      <c r="E17" s="111"/>
      <c r="F17" s="111"/>
      <c r="G17" s="111"/>
      <c r="H17" s="111"/>
      <c r="I17" s="25"/>
      <c r="J17" s="112"/>
      <c r="K17" s="68"/>
      <c r="L17" s="113"/>
      <c r="M17" s="114"/>
      <c r="N17" s="84" t="str">
        <f t="shared" si="0"/>
        <v/>
      </c>
      <c r="O17" s="114"/>
      <c r="P17" s="116"/>
      <c r="Q17" s="85">
        <f t="shared" si="4"/>
        <v>0</v>
      </c>
      <c r="R17" s="74" t="str">
        <f>IF(L17="","",IF(M17&lt;VLOOKUP($B$6,'(参考)諸謝金・宿泊料'!$B$3:$D$25,3,FALSE)*Q17,M17,VLOOKUP($B$6,'(参考)諸謝金・宿泊料'!$B$3:$D$25,3,FALSE)*Q17))</f>
        <v/>
      </c>
      <c r="S17" s="74" t="str">
        <f t="shared" si="2"/>
        <v/>
      </c>
      <c r="T17" s="74" t="str">
        <f>IF(OR(I17="東京都特別区",I17="横浜市",I17="川崎市",I17="相模原市",I17="千葉市",I17="さいたま市",I17="名古屋市",I17="京都市",I17="大阪市",I17="堺市",I17="神戸市",I17="広島市",I17="福岡市"),IF(S17=1,MIN(O17,VLOOKUP(IF(ISNA(VLOOKUP('報告書(車)'!$N$19,'(参考)諸謝金・宿泊料'!B:C,2,FALSE)),"",VLOOKUP('報告書(車)'!$N$19,'(参考)諸謝金・宿泊料'!B:C,2,FALSE)),'(参考)諸謝金・宿泊料'!$C:$F,3,FALSE)),""),IF(S17=1,MIN(O17,VLOOKUP(IF(ISNA(VLOOKUP('報告書(車)'!$N$19,'(参考)諸謝金・宿泊料'!B:C,2,FALSE)),"",VLOOKUP('報告書(車)'!$N$19,'(参考)諸謝金・宿泊料'!B:C,2,FALSE)),'(参考)諸謝金・宿泊料'!$C:$F,4,FALSE)),""))</f>
        <v/>
      </c>
      <c r="U17" s="87">
        <f t="shared" si="1"/>
        <v>0</v>
      </c>
    </row>
    <row r="18" spans="1:21" ht="30" customHeight="1">
      <c r="A18" s="115"/>
      <c r="B18" s="109"/>
      <c r="C18" s="77" t="s">
        <v>72</v>
      </c>
      <c r="D18" s="110"/>
      <c r="E18" s="111"/>
      <c r="F18" s="111"/>
      <c r="G18" s="117"/>
      <c r="H18" s="117"/>
      <c r="I18" s="25"/>
      <c r="J18" s="112"/>
      <c r="K18" s="118"/>
      <c r="L18" s="113"/>
      <c r="M18" s="114"/>
      <c r="N18" s="84" t="str">
        <f t="shared" si="0"/>
        <v/>
      </c>
      <c r="O18" s="114"/>
      <c r="P18" s="116"/>
      <c r="Q18" s="85">
        <f t="shared" si="4"/>
        <v>0</v>
      </c>
      <c r="R18" s="74" t="str">
        <f>IF(L18="","",IF(M18&lt;VLOOKUP($B$6,'(参考)諸謝金・宿泊料'!$B$3:$D$25,3,FALSE)*Q18,M18,VLOOKUP($B$6,'(参考)諸謝金・宿泊料'!$B$3:$D$25,3,FALSE)*Q18))</f>
        <v/>
      </c>
      <c r="S18" s="74" t="str">
        <f t="shared" si="2"/>
        <v/>
      </c>
      <c r="T18" s="74" t="str">
        <f>IF(OR(I18="東京都特別区",I18="横浜市",I18="川崎市",I18="相模原市",I18="千葉市",I18="さいたま市",I18="名古屋市",I18="京都市",I18="大阪市",I18="堺市",I18="神戸市",I18="広島市",I18="福岡市"),IF(S18=1,MIN(O18,VLOOKUP(IF(ISNA(VLOOKUP('報告書(車)'!$N$19,'(参考)諸謝金・宿泊料'!B:C,2,FALSE)),"",VLOOKUP('報告書(車)'!$N$19,'(参考)諸謝金・宿泊料'!B:C,2,FALSE)),'(参考)諸謝金・宿泊料'!$C:$F,3,FALSE)),""),IF(S18=1,MIN(O18,VLOOKUP(IF(ISNA(VLOOKUP('報告書(車)'!$N$19,'(参考)諸謝金・宿泊料'!B:C,2,FALSE)),"",VLOOKUP('報告書(車)'!$N$19,'(参考)諸謝金・宿泊料'!B:C,2,FALSE)),'(参考)諸謝金・宿泊料'!$C:$F,4,FALSE)),""))</f>
        <v/>
      </c>
      <c r="U18" s="87">
        <f t="shared" si="1"/>
        <v>0</v>
      </c>
    </row>
    <row r="19" spans="1:21" ht="30" customHeight="1">
      <c r="A19" s="115"/>
      <c r="B19" s="109"/>
      <c r="C19" s="77" t="s">
        <v>72</v>
      </c>
      <c r="D19" s="110"/>
      <c r="E19" s="111"/>
      <c r="F19" s="111"/>
      <c r="G19" s="117"/>
      <c r="H19" s="117"/>
      <c r="I19" s="25"/>
      <c r="J19" s="112"/>
      <c r="K19" s="118"/>
      <c r="L19" s="113"/>
      <c r="M19" s="114"/>
      <c r="N19" s="84" t="str">
        <f t="shared" si="0"/>
        <v/>
      </c>
      <c r="O19" s="114"/>
      <c r="P19" s="116"/>
      <c r="Q19" s="85">
        <f t="shared" si="4"/>
        <v>0</v>
      </c>
      <c r="R19" s="74" t="str">
        <f>IF(L19="","",IF(M19&lt;VLOOKUP($B$6,'(参考)諸謝金・宿泊料'!$B$3:$D$25,3,FALSE)*Q19,M19,VLOOKUP($B$6,'(参考)諸謝金・宿泊料'!$B$3:$D$25,3,FALSE)*Q19))</f>
        <v/>
      </c>
      <c r="S19" s="74" t="str">
        <f t="shared" si="2"/>
        <v/>
      </c>
      <c r="T19" s="74" t="str">
        <f>IF(OR(I19="東京都特別区",I19="横浜市",I19="川崎市",I19="相模原市",I19="千葉市",I19="さいたま市",I19="名古屋市",I19="京都市",I19="大阪市",I19="堺市",I19="神戸市",I19="広島市",I19="福岡市"),IF(S19=1,MIN(O19,VLOOKUP(IF(ISNA(VLOOKUP('報告書(車)'!$N$19,'(参考)諸謝金・宿泊料'!B:C,2,FALSE)),"",VLOOKUP('報告書(車)'!$N$19,'(参考)諸謝金・宿泊料'!B:C,2,FALSE)),'(参考)諸謝金・宿泊料'!$C:$F,3,FALSE)),""),IF(S19=1,MIN(O19,VLOOKUP(IF(ISNA(VLOOKUP('報告書(車)'!$N$19,'(参考)諸謝金・宿泊料'!B:C,2,FALSE)),"",VLOOKUP('報告書(車)'!$N$19,'(参考)諸謝金・宿泊料'!B:C,2,FALSE)),'(参考)諸謝金・宿泊料'!$C:$F,4,FALSE)),""))</f>
        <v/>
      </c>
      <c r="U19" s="87">
        <f t="shared" si="1"/>
        <v>0</v>
      </c>
    </row>
    <row r="20" spans="1:21" ht="30" customHeight="1" thickBot="1">
      <c r="A20" s="115"/>
      <c r="B20" s="109"/>
      <c r="C20" s="77" t="s">
        <v>72</v>
      </c>
      <c r="D20" s="110"/>
      <c r="E20" s="111"/>
      <c r="F20" s="111"/>
      <c r="G20" s="111"/>
      <c r="H20" s="111"/>
      <c r="I20" s="25"/>
      <c r="J20" s="112"/>
      <c r="K20" s="118"/>
      <c r="L20" s="119"/>
      <c r="M20" s="120"/>
      <c r="N20" s="121" t="str">
        <f t="shared" si="0"/>
        <v/>
      </c>
      <c r="O20" s="120"/>
      <c r="P20" s="122"/>
      <c r="Q20" s="123">
        <f t="shared" si="4"/>
        <v>0</v>
      </c>
      <c r="R20" s="74" t="str">
        <f>IF(L20="","",IF(M20&lt;VLOOKUP($B$6,'(参考)諸謝金・宿泊料'!$B$3:$D$25,3,FALSE)*Q20,M20,VLOOKUP($B$6,'(参考)諸謝金・宿泊料'!$B$3:$D$25,3,FALSE)*Q20))</f>
        <v/>
      </c>
      <c r="S20" s="74" t="str">
        <f t="shared" si="2"/>
        <v/>
      </c>
      <c r="T20" s="74" t="str">
        <f>IF(OR(I20="東京都特別区",I20="横浜市",I20="川崎市",I20="相模原市",I20="千葉市",I20="さいたま市",I20="名古屋市",I20="京都市",I20="大阪市",I20="堺市",I20="神戸市",I20="広島市",I20="福岡市"),IF(S20=1,MIN(O20,VLOOKUP(IF(ISNA(VLOOKUP('報告書(車)'!$N$19,'(参考)諸謝金・宿泊料'!B:C,2,FALSE)),"",VLOOKUP('報告書(車)'!$N$19,'(参考)諸謝金・宿泊料'!B:C,2,FALSE)),'(参考)諸謝金・宿泊料'!$C:$F,3,FALSE)),""),IF(S20=1,MIN(O20,VLOOKUP(IF(ISNA(VLOOKUP('報告書(車)'!$N$19,'(参考)諸謝金・宿泊料'!B:C,2,FALSE)),"",VLOOKUP('報告書(車)'!$N$19,'(参考)諸謝金・宿泊料'!B:C,2,FALSE)),'(参考)諸謝金・宿泊料'!$C:$F,4,FALSE)),""))</f>
        <v/>
      </c>
      <c r="U20" s="125">
        <f t="shared" si="1"/>
        <v>0</v>
      </c>
    </row>
    <row r="21" spans="1:21" ht="30" customHeight="1" thickBot="1">
      <c r="A21" s="160" t="s">
        <v>94</v>
      </c>
      <c r="B21" s="161"/>
      <c r="C21" s="161"/>
      <c r="D21" s="161"/>
      <c r="E21" s="161"/>
      <c r="F21" s="161"/>
      <c r="G21" s="161"/>
      <c r="H21" s="162"/>
      <c r="I21" s="90"/>
      <c r="J21" s="126">
        <f>TRUNC(SUM(J9:J20),-0.1)</f>
        <v>0</v>
      </c>
      <c r="K21" s="92"/>
      <c r="L21" s="127">
        <f t="shared" ref="L21:U21" si="5">SUM(L9:L20)</f>
        <v>0</v>
      </c>
      <c r="M21" s="128">
        <f t="shared" si="5"/>
        <v>0</v>
      </c>
      <c r="N21" s="128">
        <f t="shared" si="5"/>
        <v>0</v>
      </c>
      <c r="O21" s="128">
        <f t="shared" si="5"/>
        <v>0</v>
      </c>
      <c r="P21" s="129">
        <f t="shared" si="5"/>
        <v>0</v>
      </c>
      <c r="Q21" s="127">
        <f t="shared" si="5"/>
        <v>0</v>
      </c>
      <c r="R21" s="128">
        <f t="shared" si="5"/>
        <v>0</v>
      </c>
      <c r="S21" s="129">
        <f t="shared" si="5"/>
        <v>0</v>
      </c>
      <c r="T21" s="128">
        <f t="shared" si="5"/>
        <v>0</v>
      </c>
      <c r="U21" s="130">
        <f t="shared" si="5"/>
        <v>0</v>
      </c>
    </row>
    <row r="22" spans="1:21" ht="16.5" thickBot="1">
      <c r="A22" s="181" t="s">
        <v>95</v>
      </c>
      <c r="B22" s="181"/>
      <c r="C22" s="181"/>
      <c r="D22" s="181"/>
      <c r="E22" s="181"/>
      <c r="F22" s="181"/>
      <c r="G22" s="181"/>
      <c r="H22" s="181"/>
      <c r="I22" s="181"/>
      <c r="J22" s="181"/>
      <c r="K22" s="181"/>
      <c r="L22" s="97"/>
      <c r="M22" s="97"/>
      <c r="N22" s="97"/>
      <c r="O22" s="97"/>
      <c r="P22" s="97"/>
      <c r="Q22" s="97"/>
      <c r="R22" s="97"/>
      <c r="S22" s="97"/>
      <c r="T22" s="97"/>
      <c r="U22" s="97"/>
    </row>
    <row r="23" spans="1:21" ht="30" customHeight="1" thickBot="1">
      <c r="A23" s="31"/>
      <c r="B23" s="31"/>
      <c r="C23" s="36"/>
      <c r="D23" s="31"/>
      <c r="E23" s="31"/>
      <c r="F23" s="31"/>
      <c r="G23" s="31"/>
      <c r="H23" s="31"/>
      <c r="I23" s="31"/>
      <c r="J23" s="36"/>
      <c r="K23" s="36"/>
      <c r="L23" s="182" t="s">
        <v>47</v>
      </c>
      <c r="M23" s="183"/>
      <c r="N23" s="183"/>
      <c r="O23" s="183"/>
      <c r="P23" s="98">
        <f>SUM(O5,M21,O21,P21)</f>
        <v>0</v>
      </c>
      <c r="Q23" s="182" t="s">
        <v>96</v>
      </c>
      <c r="R23" s="183"/>
      <c r="S23" s="183"/>
      <c r="T23" s="183"/>
      <c r="U23" s="98">
        <f>SUM(T5,R21,T21,U21)</f>
        <v>0</v>
      </c>
    </row>
    <row r="24" spans="1:21" ht="30" customHeight="1" thickBot="1">
      <c r="A24" s="31"/>
      <c r="B24" s="31"/>
      <c r="C24" s="36"/>
      <c r="D24" s="31"/>
      <c r="E24" s="31"/>
      <c r="F24" s="31"/>
      <c r="G24" s="31"/>
      <c r="H24" s="31"/>
      <c r="I24" s="31"/>
      <c r="J24" s="36"/>
      <c r="K24" s="36"/>
      <c r="L24" s="99"/>
      <c r="M24" s="99"/>
      <c r="N24" s="99"/>
      <c r="O24" s="99"/>
      <c r="P24" s="99"/>
      <c r="Q24" s="182" t="s">
        <v>97</v>
      </c>
      <c r="R24" s="183"/>
      <c r="S24" s="183"/>
      <c r="T24" s="183"/>
      <c r="U24" s="98">
        <f>IF(P23-U23&lt;0,"-",P23-U23)</f>
        <v>0</v>
      </c>
    </row>
    <row r="25" spans="1:21" ht="16.5" thickBot="1">
      <c r="A25" s="31"/>
      <c r="B25" s="31"/>
      <c r="C25" s="36"/>
      <c r="D25" s="31"/>
      <c r="E25" s="31"/>
      <c r="F25" s="31"/>
      <c r="G25" s="31"/>
      <c r="H25" s="31"/>
      <c r="I25" s="31"/>
      <c r="J25" s="36"/>
      <c r="K25" s="36"/>
      <c r="L25" s="99"/>
      <c r="M25" s="99"/>
      <c r="N25" s="99"/>
      <c r="O25" s="99"/>
      <c r="P25" s="99"/>
      <c r="Q25" s="34"/>
      <c r="R25" s="34"/>
      <c r="S25" s="34"/>
      <c r="T25" s="34"/>
      <c r="U25" s="100"/>
    </row>
    <row r="26" spans="1:21" ht="30" customHeight="1">
      <c r="A26" s="184" t="s">
        <v>98</v>
      </c>
      <c r="B26" s="185"/>
      <c r="C26" s="185"/>
      <c r="D26" s="185"/>
      <c r="E26" s="185"/>
      <c r="F26" s="185"/>
      <c r="G26" s="185"/>
      <c r="H26" s="185"/>
      <c r="I26" s="185"/>
      <c r="J26" s="185"/>
      <c r="K26" s="186"/>
      <c r="L26" s="184" t="s">
        <v>99</v>
      </c>
      <c r="M26" s="185"/>
      <c r="N26" s="185"/>
      <c r="O26" s="185"/>
      <c r="P26" s="185"/>
      <c r="Q26" s="185"/>
      <c r="R26" s="185"/>
      <c r="S26" s="185"/>
      <c r="T26" s="185"/>
      <c r="U26" s="186"/>
    </row>
    <row r="27" spans="1:21" ht="30" customHeight="1">
      <c r="A27" s="201"/>
      <c r="B27" s="202"/>
      <c r="C27" s="202"/>
      <c r="D27" s="202"/>
      <c r="E27" s="202"/>
      <c r="F27" s="202"/>
      <c r="G27" s="202"/>
      <c r="H27" s="202"/>
      <c r="I27" s="202"/>
      <c r="J27" s="202"/>
      <c r="K27" s="203"/>
      <c r="L27" s="201"/>
      <c r="M27" s="202"/>
      <c r="N27" s="202"/>
      <c r="O27" s="202"/>
      <c r="P27" s="202"/>
      <c r="Q27" s="202"/>
      <c r="R27" s="202"/>
      <c r="S27" s="202"/>
      <c r="T27" s="202"/>
      <c r="U27" s="203"/>
    </row>
    <row r="28" spans="1:21" ht="30" customHeight="1">
      <c r="A28" s="201"/>
      <c r="B28" s="202"/>
      <c r="C28" s="202"/>
      <c r="D28" s="202"/>
      <c r="E28" s="202"/>
      <c r="F28" s="202"/>
      <c r="G28" s="202"/>
      <c r="H28" s="202"/>
      <c r="I28" s="202"/>
      <c r="J28" s="202"/>
      <c r="K28" s="203"/>
      <c r="L28" s="201"/>
      <c r="M28" s="202"/>
      <c r="N28" s="202"/>
      <c r="O28" s="202"/>
      <c r="P28" s="202"/>
      <c r="Q28" s="202"/>
      <c r="R28" s="202"/>
      <c r="S28" s="202"/>
      <c r="T28" s="202"/>
      <c r="U28" s="203"/>
    </row>
    <row r="29" spans="1:21" ht="30" customHeight="1">
      <c r="A29" s="201"/>
      <c r="B29" s="202"/>
      <c r="C29" s="202"/>
      <c r="D29" s="202"/>
      <c r="E29" s="202"/>
      <c r="F29" s="202"/>
      <c r="G29" s="202"/>
      <c r="H29" s="202"/>
      <c r="I29" s="202"/>
      <c r="J29" s="202"/>
      <c r="K29" s="203"/>
      <c r="L29" s="201"/>
      <c r="M29" s="202"/>
      <c r="N29" s="202"/>
      <c r="O29" s="202"/>
      <c r="P29" s="202"/>
      <c r="Q29" s="202"/>
      <c r="R29" s="202"/>
      <c r="S29" s="202"/>
      <c r="T29" s="202"/>
      <c r="U29" s="203"/>
    </row>
    <row r="30" spans="1:21" ht="30" customHeight="1">
      <c r="A30" s="201"/>
      <c r="B30" s="202"/>
      <c r="C30" s="202"/>
      <c r="D30" s="202"/>
      <c r="E30" s="202"/>
      <c r="F30" s="202"/>
      <c r="G30" s="202"/>
      <c r="H30" s="202"/>
      <c r="I30" s="202"/>
      <c r="J30" s="202"/>
      <c r="K30" s="203"/>
      <c r="L30" s="201"/>
      <c r="M30" s="202"/>
      <c r="N30" s="202"/>
      <c r="O30" s="202"/>
      <c r="P30" s="202"/>
      <c r="Q30" s="202"/>
      <c r="R30" s="202"/>
      <c r="S30" s="202"/>
      <c r="T30" s="202"/>
      <c r="U30" s="203"/>
    </row>
    <row r="31" spans="1:21" ht="30" customHeight="1">
      <c r="A31" s="201"/>
      <c r="B31" s="202"/>
      <c r="C31" s="202"/>
      <c r="D31" s="202"/>
      <c r="E31" s="202"/>
      <c r="F31" s="202"/>
      <c r="G31" s="202"/>
      <c r="H31" s="202"/>
      <c r="I31" s="202"/>
      <c r="J31" s="202"/>
      <c r="K31" s="203"/>
      <c r="L31" s="201"/>
      <c r="M31" s="202"/>
      <c r="N31" s="202"/>
      <c r="O31" s="202"/>
      <c r="P31" s="202"/>
      <c r="Q31" s="202"/>
      <c r="R31" s="202"/>
      <c r="S31" s="202"/>
      <c r="T31" s="202"/>
      <c r="U31" s="203"/>
    </row>
    <row r="32" spans="1:21" ht="30" customHeight="1">
      <c r="A32" s="201"/>
      <c r="B32" s="202"/>
      <c r="C32" s="202"/>
      <c r="D32" s="202"/>
      <c r="E32" s="202"/>
      <c r="F32" s="202"/>
      <c r="G32" s="202"/>
      <c r="H32" s="202"/>
      <c r="I32" s="202"/>
      <c r="J32" s="202"/>
      <c r="K32" s="203"/>
      <c r="L32" s="201"/>
      <c r="M32" s="202"/>
      <c r="N32" s="202"/>
      <c r="O32" s="202"/>
      <c r="P32" s="202"/>
      <c r="Q32" s="202"/>
      <c r="R32" s="202"/>
      <c r="S32" s="202"/>
      <c r="T32" s="202"/>
      <c r="U32" s="203"/>
    </row>
    <row r="33" spans="1:21" ht="30" customHeight="1">
      <c r="A33" s="201"/>
      <c r="B33" s="202"/>
      <c r="C33" s="202"/>
      <c r="D33" s="202"/>
      <c r="E33" s="202"/>
      <c r="F33" s="202"/>
      <c r="G33" s="202"/>
      <c r="H33" s="202"/>
      <c r="I33" s="202"/>
      <c r="J33" s="202"/>
      <c r="K33" s="203"/>
      <c r="L33" s="201"/>
      <c r="M33" s="202"/>
      <c r="N33" s="202"/>
      <c r="O33" s="202"/>
      <c r="P33" s="202"/>
      <c r="Q33" s="202"/>
      <c r="R33" s="202"/>
      <c r="S33" s="202"/>
      <c r="T33" s="202"/>
      <c r="U33" s="203"/>
    </row>
    <row r="34" spans="1:21" ht="30" customHeight="1">
      <c r="A34" s="201"/>
      <c r="B34" s="202"/>
      <c r="C34" s="202"/>
      <c r="D34" s="202"/>
      <c r="E34" s="202"/>
      <c r="F34" s="202"/>
      <c r="G34" s="202"/>
      <c r="H34" s="202"/>
      <c r="I34" s="202"/>
      <c r="J34" s="202"/>
      <c r="K34" s="203"/>
      <c r="L34" s="201"/>
      <c r="M34" s="202"/>
      <c r="N34" s="202"/>
      <c r="O34" s="202"/>
      <c r="P34" s="202"/>
      <c r="Q34" s="202"/>
      <c r="R34" s="202"/>
      <c r="S34" s="202"/>
      <c r="T34" s="202"/>
      <c r="U34" s="203"/>
    </row>
    <row r="35" spans="1:21" ht="30" customHeight="1">
      <c r="A35" s="201"/>
      <c r="B35" s="202"/>
      <c r="C35" s="202"/>
      <c r="D35" s="202"/>
      <c r="E35" s="202"/>
      <c r="F35" s="202"/>
      <c r="G35" s="202"/>
      <c r="H35" s="202"/>
      <c r="I35" s="202"/>
      <c r="J35" s="202"/>
      <c r="K35" s="203"/>
      <c r="L35" s="201"/>
      <c r="M35" s="202"/>
      <c r="N35" s="202"/>
      <c r="O35" s="202"/>
      <c r="P35" s="202"/>
      <c r="Q35" s="202"/>
      <c r="R35" s="202"/>
      <c r="S35" s="202"/>
      <c r="T35" s="202"/>
      <c r="U35" s="203"/>
    </row>
    <row r="36" spans="1:21" ht="30" customHeight="1">
      <c r="A36" s="201"/>
      <c r="B36" s="202"/>
      <c r="C36" s="202"/>
      <c r="D36" s="202"/>
      <c r="E36" s="202"/>
      <c r="F36" s="202"/>
      <c r="G36" s="202"/>
      <c r="H36" s="202"/>
      <c r="I36" s="202"/>
      <c r="J36" s="202"/>
      <c r="K36" s="203"/>
      <c r="L36" s="201"/>
      <c r="M36" s="202"/>
      <c r="N36" s="202"/>
      <c r="O36" s="202"/>
      <c r="P36" s="202"/>
      <c r="Q36" s="202"/>
      <c r="R36" s="202"/>
      <c r="S36" s="202"/>
      <c r="T36" s="202"/>
      <c r="U36" s="203"/>
    </row>
    <row r="37" spans="1:21" ht="30" customHeight="1">
      <c r="A37" s="201"/>
      <c r="B37" s="202"/>
      <c r="C37" s="202"/>
      <c r="D37" s="202"/>
      <c r="E37" s="202"/>
      <c r="F37" s="202"/>
      <c r="G37" s="202"/>
      <c r="H37" s="202"/>
      <c r="I37" s="202"/>
      <c r="J37" s="202"/>
      <c r="K37" s="203"/>
      <c r="L37" s="201"/>
      <c r="M37" s="202"/>
      <c r="N37" s="202"/>
      <c r="O37" s="202"/>
      <c r="P37" s="202"/>
      <c r="Q37" s="202"/>
      <c r="R37" s="202"/>
      <c r="S37" s="202"/>
      <c r="T37" s="202"/>
      <c r="U37" s="203"/>
    </row>
    <row r="38" spans="1:21" ht="30" customHeight="1">
      <c r="A38" s="201"/>
      <c r="B38" s="202"/>
      <c r="C38" s="202"/>
      <c r="D38" s="202"/>
      <c r="E38" s="202"/>
      <c r="F38" s="202"/>
      <c r="G38" s="202"/>
      <c r="H38" s="202"/>
      <c r="I38" s="202"/>
      <c r="J38" s="202"/>
      <c r="K38" s="203"/>
      <c r="L38" s="201"/>
      <c r="M38" s="202"/>
      <c r="N38" s="202"/>
      <c r="O38" s="202"/>
      <c r="P38" s="202"/>
      <c r="Q38" s="202"/>
      <c r="R38" s="202"/>
      <c r="S38" s="202"/>
      <c r="T38" s="202"/>
      <c r="U38" s="203"/>
    </row>
    <row r="39" spans="1:21" ht="30" customHeight="1">
      <c r="A39" s="201"/>
      <c r="B39" s="202"/>
      <c r="C39" s="202"/>
      <c r="D39" s="202"/>
      <c r="E39" s="202"/>
      <c r="F39" s="202"/>
      <c r="G39" s="202"/>
      <c r="H39" s="202"/>
      <c r="I39" s="202"/>
      <c r="J39" s="202"/>
      <c r="K39" s="203"/>
      <c r="L39" s="201"/>
      <c r="M39" s="202"/>
      <c r="N39" s="202"/>
      <c r="O39" s="202"/>
      <c r="P39" s="202"/>
      <c r="Q39" s="202"/>
      <c r="R39" s="202"/>
      <c r="S39" s="202"/>
      <c r="T39" s="202"/>
      <c r="U39" s="203"/>
    </row>
    <row r="40" spans="1:21" ht="30" customHeight="1">
      <c r="A40" s="201"/>
      <c r="B40" s="202"/>
      <c r="C40" s="202"/>
      <c r="D40" s="202"/>
      <c r="E40" s="202"/>
      <c r="F40" s="202"/>
      <c r="G40" s="202"/>
      <c r="H40" s="202"/>
      <c r="I40" s="202"/>
      <c r="J40" s="202"/>
      <c r="K40" s="203"/>
      <c r="L40" s="201"/>
      <c r="M40" s="202"/>
      <c r="N40" s="202"/>
      <c r="O40" s="202"/>
      <c r="P40" s="202"/>
      <c r="Q40" s="202"/>
      <c r="R40" s="202"/>
      <c r="S40" s="202"/>
      <c r="T40" s="202"/>
      <c r="U40" s="203"/>
    </row>
    <row r="41" spans="1:21" ht="30" customHeight="1">
      <c r="A41" s="201"/>
      <c r="B41" s="202"/>
      <c r="C41" s="202"/>
      <c r="D41" s="202"/>
      <c r="E41" s="202"/>
      <c r="F41" s="202"/>
      <c r="G41" s="202"/>
      <c r="H41" s="202"/>
      <c r="I41" s="202"/>
      <c r="J41" s="202"/>
      <c r="K41" s="203"/>
      <c r="L41" s="201"/>
      <c r="M41" s="202"/>
      <c r="N41" s="202"/>
      <c r="O41" s="202"/>
      <c r="P41" s="202"/>
      <c r="Q41" s="202"/>
      <c r="R41" s="202"/>
      <c r="S41" s="202"/>
      <c r="T41" s="202"/>
      <c r="U41" s="203"/>
    </row>
    <row r="42" spans="1:21" ht="30" customHeight="1">
      <c r="A42" s="201"/>
      <c r="B42" s="202"/>
      <c r="C42" s="202"/>
      <c r="D42" s="202"/>
      <c r="E42" s="202"/>
      <c r="F42" s="202"/>
      <c r="G42" s="202"/>
      <c r="H42" s="202"/>
      <c r="I42" s="202"/>
      <c r="J42" s="202"/>
      <c r="K42" s="203"/>
      <c r="L42" s="201"/>
      <c r="M42" s="202"/>
      <c r="N42" s="202"/>
      <c r="O42" s="202"/>
      <c r="P42" s="202"/>
      <c r="Q42" s="202"/>
      <c r="R42" s="202"/>
      <c r="S42" s="202"/>
      <c r="T42" s="202"/>
      <c r="U42" s="203"/>
    </row>
    <row r="43" spans="1:21" ht="30" customHeight="1">
      <c r="A43" s="201"/>
      <c r="B43" s="202"/>
      <c r="C43" s="202"/>
      <c r="D43" s="202"/>
      <c r="E43" s="202"/>
      <c r="F43" s="202"/>
      <c r="G43" s="202"/>
      <c r="H43" s="202"/>
      <c r="I43" s="202"/>
      <c r="J43" s="202"/>
      <c r="K43" s="203"/>
      <c r="L43" s="201"/>
      <c r="M43" s="202"/>
      <c r="N43" s="202"/>
      <c r="O43" s="202"/>
      <c r="P43" s="202"/>
      <c r="Q43" s="202"/>
      <c r="R43" s="202"/>
      <c r="S43" s="202"/>
      <c r="T43" s="202"/>
      <c r="U43" s="203"/>
    </row>
    <row r="44" spans="1:21" ht="30" customHeight="1">
      <c r="A44" s="201"/>
      <c r="B44" s="202"/>
      <c r="C44" s="202"/>
      <c r="D44" s="202"/>
      <c r="E44" s="202"/>
      <c r="F44" s="202"/>
      <c r="G44" s="202"/>
      <c r="H44" s="202"/>
      <c r="I44" s="202"/>
      <c r="J44" s="202"/>
      <c r="K44" s="203"/>
      <c r="L44" s="201"/>
      <c r="M44" s="202"/>
      <c r="N44" s="202"/>
      <c r="O44" s="202"/>
      <c r="P44" s="202"/>
      <c r="Q44" s="202"/>
      <c r="R44" s="202"/>
      <c r="S44" s="202"/>
      <c r="T44" s="202"/>
      <c r="U44" s="203"/>
    </row>
    <row r="45" spans="1:21" ht="30" customHeight="1">
      <c r="A45" s="201"/>
      <c r="B45" s="202"/>
      <c r="C45" s="202"/>
      <c r="D45" s="202"/>
      <c r="E45" s="202"/>
      <c r="F45" s="202"/>
      <c r="G45" s="202"/>
      <c r="H45" s="202"/>
      <c r="I45" s="202"/>
      <c r="J45" s="202"/>
      <c r="K45" s="203"/>
      <c r="L45" s="201"/>
      <c r="M45" s="202"/>
      <c r="N45" s="202"/>
      <c r="O45" s="202"/>
      <c r="P45" s="202"/>
      <c r="Q45" s="202"/>
      <c r="R45" s="202"/>
      <c r="S45" s="202"/>
      <c r="T45" s="202"/>
      <c r="U45" s="203"/>
    </row>
    <row r="46" spans="1:21" ht="30" customHeight="1" thickBot="1">
      <c r="A46" s="204"/>
      <c r="B46" s="205"/>
      <c r="C46" s="205"/>
      <c r="D46" s="205"/>
      <c r="E46" s="205"/>
      <c r="F46" s="205"/>
      <c r="G46" s="205"/>
      <c r="H46" s="205"/>
      <c r="I46" s="205"/>
      <c r="J46" s="205"/>
      <c r="K46" s="206"/>
      <c r="L46" s="204"/>
      <c r="M46" s="205"/>
      <c r="N46" s="205"/>
      <c r="O46" s="205"/>
      <c r="P46" s="205"/>
      <c r="Q46" s="205"/>
      <c r="R46" s="205"/>
      <c r="S46" s="205"/>
      <c r="T46" s="205"/>
      <c r="U46" s="206"/>
    </row>
    <row r="47" spans="1:21" ht="30" customHeight="1">
      <c r="A47" s="207" t="s">
        <v>100</v>
      </c>
      <c r="B47" s="207"/>
      <c r="C47" s="207"/>
      <c r="D47" s="207"/>
      <c r="E47" s="207"/>
      <c r="F47" s="207"/>
      <c r="G47" s="207"/>
      <c r="H47" s="207"/>
      <c r="I47" s="207"/>
      <c r="J47" s="207"/>
      <c r="K47" s="207"/>
      <c r="L47" s="207"/>
      <c r="M47" s="207"/>
      <c r="N47" s="207"/>
      <c r="O47" s="207"/>
      <c r="P47" s="207"/>
      <c r="Q47" s="207"/>
      <c r="R47" s="207"/>
      <c r="S47" s="207"/>
      <c r="T47" s="207"/>
      <c r="U47" s="207"/>
    </row>
  </sheetData>
  <sheetProtection sheet="1" selectLockedCells="1"/>
  <mergeCells count="31">
    <mergeCell ref="A27:K46"/>
    <mergeCell ref="L27:U46"/>
    <mergeCell ref="A47:U47"/>
    <mergeCell ref="A22:K22"/>
    <mergeCell ref="L23:O23"/>
    <mergeCell ref="Q23:T23"/>
    <mergeCell ref="Q24:T24"/>
    <mergeCell ref="A26:K26"/>
    <mergeCell ref="L26:U26"/>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K1"/>
    <mergeCell ref="P1:U1"/>
    <mergeCell ref="A2:D2"/>
    <mergeCell ref="E2:F2"/>
    <mergeCell ref="G2:H2"/>
    <mergeCell ref="I2:K2"/>
  </mergeCells>
  <phoneticPr fontId="6"/>
  <conditionalFormatting sqref="A9:B20 O9:P20">
    <cfRule type="containsBlanks" dxfId="14" priority="15">
      <formula>LEN(TRIM(A9))=0</formula>
    </cfRule>
  </conditionalFormatting>
  <conditionalFormatting sqref="D9:H20 J9:M20">
    <cfRule type="containsBlanks" dxfId="13" priority="14">
      <formula>LEN(TRIM(D9))=0</formula>
    </cfRule>
  </conditionalFormatting>
  <conditionalFormatting sqref="I9">
    <cfRule type="containsBlanks" dxfId="12" priority="13">
      <formula>LEN(TRIM(I9))=0</formula>
    </cfRule>
  </conditionalFormatting>
  <conditionalFormatting sqref="I10">
    <cfRule type="containsBlanks" dxfId="11" priority="12">
      <formula>LEN(TRIM(I10))=0</formula>
    </cfRule>
  </conditionalFormatting>
  <conditionalFormatting sqref="I11">
    <cfRule type="containsBlanks" dxfId="10" priority="11">
      <formula>LEN(TRIM(I11))=0</formula>
    </cfRule>
  </conditionalFormatting>
  <conditionalFormatting sqref="I12">
    <cfRule type="containsBlanks" dxfId="9" priority="10">
      <formula>LEN(TRIM(I12))=0</formula>
    </cfRule>
  </conditionalFormatting>
  <conditionalFormatting sqref="I13">
    <cfRule type="containsBlanks" dxfId="8" priority="9">
      <formula>LEN(TRIM(I13))=0</formula>
    </cfRule>
  </conditionalFormatting>
  <conditionalFormatting sqref="I14">
    <cfRule type="containsBlanks" dxfId="7" priority="8">
      <formula>LEN(TRIM(I14))=0</formula>
    </cfRule>
  </conditionalFormatting>
  <conditionalFormatting sqref="I15">
    <cfRule type="containsBlanks" dxfId="6" priority="7">
      <formula>LEN(TRIM(I15))=0</formula>
    </cfRule>
  </conditionalFormatting>
  <conditionalFormatting sqref="I16">
    <cfRule type="containsBlanks" dxfId="5" priority="6">
      <formula>LEN(TRIM(I16))=0</formula>
    </cfRule>
  </conditionalFormatting>
  <conditionalFormatting sqref="I17">
    <cfRule type="containsBlanks" dxfId="4" priority="5">
      <formula>LEN(TRIM(I17))=0</formula>
    </cfRule>
  </conditionalFormatting>
  <conditionalFormatting sqref="I18">
    <cfRule type="containsBlanks" dxfId="3" priority="4">
      <formula>LEN(TRIM(I18))=0</formula>
    </cfRule>
  </conditionalFormatting>
  <conditionalFormatting sqref="I19">
    <cfRule type="containsBlanks" dxfId="2" priority="3">
      <formula>LEN(TRIM(I19))=0</formula>
    </cfRule>
  </conditionalFormatting>
  <conditionalFormatting sqref="I20">
    <cfRule type="containsBlanks" dxfId="1" priority="2">
      <formula>LEN(TRIM(I20))=0</formula>
    </cfRule>
  </conditionalFormatting>
  <conditionalFormatting sqref="I5:J5">
    <cfRule type="containsBlanks" dxfId="0" priority="1">
      <formula>LEN(TRIM(I5))=0</formula>
    </cfRule>
  </conditionalFormatting>
  <dataValidations count="1">
    <dataValidation type="list" allowBlank="1" showInputMessage="1" showErrorMessage="1" sqref="K9:K20" xr:uid="{1CC39EFD-540A-4CF3-8126-8B6C08257C51}">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ignoredErrors>
    <ignoredError sqref="R9:R20 T9:T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EAD296C-3E84-4CFD-A7F6-AD13DA8ACD7F}">
          <x14:formula1>
            <xm:f>'(参考)諸謝金・宿泊料'!$J$2:$J$15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N25"/>
  <sheetViews>
    <sheetView view="pageBreakPreview" zoomScaleSheetLayoutView="100" workbookViewId="0">
      <selection activeCell="D6" sqref="D6"/>
    </sheetView>
  </sheetViews>
  <sheetFormatPr defaultColWidth="9" defaultRowHeight="18.75"/>
  <cols>
    <col min="1" max="1" width="9" style="2" bestFit="1" customWidth="1"/>
    <col min="2" max="2" width="25.42578125" style="2" bestFit="1" customWidth="1"/>
    <col min="3" max="3" width="5.28515625" style="12" bestFit="1" customWidth="1"/>
    <col min="4" max="6" width="7.140625" style="2" bestFit="1" customWidth="1"/>
    <col min="7" max="9" width="6" style="2" bestFit="1" customWidth="1"/>
    <col min="10" max="10" width="13" style="2" bestFit="1" customWidth="1"/>
    <col min="11" max="16384" width="9" style="2"/>
  </cols>
  <sheetData>
    <row r="1" spans="1:14">
      <c r="A1" s="208" t="s">
        <v>105</v>
      </c>
      <c r="B1" s="208" t="s">
        <v>106</v>
      </c>
      <c r="C1" s="208" t="s">
        <v>107</v>
      </c>
      <c r="D1" s="208" t="s">
        <v>108</v>
      </c>
      <c r="E1" s="211" t="s">
        <v>109</v>
      </c>
      <c r="F1" s="211"/>
      <c r="G1" s="211" t="s">
        <v>110</v>
      </c>
      <c r="H1" s="211"/>
      <c r="I1" s="211"/>
      <c r="J1" s="1" t="s">
        <v>111</v>
      </c>
    </row>
    <row r="2" spans="1:14">
      <c r="A2" s="208"/>
      <c r="B2" s="208"/>
      <c r="C2" s="208"/>
      <c r="D2" s="208"/>
      <c r="E2" s="1" t="s">
        <v>111</v>
      </c>
      <c r="F2" s="1" t="s">
        <v>112</v>
      </c>
      <c r="G2" s="1" t="s">
        <v>94</v>
      </c>
      <c r="H2" s="1" t="s">
        <v>86</v>
      </c>
      <c r="I2" s="1" t="s">
        <v>113</v>
      </c>
      <c r="J2" s="1" t="s">
        <v>114</v>
      </c>
    </row>
    <row r="3" spans="1:14">
      <c r="A3" s="208" t="s">
        <v>115</v>
      </c>
      <c r="B3" s="3" t="s">
        <v>116</v>
      </c>
      <c r="C3" s="1" t="s">
        <v>117</v>
      </c>
      <c r="D3" s="4">
        <v>7900</v>
      </c>
      <c r="E3" s="4">
        <v>14800</v>
      </c>
      <c r="F3" s="4">
        <v>13300</v>
      </c>
      <c r="G3" s="4">
        <f t="shared" ref="G3:G25" si="0">H3+I3</f>
        <v>3000</v>
      </c>
      <c r="H3" s="4">
        <v>2000</v>
      </c>
      <c r="I3" s="4">
        <v>1000</v>
      </c>
      <c r="J3" s="1" t="s">
        <v>118</v>
      </c>
      <c r="K3" s="5"/>
      <c r="L3" s="6"/>
      <c r="M3" s="7"/>
      <c r="N3" s="6"/>
    </row>
    <row r="4" spans="1:14">
      <c r="A4" s="208"/>
      <c r="B4" s="3" t="s">
        <v>28</v>
      </c>
      <c r="C4" s="1" t="s">
        <v>119</v>
      </c>
      <c r="D4" s="4">
        <v>9800</v>
      </c>
      <c r="E4" s="4">
        <v>14800</v>
      </c>
      <c r="F4" s="4">
        <v>13300</v>
      </c>
      <c r="G4" s="4">
        <f t="shared" si="0"/>
        <v>3000</v>
      </c>
      <c r="H4" s="4">
        <v>2000</v>
      </c>
      <c r="I4" s="4">
        <v>1000</v>
      </c>
      <c r="J4" s="1" t="s">
        <v>120</v>
      </c>
      <c r="K4" s="5"/>
      <c r="L4" s="6"/>
      <c r="M4" s="7"/>
      <c r="N4" s="6"/>
    </row>
    <row r="5" spans="1:14">
      <c r="A5" s="208"/>
      <c r="B5" s="3" t="s">
        <v>121</v>
      </c>
      <c r="C5" s="1" t="s">
        <v>122</v>
      </c>
      <c r="D5" s="4">
        <v>8800</v>
      </c>
      <c r="E5" s="4">
        <v>14800</v>
      </c>
      <c r="F5" s="4">
        <v>13300</v>
      </c>
      <c r="G5" s="4">
        <f t="shared" si="0"/>
        <v>3000</v>
      </c>
      <c r="H5" s="4">
        <v>2000</v>
      </c>
      <c r="I5" s="4">
        <v>1000</v>
      </c>
      <c r="J5" s="1" t="s">
        <v>123</v>
      </c>
      <c r="K5" s="5"/>
      <c r="L5" s="6"/>
      <c r="M5" s="7"/>
      <c r="N5" s="6"/>
    </row>
    <row r="6" spans="1:14">
      <c r="A6" s="208"/>
      <c r="B6" s="3" t="s">
        <v>124</v>
      </c>
      <c r="C6" s="1" t="s">
        <v>125</v>
      </c>
      <c r="D6" s="4">
        <v>11400</v>
      </c>
      <c r="E6" s="4">
        <v>14800</v>
      </c>
      <c r="F6" s="4">
        <v>13300</v>
      </c>
      <c r="G6" s="4">
        <f t="shared" si="0"/>
        <v>3000</v>
      </c>
      <c r="H6" s="4">
        <v>2000</v>
      </c>
      <c r="I6" s="4">
        <v>1000</v>
      </c>
      <c r="J6" s="1" t="s">
        <v>126</v>
      </c>
      <c r="K6" s="5"/>
      <c r="L6" s="6"/>
      <c r="M6" s="7"/>
      <c r="N6" s="6"/>
    </row>
    <row r="7" spans="1:14">
      <c r="A7" s="208"/>
      <c r="B7" s="3" t="s">
        <v>127</v>
      </c>
      <c r="C7" s="1" t="s">
        <v>119</v>
      </c>
      <c r="D7" s="4">
        <v>9800</v>
      </c>
      <c r="E7" s="4">
        <v>14800</v>
      </c>
      <c r="F7" s="4">
        <v>13300</v>
      </c>
      <c r="G7" s="4">
        <f t="shared" si="0"/>
        <v>3000</v>
      </c>
      <c r="H7" s="4">
        <v>2000</v>
      </c>
      <c r="I7" s="4">
        <v>1000</v>
      </c>
      <c r="J7" s="1" t="s">
        <v>128</v>
      </c>
      <c r="K7" s="5"/>
      <c r="L7" s="6"/>
      <c r="M7" s="7"/>
      <c r="N7" s="6"/>
    </row>
    <row r="8" spans="1:14">
      <c r="A8" s="208"/>
      <c r="B8" s="3" t="s">
        <v>129</v>
      </c>
      <c r="C8" s="1" t="s">
        <v>122</v>
      </c>
      <c r="D8" s="4">
        <v>8800</v>
      </c>
      <c r="E8" s="4">
        <v>14800</v>
      </c>
      <c r="F8" s="4">
        <v>13300</v>
      </c>
      <c r="G8" s="4">
        <f t="shared" si="0"/>
        <v>3000</v>
      </c>
      <c r="H8" s="4">
        <v>2000</v>
      </c>
      <c r="I8" s="4">
        <v>1000</v>
      </c>
      <c r="J8" s="1" t="s">
        <v>130</v>
      </c>
      <c r="K8" s="5"/>
      <c r="L8" s="6"/>
      <c r="M8" s="7"/>
      <c r="N8" s="6"/>
    </row>
    <row r="9" spans="1:14">
      <c r="A9" s="210" t="s">
        <v>131</v>
      </c>
      <c r="B9" s="8" t="s">
        <v>132</v>
      </c>
      <c r="C9" s="9" t="s">
        <v>133</v>
      </c>
      <c r="D9" s="10">
        <v>6100</v>
      </c>
      <c r="E9" s="10">
        <v>13100</v>
      </c>
      <c r="F9" s="10">
        <v>11800</v>
      </c>
      <c r="G9" s="10">
        <f t="shared" si="0"/>
        <v>2600</v>
      </c>
      <c r="H9" s="10">
        <v>1700</v>
      </c>
      <c r="I9" s="10">
        <v>900</v>
      </c>
      <c r="J9" s="1" t="s">
        <v>134</v>
      </c>
      <c r="K9" s="5"/>
      <c r="L9" s="6"/>
      <c r="M9" s="7"/>
      <c r="N9" s="6"/>
    </row>
    <row r="10" spans="1:14">
      <c r="A10" s="210"/>
      <c r="B10" s="8" t="s">
        <v>135</v>
      </c>
      <c r="C10" s="9" t="s">
        <v>136</v>
      </c>
      <c r="D10" s="10">
        <v>7000</v>
      </c>
      <c r="E10" s="10">
        <v>13100</v>
      </c>
      <c r="F10" s="10">
        <v>11800</v>
      </c>
      <c r="G10" s="10">
        <f t="shared" si="0"/>
        <v>2600</v>
      </c>
      <c r="H10" s="10">
        <v>1700</v>
      </c>
      <c r="I10" s="10">
        <v>900</v>
      </c>
      <c r="J10" s="1" t="s">
        <v>137</v>
      </c>
      <c r="K10" s="5"/>
      <c r="L10" s="6"/>
      <c r="M10" s="7"/>
      <c r="N10" s="6"/>
    </row>
    <row r="11" spans="1:14">
      <c r="A11" s="210"/>
      <c r="B11" s="8" t="s">
        <v>138</v>
      </c>
      <c r="C11" s="9" t="s">
        <v>136</v>
      </c>
      <c r="D11" s="10">
        <v>7000</v>
      </c>
      <c r="E11" s="10">
        <v>13100</v>
      </c>
      <c r="F11" s="10">
        <v>11800</v>
      </c>
      <c r="G11" s="10">
        <f t="shared" si="0"/>
        <v>2600</v>
      </c>
      <c r="H11" s="10">
        <v>1700</v>
      </c>
      <c r="I11" s="10">
        <v>900</v>
      </c>
      <c r="J11" s="1" t="s">
        <v>139</v>
      </c>
      <c r="K11" s="5"/>
      <c r="L11" s="6"/>
      <c r="M11" s="7"/>
      <c r="N11" s="6"/>
    </row>
    <row r="12" spans="1:14">
      <c r="A12" s="210"/>
      <c r="B12" s="8" t="s">
        <v>140</v>
      </c>
      <c r="C12" s="9" t="s">
        <v>136</v>
      </c>
      <c r="D12" s="10">
        <v>7000</v>
      </c>
      <c r="E12" s="10">
        <v>13100</v>
      </c>
      <c r="F12" s="10">
        <v>11800</v>
      </c>
      <c r="G12" s="10">
        <f t="shared" si="0"/>
        <v>2600</v>
      </c>
      <c r="H12" s="10">
        <v>1700</v>
      </c>
      <c r="I12" s="10">
        <v>900</v>
      </c>
      <c r="J12" s="1" t="s">
        <v>141</v>
      </c>
      <c r="K12" s="5"/>
      <c r="L12" s="6"/>
      <c r="M12" s="7"/>
      <c r="N12" s="6"/>
    </row>
    <row r="13" spans="1:14">
      <c r="A13" s="210"/>
      <c r="B13" s="8" t="s">
        <v>142</v>
      </c>
      <c r="C13" s="9" t="s">
        <v>133</v>
      </c>
      <c r="D13" s="10">
        <v>6100</v>
      </c>
      <c r="E13" s="10">
        <v>13100</v>
      </c>
      <c r="F13" s="10">
        <v>11800</v>
      </c>
      <c r="G13" s="10">
        <f t="shared" si="0"/>
        <v>2600</v>
      </c>
      <c r="H13" s="10">
        <v>1700</v>
      </c>
      <c r="I13" s="10">
        <v>900</v>
      </c>
      <c r="J13" s="1" t="s">
        <v>143</v>
      </c>
      <c r="K13" s="5"/>
      <c r="L13" s="6"/>
      <c r="M13" s="7"/>
      <c r="N13" s="6"/>
    </row>
    <row r="14" spans="1:14">
      <c r="A14" s="210"/>
      <c r="B14" s="8" t="s">
        <v>144</v>
      </c>
      <c r="C14" s="9" t="s">
        <v>136</v>
      </c>
      <c r="D14" s="10">
        <v>7000</v>
      </c>
      <c r="E14" s="10">
        <v>13100</v>
      </c>
      <c r="F14" s="10">
        <v>11800</v>
      </c>
      <c r="G14" s="10">
        <f t="shared" si="0"/>
        <v>2600</v>
      </c>
      <c r="H14" s="10">
        <v>1700</v>
      </c>
      <c r="I14" s="10">
        <v>900</v>
      </c>
      <c r="J14" s="1" t="s">
        <v>145</v>
      </c>
      <c r="K14" s="5"/>
      <c r="L14" s="6"/>
      <c r="M14" s="7"/>
      <c r="N14" s="6"/>
    </row>
    <row r="15" spans="1:14">
      <c r="A15" s="210"/>
      <c r="B15" s="8" t="s">
        <v>146</v>
      </c>
      <c r="C15" s="9" t="s">
        <v>133</v>
      </c>
      <c r="D15" s="10">
        <v>6100</v>
      </c>
      <c r="E15" s="10">
        <v>13100</v>
      </c>
      <c r="F15" s="10">
        <v>11800</v>
      </c>
      <c r="G15" s="10">
        <f t="shared" si="0"/>
        <v>2600</v>
      </c>
      <c r="H15" s="10">
        <v>1700</v>
      </c>
      <c r="I15" s="10">
        <v>900</v>
      </c>
      <c r="J15" s="11" t="s">
        <v>93</v>
      </c>
      <c r="K15" s="5"/>
      <c r="L15" s="6"/>
      <c r="M15" s="7"/>
      <c r="N15" s="6"/>
    </row>
    <row r="16" spans="1:14">
      <c r="A16" s="209" t="s">
        <v>147</v>
      </c>
      <c r="B16" s="3" t="s">
        <v>148</v>
      </c>
      <c r="C16" s="1" t="s">
        <v>149</v>
      </c>
      <c r="D16" s="4">
        <v>5200</v>
      </c>
      <c r="E16" s="4">
        <v>10900</v>
      </c>
      <c r="F16" s="4">
        <v>9800</v>
      </c>
      <c r="G16" s="4">
        <f t="shared" si="0"/>
        <v>2200</v>
      </c>
      <c r="H16" s="4">
        <v>1500</v>
      </c>
      <c r="I16" s="4">
        <v>700</v>
      </c>
      <c r="K16" s="5"/>
      <c r="L16" s="6"/>
      <c r="M16" s="7"/>
      <c r="N16" s="6"/>
    </row>
    <row r="17" spans="1:14">
      <c r="A17" s="208"/>
      <c r="B17" s="3" t="s">
        <v>150</v>
      </c>
      <c r="C17" s="1" t="s">
        <v>149</v>
      </c>
      <c r="D17" s="4">
        <v>5200</v>
      </c>
      <c r="E17" s="4">
        <v>10900</v>
      </c>
      <c r="F17" s="4">
        <v>9800</v>
      </c>
      <c r="G17" s="4">
        <f t="shared" si="0"/>
        <v>2200</v>
      </c>
      <c r="H17" s="4">
        <v>1500</v>
      </c>
      <c r="I17" s="4">
        <v>700</v>
      </c>
      <c r="K17" s="5"/>
      <c r="L17" s="6"/>
      <c r="M17" s="7"/>
      <c r="N17" s="6"/>
    </row>
    <row r="18" spans="1:14">
      <c r="A18" s="208"/>
      <c r="B18" s="3" t="s">
        <v>151</v>
      </c>
      <c r="C18" s="1" t="s">
        <v>149</v>
      </c>
      <c r="D18" s="4">
        <v>5200</v>
      </c>
      <c r="E18" s="4">
        <v>10900</v>
      </c>
      <c r="F18" s="4">
        <v>9800</v>
      </c>
      <c r="G18" s="4">
        <f t="shared" si="0"/>
        <v>2200</v>
      </c>
      <c r="H18" s="4">
        <v>1500</v>
      </c>
      <c r="I18" s="4">
        <v>700</v>
      </c>
      <c r="K18" s="5"/>
      <c r="L18" s="6"/>
      <c r="M18" s="7"/>
      <c r="N18" s="6"/>
    </row>
    <row r="19" spans="1:14">
      <c r="A19" s="208"/>
      <c r="B19" s="3" t="s">
        <v>152</v>
      </c>
      <c r="C19" s="1" t="s">
        <v>149</v>
      </c>
      <c r="D19" s="4">
        <v>5200</v>
      </c>
      <c r="E19" s="4">
        <v>10900</v>
      </c>
      <c r="F19" s="4">
        <v>9800</v>
      </c>
      <c r="G19" s="4">
        <f t="shared" si="0"/>
        <v>2200</v>
      </c>
      <c r="H19" s="4">
        <v>1500</v>
      </c>
      <c r="I19" s="4">
        <v>700</v>
      </c>
      <c r="K19" s="5"/>
      <c r="L19" s="6"/>
      <c r="M19" s="7"/>
      <c r="N19" s="6"/>
    </row>
    <row r="20" spans="1:14">
      <c r="A20" s="208"/>
      <c r="B20" s="3" t="s">
        <v>153</v>
      </c>
      <c r="C20" s="1" t="s">
        <v>154</v>
      </c>
      <c r="D20" s="4">
        <v>4600</v>
      </c>
      <c r="E20" s="4">
        <v>10900</v>
      </c>
      <c r="F20" s="4">
        <v>9800</v>
      </c>
      <c r="G20" s="4">
        <f t="shared" si="0"/>
        <v>2200</v>
      </c>
      <c r="H20" s="4">
        <v>1500</v>
      </c>
      <c r="I20" s="4">
        <v>700</v>
      </c>
      <c r="K20" s="5"/>
      <c r="L20" s="6"/>
      <c r="M20" s="7"/>
      <c r="N20" s="6"/>
    </row>
    <row r="21" spans="1:14">
      <c r="A21" s="208"/>
      <c r="B21" s="3" t="s">
        <v>155</v>
      </c>
      <c r="C21" s="1" t="s">
        <v>154</v>
      </c>
      <c r="D21" s="4">
        <v>4600</v>
      </c>
      <c r="E21" s="4">
        <v>10900</v>
      </c>
      <c r="F21" s="4">
        <v>9800</v>
      </c>
      <c r="G21" s="4">
        <f t="shared" si="0"/>
        <v>2200</v>
      </c>
      <c r="H21" s="4">
        <v>1500</v>
      </c>
      <c r="I21" s="4">
        <v>700</v>
      </c>
      <c r="K21" s="5"/>
      <c r="L21" s="6"/>
      <c r="M21" s="7"/>
      <c r="N21" s="6"/>
    </row>
    <row r="22" spans="1:14">
      <c r="A22" s="210" t="s">
        <v>156</v>
      </c>
      <c r="B22" s="8" t="s">
        <v>157</v>
      </c>
      <c r="C22" s="9" t="s">
        <v>158</v>
      </c>
      <c r="D22" s="10">
        <v>3600</v>
      </c>
      <c r="E22" s="10">
        <v>8700</v>
      </c>
      <c r="F22" s="10">
        <v>7800</v>
      </c>
      <c r="G22" s="10">
        <f t="shared" si="0"/>
        <v>1700</v>
      </c>
      <c r="H22" s="10">
        <v>1100</v>
      </c>
      <c r="I22" s="10">
        <v>600</v>
      </c>
      <c r="K22" s="5"/>
      <c r="L22" s="6"/>
      <c r="M22" s="7"/>
      <c r="N22" s="6"/>
    </row>
    <row r="23" spans="1:14">
      <c r="A23" s="210"/>
      <c r="B23" s="8" t="s">
        <v>159</v>
      </c>
      <c r="C23" s="9" t="s">
        <v>158</v>
      </c>
      <c r="D23" s="10">
        <v>3600</v>
      </c>
      <c r="E23" s="10">
        <v>8700</v>
      </c>
      <c r="F23" s="10">
        <v>7800</v>
      </c>
      <c r="G23" s="10">
        <f t="shared" si="0"/>
        <v>1700</v>
      </c>
      <c r="H23" s="10">
        <v>1100</v>
      </c>
      <c r="I23" s="10">
        <v>600</v>
      </c>
      <c r="K23" s="5"/>
      <c r="L23" s="6"/>
      <c r="M23" s="7"/>
      <c r="N23" s="6"/>
    </row>
    <row r="24" spans="1:14">
      <c r="A24" s="210"/>
      <c r="B24" s="8" t="s">
        <v>160</v>
      </c>
      <c r="C24" s="9" t="s">
        <v>161</v>
      </c>
      <c r="D24" s="10">
        <v>2600</v>
      </c>
      <c r="E24" s="10">
        <v>8700</v>
      </c>
      <c r="F24" s="10">
        <v>7800</v>
      </c>
      <c r="G24" s="10">
        <f t="shared" si="0"/>
        <v>1700</v>
      </c>
      <c r="H24" s="10">
        <v>1100</v>
      </c>
      <c r="I24" s="10">
        <v>600</v>
      </c>
      <c r="K24" s="5"/>
      <c r="L24" s="6"/>
      <c r="M24" s="7"/>
      <c r="N24" s="6"/>
    </row>
    <row r="25" spans="1:14">
      <c r="A25" s="210"/>
      <c r="B25" s="8" t="s">
        <v>162</v>
      </c>
      <c r="C25" s="9" t="s">
        <v>163</v>
      </c>
      <c r="D25" s="10">
        <v>1600</v>
      </c>
      <c r="E25" s="10">
        <v>8700</v>
      </c>
      <c r="F25" s="10">
        <v>7800</v>
      </c>
      <c r="G25" s="10">
        <f t="shared" si="0"/>
        <v>1700</v>
      </c>
      <c r="H25" s="10">
        <v>1100</v>
      </c>
      <c r="I25" s="10">
        <v>600</v>
      </c>
      <c r="K25" s="5"/>
      <c r="L25" s="6"/>
      <c r="M25" s="7"/>
      <c r="N25" s="6"/>
    </row>
  </sheetData>
  <sheetProtection sheet="1" selectLockedCells="1" selectUnlockedCells="1"/>
  <mergeCells count="10">
    <mergeCell ref="G1:I1"/>
    <mergeCell ref="A1:A2"/>
    <mergeCell ref="B1:B2"/>
    <mergeCell ref="C1:C2"/>
    <mergeCell ref="D1:D2"/>
    <mergeCell ref="A3:A8"/>
    <mergeCell ref="A16:A21"/>
    <mergeCell ref="A22:A25"/>
    <mergeCell ref="A9:A15"/>
    <mergeCell ref="E1:F1"/>
  </mergeCells>
  <phoneticPr fontId="5"/>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