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24226"/>
  <mc:AlternateContent xmlns:mc="http://schemas.openxmlformats.org/markup-compatibility/2006">
    <mc:Choice Requires="x15">
      <x15ac:absPath xmlns:x15ac="http://schemas.microsoft.com/office/spreadsheetml/2010/11/ac" url="C:\Users\user\Desktop\R6実績案\"/>
    </mc:Choice>
  </mc:AlternateContent>
  <xr:revisionPtr revIDLastSave="0" documentId="13_ncr:1_{7B35BA19-6A53-43B4-85BD-27C41FCBFB45}" xr6:coauthVersionLast="47" xr6:coauthVersionMax="47" xr10:uidLastSave="{00000000-0000-0000-0000-000000000000}"/>
  <bookViews>
    <workbookView xWindow="0" yWindow="0" windowWidth="20490" windowHeight="7455" tabRatio="940" firstSheet="2" activeTab="2" xr2:uid="{00000000-000D-0000-FFFF-FFFF00000000}"/>
  </bookViews>
  <sheets>
    <sheet name="&lt;見本&gt;報告書(公共)" sheetId="17" r:id="rId1"/>
    <sheet name="&lt;見本&gt;行程表及び旅費積算書(公共)" sheetId="18" r:id="rId2"/>
    <sheet name="報告書(公共)" sheetId="16" r:id="rId3"/>
    <sheet name="A(公共)" sheetId="1" r:id="rId4"/>
    <sheet name="B(公共)" sheetId="21" r:id="rId5"/>
    <sheet name="C(公共)" sheetId="22" r:id="rId6"/>
    <sheet name="(参考)宿泊料等" sheetId="4" r:id="rId7"/>
  </sheets>
  <definedNames>
    <definedName name="_xlnm.Print_Area" localSheetId="1">'&lt;見本&gt;行程表及び旅費積算書(公共)'!$A$1:$AD$16</definedName>
    <definedName name="_xlnm.Print_Area" localSheetId="0">'&lt;見本&gt;報告書(公共)'!$A$1:$AI$43</definedName>
    <definedName name="_xlnm.Print_Area" localSheetId="3">'A(公共)'!$A$1:$AD$37</definedName>
    <definedName name="_xlnm.Print_Area" localSheetId="4">'B(公共)'!$A$1:$AD$37</definedName>
    <definedName name="_xlnm.Print_Area" localSheetId="5">'C(公共)'!$A$1:$AD$37</definedName>
    <definedName name="_xlnm.Print_Area" localSheetId="2">'報告書(公共)'!$A$1:$AI$43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 i="22" l="1"/>
  <c r="Z14" i="22"/>
  <c r="Z15" i="22"/>
  <c r="Z16" i="22"/>
  <c r="Z17" i="22"/>
  <c r="Z18" i="22"/>
  <c r="Z19" i="22"/>
  <c r="Z20" i="22"/>
  <c r="Z21" i="22"/>
  <c r="Z22" i="22"/>
  <c r="Z23" i="22"/>
  <c r="Z24" i="22"/>
  <c r="Z25" i="22"/>
  <c r="Z26" i="22"/>
  <c r="Z27" i="22"/>
  <c r="Z28" i="22"/>
  <c r="Z29" i="22"/>
  <c r="Z30" i="22"/>
  <c r="Z31" i="22"/>
  <c r="Z32" i="22"/>
  <c r="Z27" i="21"/>
  <c r="Z28" i="21"/>
  <c r="Z29" i="21"/>
  <c r="Z30" i="21"/>
  <c r="Z31" i="21"/>
  <c r="Z32" i="21"/>
  <c r="Z31" i="1"/>
  <c r="Z32" i="1"/>
  <c r="Z33" i="22" l="1"/>
  <c r="Y33" i="22"/>
  <c r="X33" i="22"/>
  <c r="W33" i="22"/>
  <c r="V33" i="22"/>
  <c r="U33" i="22"/>
  <c r="T33" i="22"/>
  <c r="R33" i="22"/>
  <c r="P33" i="22"/>
  <c r="AA33" i="22" s="1"/>
  <c r="AB33" i="22" s="1"/>
  <c r="Y32" i="22"/>
  <c r="X32" i="22"/>
  <c r="W32" i="22"/>
  <c r="V32" i="22"/>
  <c r="U32" i="22"/>
  <c r="T32" i="22"/>
  <c r="R32" i="22"/>
  <c r="P32" i="22"/>
  <c r="AA32" i="22" s="1"/>
  <c r="AB32" i="22" s="1"/>
  <c r="Y31" i="22"/>
  <c r="X31" i="22"/>
  <c r="W31" i="22"/>
  <c r="V31" i="22"/>
  <c r="U31" i="22"/>
  <c r="T31" i="22"/>
  <c r="R31" i="22"/>
  <c r="P31" i="22"/>
  <c r="AA31" i="22" s="1"/>
  <c r="AB31" i="22" s="1"/>
  <c r="Y30" i="22"/>
  <c r="X30" i="22"/>
  <c r="W30" i="22"/>
  <c r="V30" i="22"/>
  <c r="U30" i="22"/>
  <c r="T30" i="22"/>
  <c r="R30" i="22"/>
  <c r="P30" i="22"/>
  <c r="AA30" i="22" s="1"/>
  <c r="AB30" i="22" s="1"/>
  <c r="Y29" i="22"/>
  <c r="X29" i="22"/>
  <c r="W29" i="22"/>
  <c r="V29" i="22"/>
  <c r="U29" i="22"/>
  <c r="T29" i="22"/>
  <c r="R29" i="22"/>
  <c r="P29" i="22"/>
  <c r="AA29" i="22" s="1"/>
  <c r="AB29" i="22" s="1"/>
  <c r="Y28" i="22"/>
  <c r="X28" i="22"/>
  <c r="W28" i="22"/>
  <c r="V28" i="22"/>
  <c r="U28" i="22"/>
  <c r="T28" i="22"/>
  <c r="R28" i="22"/>
  <c r="P28" i="22"/>
  <c r="AA28" i="22" s="1"/>
  <c r="AB28" i="22" s="1"/>
  <c r="Y27" i="22"/>
  <c r="X27" i="22"/>
  <c r="W27" i="22"/>
  <c r="V27" i="22"/>
  <c r="U27" i="22"/>
  <c r="T27" i="22"/>
  <c r="R27" i="22"/>
  <c r="P27" i="22"/>
  <c r="AA27" i="22" s="1"/>
  <c r="AB27" i="22" s="1"/>
  <c r="Y26" i="22"/>
  <c r="X26" i="22"/>
  <c r="W26" i="22"/>
  <c r="V26" i="22"/>
  <c r="U26" i="22"/>
  <c r="T26" i="22"/>
  <c r="R26" i="22"/>
  <c r="P26" i="22"/>
  <c r="AA26" i="22" s="1"/>
  <c r="AB26" i="22" s="1"/>
  <c r="Y25" i="22"/>
  <c r="X25" i="22"/>
  <c r="W25" i="22"/>
  <c r="V25" i="22"/>
  <c r="U25" i="22"/>
  <c r="T25" i="22"/>
  <c r="R25" i="22"/>
  <c r="P25" i="22"/>
  <c r="AA25" i="22" s="1"/>
  <c r="AB25" i="22" s="1"/>
  <c r="Y24" i="22"/>
  <c r="X24" i="22"/>
  <c r="W24" i="22"/>
  <c r="V24" i="22"/>
  <c r="U24" i="22"/>
  <c r="T24" i="22"/>
  <c r="R24" i="22"/>
  <c r="P24" i="22"/>
  <c r="AA24" i="22" s="1"/>
  <c r="AB24" i="22" s="1"/>
  <c r="Y23" i="22"/>
  <c r="X23" i="22"/>
  <c r="W23" i="22"/>
  <c r="V23" i="22"/>
  <c r="U23" i="22"/>
  <c r="T23" i="22"/>
  <c r="R23" i="22"/>
  <c r="P23" i="22"/>
  <c r="AA23" i="22" s="1"/>
  <c r="AB23" i="22" s="1"/>
  <c r="Y22" i="22"/>
  <c r="X22" i="22"/>
  <c r="W22" i="22"/>
  <c r="V22" i="22"/>
  <c r="U22" i="22"/>
  <c r="T22" i="22"/>
  <c r="R22" i="22"/>
  <c r="P22" i="22"/>
  <c r="AA22" i="22" s="1"/>
  <c r="AB22" i="22" s="1"/>
  <c r="Y21" i="22"/>
  <c r="X21" i="22"/>
  <c r="W21" i="22"/>
  <c r="V21" i="22"/>
  <c r="U21" i="22"/>
  <c r="T21" i="22"/>
  <c r="R21" i="22"/>
  <c r="P21" i="22"/>
  <c r="AA21" i="22" s="1"/>
  <c r="AB21" i="22" s="1"/>
  <c r="Y20" i="22"/>
  <c r="X20" i="22"/>
  <c r="W20" i="22"/>
  <c r="V20" i="22"/>
  <c r="U20" i="22"/>
  <c r="T20" i="22"/>
  <c r="R20" i="22"/>
  <c r="P20" i="22"/>
  <c r="AA20" i="22" s="1"/>
  <c r="AB20" i="22" s="1"/>
  <c r="Y19" i="22"/>
  <c r="X19" i="22"/>
  <c r="W19" i="22"/>
  <c r="V19" i="22"/>
  <c r="U19" i="22"/>
  <c r="T19" i="22"/>
  <c r="R19" i="22"/>
  <c r="P19" i="22"/>
  <c r="AA19" i="22" s="1"/>
  <c r="AB19" i="22" s="1"/>
  <c r="Y18" i="22"/>
  <c r="X18" i="22"/>
  <c r="W18" i="22"/>
  <c r="V18" i="22"/>
  <c r="U18" i="22"/>
  <c r="T18" i="22"/>
  <c r="R18" i="22"/>
  <c r="P18" i="22"/>
  <c r="AA18" i="22" s="1"/>
  <c r="AB18" i="22" s="1"/>
  <c r="Y17" i="22"/>
  <c r="X17" i="22"/>
  <c r="W17" i="22"/>
  <c r="V17" i="22"/>
  <c r="U17" i="22"/>
  <c r="T17" i="22"/>
  <c r="R17" i="22"/>
  <c r="P17" i="22"/>
  <c r="AA17" i="22" s="1"/>
  <c r="AB17" i="22" s="1"/>
  <c r="Y16" i="22"/>
  <c r="X16" i="22"/>
  <c r="W16" i="22"/>
  <c r="V16" i="22"/>
  <c r="U16" i="22"/>
  <c r="T16" i="22"/>
  <c r="R16" i="22"/>
  <c r="P16" i="22"/>
  <c r="AA16" i="22" s="1"/>
  <c r="AB16" i="22" s="1"/>
  <c r="Y15" i="22"/>
  <c r="X15" i="22"/>
  <c r="W15" i="22"/>
  <c r="V15" i="22"/>
  <c r="U15" i="22"/>
  <c r="T15" i="22"/>
  <c r="R15" i="22"/>
  <c r="P15" i="22"/>
  <c r="AA15" i="22" s="1"/>
  <c r="AB15" i="22" s="1"/>
  <c r="Y14" i="22"/>
  <c r="X14" i="22"/>
  <c r="W14" i="22"/>
  <c r="V14" i="22"/>
  <c r="U14" i="22"/>
  <c r="T14" i="22"/>
  <c r="R14" i="22"/>
  <c r="P14" i="22"/>
  <c r="AA14" i="22" s="1"/>
  <c r="AB14" i="22" s="1"/>
  <c r="Y13" i="22"/>
  <c r="X13" i="22"/>
  <c r="W13" i="22"/>
  <c r="V13" i="22"/>
  <c r="U13" i="22"/>
  <c r="T13" i="22"/>
  <c r="R13" i="22"/>
  <c r="P13" i="22"/>
  <c r="AA13" i="22" s="1"/>
  <c r="AB13" i="22" s="1"/>
  <c r="Z12" i="22"/>
  <c r="Y12" i="22"/>
  <c r="X12" i="22"/>
  <c r="W12" i="22"/>
  <c r="V12" i="22"/>
  <c r="U12" i="22"/>
  <c r="T12" i="22"/>
  <c r="R12" i="22"/>
  <c r="P12" i="22"/>
  <c r="AA12" i="22" s="1"/>
  <c r="AB12" i="22" s="1"/>
  <c r="Z11" i="22"/>
  <c r="Y11" i="22"/>
  <c r="X11" i="22"/>
  <c r="W11" i="22"/>
  <c r="V11" i="22"/>
  <c r="U11" i="22"/>
  <c r="T11" i="22"/>
  <c r="R11" i="22"/>
  <c r="P11" i="22"/>
  <c r="AA11" i="22" s="1"/>
  <c r="AB11" i="22" s="1"/>
  <c r="Z10" i="22"/>
  <c r="Y10" i="22"/>
  <c r="X10" i="22"/>
  <c r="W10" i="22"/>
  <c r="V10" i="22"/>
  <c r="U10" i="22"/>
  <c r="T10" i="22"/>
  <c r="R10" i="22"/>
  <c r="P10" i="22"/>
  <c r="AA10" i="22" s="1"/>
  <c r="AB10" i="22" s="1"/>
  <c r="Z9" i="22"/>
  <c r="Y9" i="22"/>
  <c r="X9" i="22"/>
  <c r="W9" i="22"/>
  <c r="V9" i="22"/>
  <c r="U9" i="22"/>
  <c r="T9" i="22"/>
  <c r="R9" i="22"/>
  <c r="P9" i="22"/>
  <c r="AA9" i="22" s="1"/>
  <c r="AB9" i="22" s="1"/>
  <c r="Z33" i="21"/>
  <c r="Y33" i="21"/>
  <c r="X33" i="21"/>
  <c r="W33" i="21"/>
  <c r="V33" i="21"/>
  <c r="U33" i="21"/>
  <c r="T33" i="21"/>
  <c r="R33" i="21"/>
  <c r="P33" i="21"/>
  <c r="AA33" i="21" s="1"/>
  <c r="AB33" i="21" s="1"/>
  <c r="Y32" i="21"/>
  <c r="X32" i="21"/>
  <c r="W32" i="21"/>
  <c r="V32" i="21"/>
  <c r="U32" i="21"/>
  <c r="T32" i="21"/>
  <c r="R32" i="21"/>
  <c r="P32" i="21"/>
  <c r="AA32" i="21" s="1"/>
  <c r="AB32" i="21" s="1"/>
  <c r="Y31" i="21"/>
  <c r="X31" i="21"/>
  <c r="W31" i="21"/>
  <c r="V31" i="21"/>
  <c r="U31" i="21"/>
  <c r="T31" i="21"/>
  <c r="R31" i="21"/>
  <c r="P31" i="21"/>
  <c r="AA31" i="21" s="1"/>
  <c r="AB31" i="21" s="1"/>
  <c r="Y30" i="21"/>
  <c r="X30" i="21"/>
  <c r="W30" i="21"/>
  <c r="V30" i="21"/>
  <c r="U30" i="21"/>
  <c r="T30" i="21"/>
  <c r="R30" i="21"/>
  <c r="P30" i="21"/>
  <c r="AA30" i="21" s="1"/>
  <c r="AB30" i="21" s="1"/>
  <c r="Y29" i="21"/>
  <c r="X29" i="21"/>
  <c r="W29" i="21"/>
  <c r="V29" i="21"/>
  <c r="U29" i="21"/>
  <c r="T29" i="21"/>
  <c r="R29" i="21"/>
  <c r="P29" i="21"/>
  <c r="AA29" i="21" s="1"/>
  <c r="AB29" i="21" s="1"/>
  <c r="Y28" i="21"/>
  <c r="X28" i="21"/>
  <c r="W28" i="21"/>
  <c r="V28" i="21"/>
  <c r="U28" i="21"/>
  <c r="T28" i="21"/>
  <c r="R28" i="21"/>
  <c r="P28" i="21"/>
  <c r="AA28" i="21" s="1"/>
  <c r="AB28" i="21" s="1"/>
  <c r="Y27" i="21"/>
  <c r="X27" i="21"/>
  <c r="W27" i="21"/>
  <c r="V27" i="21"/>
  <c r="U27" i="21"/>
  <c r="T27" i="21"/>
  <c r="R27" i="21"/>
  <c r="P27" i="21"/>
  <c r="AA27" i="21" s="1"/>
  <c r="AB27" i="21" s="1"/>
  <c r="Z26" i="21"/>
  <c r="Y26" i="21"/>
  <c r="X26" i="21"/>
  <c r="W26" i="21"/>
  <c r="V26" i="21"/>
  <c r="U26" i="21"/>
  <c r="T26" i="21"/>
  <c r="R26" i="21"/>
  <c r="P26" i="21"/>
  <c r="AA26" i="21" s="1"/>
  <c r="AB26" i="21" s="1"/>
  <c r="Z25" i="21"/>
  <c r="Y25" i="21"/>
  <c r="X25" i="21"/>
  <c r="W25" i="21"/>
  <c r="V25" i="21"/>
  <c r="U25" i="21"/>
  <c r="T25" i="21"/>
  <c r="R25" i="21"/>
  <c r="P25" i="21"/>
  <c r="AA25" i="21" s="1"/>
  <c r="AB25" i="21" s="1"/>
  <c r="Z24" i="21"/>
  <c r="Y24" i="21"/>
  <c r="X24" i="21"/>
  <c r="W24" i="21"/>
  <c r="V24" i="21"/>
  <c r="U24" i="21"/>
  <c r="T24" i="21"/>
  <c r="R24" i="21"/>
  <c r="P24" i="21"/>
  <c r="AA24" i="21" s="1"/>
  <c r="AB24" i="21" s="1"/>
  <c r="Z23" i="21"/>
  <c r="Y23" i="21"/>
  <c r="X23" i="21"/>
  <c r="W23" i="21"/>
  <c r="V23" i="21"/>
  <c r="U23" i="21"/>
  <c r="T23" i="21"/>
  <c r="R23" i="21"/>
  <c r="P23" i="21"/>
  <c r="AA23" i="21" s="1"/>
  <c r="AB23" i="21" s="1"/>
  <c r="Z22" i="21"/>
  <c r="Y22" i="21"/>
  <c r="X22" i="21"/>
  <c r="W22" i="21"/>
  <c r="V22" i="21"/>
  <c r="U22" i="21"/>
  <c r="T22" i="21"/>
  <c r="R22" i="21"/>
  <c r="P22" i="21"/>
  <c r="AA22" i="21" s="1"/>
  <c r="AB22" i="21" s="1"/>
  <c r="Z21" i="21"/>
  <c r="Y21" i="21"/>
  <c r="X21" i="21"/>
  <c r="W21" i="21"/>
  <c r="V21" i="21"/>
  <c r="U21" i="21"/>
  <c r="T21" i="21"/>
  <c r="R21" i="21"/>
  <c r="P21" i="21"/>
  <c r="AA21" i="21" s="1"/>
  <c r="AB21" i="21" s="1"/>
  <c r="Z20" i="21"/>
  <c r="Y20" i="21"/>
  <c r="X20" i="21"/>
  <c r="W20" i="21"/>
  <c r="V20" i="21"/>
  <c r="U20" i="21"/>
  <c r="T20" i="21"/>
  <c r="R20" i="21"/>
  <c r="P20" i="21"/>
  <c r="AA20" i="21" s="1"/>
  <c r="AB20" i="21" s="1"/>
  <c r="Z19" i="21"/>
  <c r="Y19" i="21"/>
  <c r="X19" i="21"/>
  <c r="W19" i="21"/>
  <c r="V19" i="21"/>
  <c r="U19" i="21"/>
  <c r="T19" i="21"/>
  <c r="R19" i="21"/>
  <c r="P19" i="21"/>
  <c r="AA19" i="21" s="1"/>
  <c r="AB19" i="21" s="1"/>
  <c r="Z18" i="21"/>
  <c r="Y18" i="21"/>
  <c r="X18" i="21"/>
  <c r="W18" i="21"/>
  <c r="V18" i="21"/>
  <c r="U18" i="21"/>
  <c r="T18" i="21"/>
  <c r="R18" i="21"/>
  <c r="P18" i="21"/>
  <c r="AA18" i="21" s="1"/>
  <c r="AB18" i="21" s="1"/>
  <c r="Z17" i="21"/>
  <c r="Y17" i="21"/>
  <c r="X17" i="21"/>
  <c r="W17" i="21"/>
  <c r="V17" i="21"/>
  <c r="U17" i="21"/>
  <c r="T17" i="21"/>
  <c r="R17" i="21"/>
  <c r="P17" i="21"/>
  <c r="AA17" i="21" s="1"/>
  <c r="AB17" i="21" s="1"/>
  <c r="Z16" i="21"/>
  <c r="Y16" i="21"/>
  <c r="X16" i="21"/>
  <c r="W16" i="21"/>
  <c r="V16" i="21"/>
  <c r="U16" i="21"/>
  <c r="T16" i="21"/>
  <c r="R16" i="21"/>
  <c r="P16" i="21"/>
  <c r="AA16" i="21" s="1"/>
  <c r="AB16" i="21" s="1"/>
  <c r="Z15" i="21"/>
  <c r="Y15" i="21"/>
  <c r="X15" i="21"/>
  <c r="W15" i="21"/>
  <c r="V15" i="21"/>
  <c r="U15" i="21"/>
  <c r="T15" i="21"/>
  <c r="R15" i="21"/>
  <c r="P15" i="21"/>
  <c r="AA15" i="21" s="1"/>
  <c r="AB15" i="21" s="1"/>
  <c r="Z14" i="21"/>
  <c r="Y14" i="21"/>
  <c r="X14" i="21"/>
  <c r="W14" i="21"/>
  <c r="V14" i="21"/>
  <c r="U14" i="21"/>
  <c r="T14" i="21"/>
  <c r="R14" i="21"/>
  <c r="P14" i="21"/>
  <c r="AA14" i="21" s="1"/>
  <c r="AB14" i="21" s="1"/>
  <c r="Z13" i="21"/>
  <c r="Y13" i="21"/>
  <c r="X13" i="21"/>
  <c r="W13" i="21"/>
  <c r="V13" i="21"/>
  <c r="U13" i="21"/>
  <c r="T13" i="21"/>
  <c r="R13" i="21"/>
  <c r="P13" i="21"/>
  <c r="AA13" i="21" s="1"/>
  <c r="AB13" i="21" s="1"/>
  <c r="Z12" i="21"/>
  <c r="Y12" i="21"/>
  <c r="X12" i="21"/>
  <c r="W12" i="21"/>
  <c r="V12" i="21"/>
  <c r="U12" i="21"/>
  <c r="T12" i="21"/>
  <c r="R12" i="21"/>
  <c r="P12" i="21"/>
  <c r="AA12" i="21" s="1"/>
  <c r="AB12" i="21" s="1"/>
  <c r="Z11" i="21"/>
  <c r="Y11" i="21"/>
  <c r="X11" i="21"/>
  <c r="W11" i="21"/>
  <c r="V11" i="21"/>
  <c r="U11" i="21"/>
  <c r="T11" i="21"/>
  <c r="R11" i="21"/>
  <c r="P11" i="21"/>
  <c r="AA11" i="21" s="1"/>
  <c r="AB11" i="21" s="1"/>
  <c r="Z10" i="21"/>
  <c r="Y10" i="21"/>
  <c r="X10" i="21"/>
  <c r="W10" i="21"/>
  <c r="V10" i="21"/>
  <c r="U10" i="21"/>
  <c r="T10" i="21"/>
  <c r="R10" i="21"/>
  <c r="P10" i="21"/>
  <c r="AA10" i="21" s="1"/>
  <c r="AB10" i="21" s="1"/>
  <c r="Z9" i="21"/>
  <c r="Y9" i="21"/>
  <c r="X9" i="21"/>
  <c r="W9" i="21"/>
  <c r="V9" i="21"/>
  <c r="U9" i="21"/>
  <c r="T9" i="21"/>
  <c r="R9" i="21"/>
  <c r="P9" i="21"/>
  <c r="AA9" i="21" s="1"/>
  <c r="AB9" i="21" s="1"/>
  <c r="Z9" i="1"/>
  <c r="Y9" i="1"/>
  <c r="X9" i="1"/>
  <c r="W9" i="1"/>
  <c r="P10" i="18"/>
  <c r="AA10" i="18" s="1"/>
  <c r="B6" i="22" l="1"/>
  <c r="B5" i="22"/>
  <c r="B6" i="21"/>
  <c r="B5" i="21"/>
  <c r="R34" i="22"/>
  <c r="Q34" i="22"/>
  <c r="O34" i="22"/>
  <c r="N34" i="22"/>
  <c r="M34" i="22"/>
  <c r="L34" i="22"/>
  <c r="K34" i="22"/>
  <c r="J34" i="22"/>
  <c r="I34" i="22"/>
  <c r="Z34" i="22"/>
  <c r="V34" i="22"/>
  <c r="X34" i="22"/>
  <c r="W34" i="22"/>
  <c r="T34" i="22"/>
  <c r="AD7" i="22"/>
  <c r="AC7" i="22"/>
  <c r="AB7" i="22"/>
  <c r="AA7" i="22"/>
  <c r="Z7" i="22"/>
  <c r="Y7" i="22"/>
  <c r="X7" i="22"/>
  <c r="W7" i="22"/>
  <c r="V7" i="22"/>
  <c r="U7" i="22"/>
  <c r="T7" i="22"/>
  <c r="AC6" i="22"/>
  <c r="AA6" i="22"/>
  <c r="W6" i="22"/>
  <c r="T6" i="22"/>
  <c r="AD5" i="22"/>
  <c r="AA5" i="22"/>
  <c r="V5" i="22"/>
  <c r="E2" i="22"/>
  <c r="W1" i="22"/>
  <c r="Q34" i="21"/>
  <c r="O34" i="21"/>
  <c r="N34" i="21"/>
  <c r="M34" i="21"/>
  <c r="L34" i="21"/>
  <c r="K34" i="21"/>
  <c r="J34" i="21"/>
  <c r="I34" i="21"/>
  <c r="Z34" i="21"/>
  <c r="V34" i="21"/>
  <c r="Y34" i="21"/>
  <c r="X34" i="21"/>
  <c r="W34" i="21"/>
  <c r="U34" i="21"/>
  <c r="T34" i="21"/>
  <c r="AD7" i="21"/>
  <c r="AC7" i="21"/>
  <c r="AB7" i="21"/>
  <c r="AA7" i="21"/>
  <c r="Z7" i="21"/>
  <c r="Y7" i="21"/>
  <c r="X7" i="21"/>
  <c r="W7" i="21"/>
  <c r="V7" i="21"/>
  <c r="U7" i="21"/>
  <c r="T7" i="21"/>
  <c r="AC6" i="21"/>
  <c r="AA6" i="21"/>
  <c r="W6" i="21"/>
  <c r="T6" i="21"/>
  <c r="AD5" i="21"/>
  <c r="AA5" i="21"/>
  <c r="V5" i="21"/>
  <c r="E2" i="21"/>
  <c r="W1" i="21"/>
  <c r="W1" i="1"/>
  <c r="W1" i="18"/>
  <c r="AC33" i="21" l="1"/>
  <c r="AC32" i="21"/>
  <c r="AC31" i="21"/>
  <c r="AC30" i="21"/>
  <c r="AC29" i="21"/>
  <c r="AC28" i="21"/>
  <c r="AC27" i="21"/>
  <c r="AC26" i="21"/>
  <c r="AC25" i="21"/>
  <c r="AC24" i="21"/>
  <c r="AC23" i="21"/>
  <c r="AC22" i="21"/>
  <c r="AC21" i="21"/>
  <c r="AC20" i="21"/>
  <c r="AC19" i="21"/>
  <c r="AC18" i="21"/>
  <c r="AC17" i="21"/>
  <c r="AC16" i="21"/>
  <c r="AC15" i="21"/>
  <c r="AC14" i="21"/>
  <c r="AC13" i="21"/>
  <c r="AC12" i="21"/>
  <c r="AC11" i="21"/>
  <c r="AC10" i="21"/>
  <c r="AC9" i="21"/>
  <c r="AC33" i="22"/>
  <c r="AC32" i="22"/>
  <c r="AC31" i="22"/>
  <c r="AC30" i="22"/>
  <c r="AC29" i="22"/>
  <c r="AC28" i="22"/>
  <c r="AC27" i="22"/>
  <c r="AC26" i="22"/>
  <c r="AC25" i="22"/>
  <c r="AC24" i="22"/>
  <c r="AC23" i="22"/>
  <c r="AC22" i="22"/>
  <c r="AC21" i="22"/>
  <c r="AC20" i="22"/>
  <c r="AC19" i="22"/>
  <c r="AC18" i="22"/>
  <c r="AC17" i="22"/>
  <c r="AC16" i="22"/>
  <c r="AC15" i="22"/>
  <c r="AC14" i="22"/>
  <c r="AC13" i="22"/>
  <c r="AC12" i="22"/>
  <c r="AC11" i="22"/>
  <c r="AC10" i="22"/>
  <c r="AC9" i="22"/>
  <c r="P34" i="21"/>
  <c r="AA34" i="22"/>
  <c r="AB34" i="22"/>
  <c r="P34" i="22"/>
  <c r="U34" i="22"/>
  <c r="Y34" i="22"/>
  <c r="AB34" i="21"/>
  <c r="R34" i="21"/>
  <c r="AA34" i="21"/>
  <c r="V9" i="1"/>
  <c r="U9" i="1"/>
  <c r="T9" i="1"/>
  <c r="B6" i="1"/>
  <c r="R9" i="1"/>
  <c r="Z29" i="1"/>
  <c r="Y29" i="1"/>
  <c r="X29" i="1"/>
  <c r="W29" i="1"/>
  <c r="V29" i="1"/>
  <c r="U29" i="1"/>
  <c r="T29" i="1"/>
  <c r="R29" i="1"/>
  <c r="P29" i="1"/>
  <c r="AA29" i="1" s="1"/>
  <c r="AB29" i="1" s="1"/>
  <c r="Z28" i="1"/>
  <c r="Y28" i="1"/>
  <c r="X28" i="1"/>
  <c r="W28" i="1"/>
  <c r="V28" i="1"/>
  <c r="U28" i="1"/>
  <c r="T28" i="1"/>
  <c r="R28" i="1"/>
  <c r="P28" i="1"/>
  <c r="AA28" i="1" s="1"/>
  <c r="AB28" i="1" s="1"/>
  <c r="Z27" i="1"/>
  <c r="Y27" i="1"/>
  <c r="X27" i="1"/>
  <c r="W27" i="1"/>
  <c r="V27" i="1"/>
  <c r="U27" i="1"/>
  <c r="T27" i="1"/>
  <c r="R27" i="1"/>
  <c r="P27" i="1"/>
  <c r="AA27" i="1" s="1"/>
  <c r="AB27" i="1" s="1"/>
  <c r="Z26" i="1"/>
  <c r="Y26" i="1"/>
  <c r="X26" i="1"/>
  <c r="W26" i="1"/>
  <c r="V26" i="1"/>
  <c r="U26" i="1"/>
  <c r="T26" i="1"/>
  <c r="R26" i="1"/>
  <c r="P26" i="1"/>
  <c r="AA26" i="1" s="1"/>
  <c r="AB26" i="1" s="1"/>
  <c r="Z25" i="1"/>
  <c r="Y25" i="1"/>
  <c r="X25" i="1"/>
  <c r="W25" i="1"/>
  <c r="V25" i="1"/>
  <c r="U25" i="1"/>
  <c r="T25" i="1"/>
  <c r="R25" i="1"/>
  <c r="P25" i="1"/>
  <c r="AA25" i="1" s="1"/>
  <c r="AB25" i="1" s="1"/>
  <c r="Z24" i="1"/>
  <c r="Y24" i="1"/>
  <c r="X24" i="1"/>
  <c r="W24" i="1"/>
  <c r="V24" i="1"/>
  <c r="U24" i="1"/>
  <c r="T24" i="1"/>
  <c r="R24" i="1"/>
  <c r="P24" i="1"/>
  <c r="AA24" i="1" s="1"/>
  <c r="AB24" i="1" s="1"/>
  <c r="Z23" i="1"/>
  <c r="Y23" i="1"/>
  <c r="X23" i="1"/>
  <c r="W23" i="1"/>
  <c r="V23" i="1"/>
  <c r="U23" i="1"/>
  <c r="T23" i="1"/>
  <c r="R23" i="1"/>
  <c r="P23" i="1"/>
  <c r="AA23" i="1" s="1"/>
  <c r="AB23" i="1" s="1"/>
  <c r="Z22" i="1"/>
  <c r="Y22" i="1"/>
  <c r="X22" i="1"/>
  <c r="W22" i="1"/>
  <c r="V22" i="1"/>
  <c r="U22" i="1"/>
  <c r="T22" i="1"/>
  <c r="R22" i="1"/>
  <c r="P22" i="1"/>
  <c r="AA22" i="1" s="1"/>
  <c r="AB22" i="1" s="1"/>
  <c r="Z21" i="1"/>
  <c r="Y21" i="1"/>
  <c r="X21" i="1"/>
  <c r="W21" i="1"/>
  <c r="V21" i="1"/>
  <c r="U21" i="1"/>
  <c r="T21" i="1"/>
  <c r="R21" i="1"/>
  <c r="P21" i="1"/>
  <c r="AA21" i="1" s="1"/>
  <c r="AB21" i="1" s="1"/>
  <c r="Z20" i="1"/>
  <c r="Y20" i="1"/>
  <c r="X20" i="1"/>
  <c r="W20" i="1"/>
  <c r="V20" i="1"/>
  <c r="U20" i="1"/>
  <c r="T20" i="1"/>
  <c r="R20" i="1"/>
  <c r="P20" i="1"/>
  <c r="AA20" i="1" s="1"/>
  <c r="AB20" i="1" s="1"/>
  <c r="B5" i="1"/>
  <c r="AE37" i="17"/>
  <c r="V5" i="18"/>
  <c r="W9" i="18"/>
  <c r="P9" i="18"/>
  <c r="B6" i="18"/>
  <c r="AB10" i="18" s="1"/>
  <c r="AC34" i="22" l="1"/>
  <c r="S9" i="22"/>
  <c r="AD9" i="22"/>
  <c r="AD10" i="22"/>
  <c r="S10" i="22"/>
  <c r="S11" i="22"/>
  <c r="AD11" i="22"/>
  <c r="AD12" i="22"/>
  <c r="S12" i="22"/>
  <c r="S13" i="22"/>
  <c r="AD13" i="22"/>
  <c r="AD14" i="22"/>
  <c r="S14" i="22"/>
  <c r="S15" i="22"/>
  <c r="AD15" i="22"/>
  <c r="AD16" i="22"/>
  <c r="S16" i="22"/>
  <c r="S17" i="22"/>
  <c r="AD17" i="22"/>
  <c r="AD18" i="22"/>
  <c r="S18" i="22"/>
  <c r="S19" i="22"/>
  <c r="AD19" i="22"/>
  <c r="AD20" i="22"/>
  <c r="S20" i="22"/>
  <c r="S21" i="22"/>
  <c r="AD21" i="22"/>
  <c r="AD22" i="22"/>
  <c r="S22" i="22"/>
  <c r="S23" i="22"/>
  <c r="AD23" i="22"/>
  <c r="AD24" i="22"/>
  <c r="S24" i="22"/>
  <c r="S25" i="22"/>
  <c r="AD25" i="22"/>
  <c r="AD26" i="22"/>
  <c r="S26" i="22"/>
  <c r="S27" i="22"/>
  <c r="AD27" i="22"/>
  <c r="AD28" i="22"/>
  <c r="S28" i="22"/>
  <c r="S29" i="22"/>
  <c r="AD29" i="22"/>
  <c r="AD30" i="22"/>
  <c r="S30" i="22"/>
  <c r="AD31" i="22"/>
  <c r="S31" i="22"/>
  <c r="S32" i="22"/>
  <c r="AD32" i="22"/>
  <c r="AD33" i="22"/>
  <c r="S33" i="22"/>
  <c r="S9" i="21"/>
  <c r="AD9" i="21"/>
  <c r="AD10" i="21"/>
  <c r="S10" i="21"/>
  <c r="AD11" i="21"/>
  <c r="S11" i="21"/>
  <c r="S12" i="21"/>
  <c r="AD12" i="21"/>
  <c r="AD13" i="21"/>
  <c r="S13" i="21"/>
  <c r="S14" i="21"/>
  <c r="AD14" i="21"/>
  <c r="AD15" i="21"/>
  <c r="S15" i="21"/>
  <c r="S16" i="21"/>
  <c r="AD16" i="21"/>
  <c r="AD17" i="21"/>
  <c r="S17" i="21"/>
  <c r="S18" i="21"/>
  <c r="AD18" i="21"/>
  <c r="AD19" i="21"/>
  <c r="S19" i="21"/>
  <c r="S20" i="21"/>
  <c r="AD20" i="21"/>
  <c r="AD21" i="21"/>
  <c r="S21" i="21"/>
  <c r="S22" i="21"/>
  <c r="AD22" i="21"/>
  <c r="AD23" i="21"/>
  <c r="S23" i="21"/>
  <c r="S24" i="21"/>
  <c r="AD24" i="21"/>
  <c r="AD25" i="21"/>
  <c r="S25" i="21"/>
  <c r="S26" i="21"/>
  <c r="AD26" i="21"/>
  <c r="AD27" i="21"/>
  <c r="S27" i="21"/>
  <c r="S28" i="21"/>
  <c r="AD28" i="21"/>
  <c r="AD29" i="21"/>
  <c r="S29" i="21"/>
  <c r="S30" i="21"/>
  <c r="AD30" i="21"/>
  <c r="AD31" i="21"/>
  <c r="S31" i="21"/>
  <c r="S32" i="21"/>
  <c r="AD32" i="21"/>
  <c r="AD33" i="21"/>
  <c r="S33" i="21"/>
  <c r="AC34" i="21"/>
  <c r="Q13" i="18"/>
  <c r="O13" i="18"/>
  <c r="N13" i="18"/>
  <c r="M13" i="18"/>
  <c r="L13" i="18"/>
  <c r="K13" i="18"/>
  <c r="J13" i="18"/>
  <c r="I13" i="18"/>
  <c r="Z12" i="18"/>
  <c r="Y12" i="18"/>
  <c r="X12" i="18"/>
  <c r="W12" i="18"/>
  <c r="V12" i="18"/>
  <c r="U12" i="18"/>
  <c r="T12" i="18"/>
  <c r="R12" i="18"/>
  <c r="P12" i="18"/>
  <c r="AA12" i="18" s="1"/>
  <c r="AB12" i="18" s="1"/>
  <c r="Z11" i="18"/>
  <c r="Y11" i="18"/>
  <c r="X11" i="18"/>
  <c r="W11" i="18"/>
  <c r="V11" i="18"/>
  <c r="U11" i="18"/>
  <c r="T11" i="18"/>
  <c r="R11" i="18"/>
  <c r="P11" i="18"/>
  <c r="AA11" i="18" s="1"/>
  <c r="AB11" i="18" s="1"/>
  <c r="Z10" i="18"/>
  <c r="Y10" i="18"/>
  <c r="X10" i="18"/>
  <c r="W10" i="18"/>
  <c r="V10" i="18"/>
  <c r="U10" i="18"/>
  <c r="T10" i="18"/>
  <c r="R10" i="18"/>
  <c r="Z9" i="18"/>
  <c r="Y9" i="18"/>
  <c r="X9" i="18"/>
  <c r="V9" i="18"/>
  <c r="U9" i="18"/>
  <c r="T9" i="18"/>
  <c r="R9" i="18"/>
  <c r="AD7" i="18"/>
  <c r="AC7" i="18"/>
  <c r="AB7" i="18"/>
  <c r="AA7" i="18"/>
  <c r="Z7" i="18"/>
  <c r="Y7" i="18"/>
  <c r="X7" i="18"/>
  <c r="W7" i="18"/>
  <c r="V7" i="18"/>
  <c r="U7" i="18"/>
  <c r="T7" i="18"/>
  <c r="AC6" i="18"/>
  <c r="AA6" i="18"/>
  <c r="W6" i="18"/>
  <c r="T6" i="18"/>
  <c r="AD5" i="18"/>
  <c r="AA5" i="18"/>
  <c r="B5" i="18"/>
  <c r="E2" i="18"/>
  <c r="AD34" i="21" l="1"/>
  <c r="Z36" i="21" s="1"/>
  <c r="S34" i="21"/>
  <c r="O36" i="21" s="1"/>
  <c r="AD34" i="22"/>
  <c r="Z36" i="22" s="1"/>
  <c r="S34" i="22"/>
  <c r="O36" i="22" s="1"/>
  <c r="AC10" i="18"/>
  <c r="W13" i="18"/>
  <c r="AC9" i="18"/>
  <c r="AC12" i="18"/>
  <c r="AC11" i="18"/>
  <c r="T13" i="18"/>
  <c r="X13" i="18"/>
  <c r="U13" i="18"/>
  <c r="Y13" i="18"/>
  <c r="V13" i="18"/>
  <c r="Z13" i="18"/>
  <c r="P13" i="18"/>
  <c r="AA9" i="18"/>
  <c r="AB9" i="18" s="1"/>
  <c r="R13" i="18"/>
  <c r="E2" i="1"/>
  <c r="Z37" i="22" l="1"/>
  <c r="Z37" i="21"/>
  <c r="AD9" i="18"/>
  <c r="S9" i="18"/>
  <c r="AD12" i="18"/>
  <c r="S12" i="18"/>
  <c r="AD11" i="18"/>
  <c r="S11" i="18"/>
  <c r="S10" i="18"/>
  <c r="AD10" i="18"/>
  <c r="AB13" i="18"/>
  <c r="AA13" i="18"/>
  <c r="AC13" i="18"/>
  <c r="AD13" i="18" l="1"/>
  <c r="Z15" i="18" s="1"/>
  <c r="S13" i="18"/>
  <c r="O15" i="18" s="1"/>
  <c r="M38" i="17" s="1"/>
  <c r="J36" i="17" s="1"/>
  <c r="AE37" i="16"/>
  <c r="Z16" i="18" l="1"/>
  <c r="W38" i="17"/>
  <c r="W36" i="17" l="1"/>
  <c r="AE38" i="17"/>
  <c r="AE36" i="17" s="1"/>
  <c r="R11" i="1" l="1"/>
  <c r="R12" i="1"/>
  <c r="R13" i="1"/>
  <c r="R14" i="1"/>
  <c r="R15" i="1"/>
  <c r="R16" i="1"/>
  <c r="R17" i="1"/>
  <c r="R18" i="1"/>
  <c r="R19" i="1"/>
  <c r="R30" i="1"/>
  <c r="R31" i="1"/>
  <c r="R32" i="1"/>
  <c r="R33" i="1"/>
  <c r="R10" i="1"/>
  <c r="P10" i="1" l="1"/>
  <c r="P11" i="1"/>
  <c r="P12" i="1"/>
  <c r="P13" i="1"/>
  <c r="P14" i="1"/>
  <c r="P15" i="1"/>
  <c r="P16" i="1"/>
  <c r="P17" i="1"/>
  <c r="P18" i="1"/>
  <c r="P19" i="1"/>
  <c r="P30" i="1"/>
  <c r="P31" i="1"/>
  <c r="P32" i="1"/>
  <c r="P33" i="1"/>
  <c r="P9" i="1"/>
  <c r="AA9" i="1" s="1"/>
  <c r="AB9" i="1" s="1"/>
  <c r="V5" i="1" l="1"/>
  <c r="AC9" i="1" s="1"/>
  <c r="AA5" i="1"/>
  <c r="AD5" i="1"/>
  <c r="AD9" i="1" l="1"/>
  <c r="AC15" i="1"/>
  <c r="AC17" i="1"/>
  <c r="AC20" i="1"/>
  <c r="AC23" i="1"/>
  <c r="AC25" i="1"/>
  <c r="AC28" i="1"/>
  <c r="AC31" i="1"/>
  <c r="AC33" i="1"/>
  <c r="AC10" i="1"/>
  <c r="AD10" i="1" s="1"/>
  <c r="AC12" i="1"/>
  <c r="AC14" i="1"/>
  <c r="AC22" i="1"/>
  <c r="AC30" i="1"/>
  <c r="AC16" i="1"/>
  <c r="AC19" i="1"/>
  <c r="AC21" i="1"/>
  <c r="AC24" i="1"/>
  <c r="AC27" i="1"/>
  <c r="AC29" i="1"/>
  <c r="AC32" i="1"/>
  <c r="AC11" i="1"/>
  <c r="AC13" i="1"/>
  <c r="AC18" i="1"/>
  <c r="AC26" i="1"/>
  <c r="X10" i="1"/>
  <c r="X11" i="1"/>
  <c r="X12" i="1"/>
  <c r="X13" i="1"/>
  <c r="X14" i="1"/>
  <c r="X15" i="1"/>
  <c r="X16" i="1"/>
  <c r="X17" i="1"/>
  <c r="X18" i="1"/>
  <c r="X19" i="1"/>
  <c r="X30" i="1"/>
  <c r="X31" i="1"/>
  <c r="X32" i="1"/>
  <c r="X33" i="1"/>
  <c r="W10" i="1"/>
  <c r="W11" i="1"/>
  <c r="W12" i="1"/>
  <c r="W13" i="1"/>
  <c r="W14" i="1"/>
  <c r="W15" i="1"/>
  <c r="W16" i="1"/>
  <c r="W17" i="1"/>
  <c r="W18" i="1"/>
  <c r="W19" i="1"/>
  <c r="W30" i="1"/>
  <c r="W31" i="1"/>
  <c r="W32" i="1"/>
  <c r="W33" i="1"/>
  <c r="AD18" i="1" l="1"/>
  <c r="S18" i="1"/>
  <c r="AD32" i="1"/>
  <c r="S32" i="1"/>
  <c r="S21" i="1"/>
  <c r="AD21" i="1"/>
  <c r="AD22" i="1"/>
  <c r="S22" i="1"/>
  <c r="AD33" i="1"/>
  <c r="S33" i="1"/>
  <c r="AD23" i="1"/>
  <c r="S23" i="1"/>
  <c r="AD13" i="1"/>
  <c r="S13" i="1"/>
  <c r="AD19" i="1"/>
  <c r="S19" i="1"/>
  <c r="AD31" i="1"/>
  <c r="S31" i="1"/>
  <c r="AD27" i="1"/>
  <c r="S27" i="1"/>
  <c r="AD12" i="1"/>
  <c r="S12" i="1"/>
  <c r="AD17" i="1"/>
  <c r="S17" i="1"/>
  <c r="S29" i="1"/>
  <c r="AD29" i="1"/>
  <c r="AD14" i="1"/>
  <c r="S14" i="1"/>
  <c r="AD20" i="1"/>
  <c r="S20" i="1"/>
  <c r="AD11" i="1"/>
  <c r="S11" i="1"/>
  <c r="AD16" i="1"/>
  <c r="S16" i="1"/>
  <c r="AD28" i="1"/>
  <c r="S28" i="1"/>
  <c r="AD26" i="1"/>
  <c r="S26" i="1"/>
  <c r="S9" i="1"/>
  <c r="AD24" i="1"/>
  <c r="S24" i="1"/>
  <c r="AD30" i="1"/>
  <c r="S30" i="1"/>
  <c r="S10" i="1"/>
  <c r="AD25" i="1"/>
  <c r="S25" i="1"/>
  <c r="AD15" i="1"/>
  <c r="S15" i="1"/>
  <c r="W34" i="1"/>
  <c r="X34" i="1"/>
  <c r="M34" i="1"/>
  <c r="L34" i="1"/>
  <c r="X7" i="1"/>
  <c r="W7" i="1"/>
  <c r="W6" i="1"/>
  <c r="F23" i="4"/>
  <c r="F25" i="4" l="1"/>
  <c r="F24" i="4"/>
  <c r="F22" i="4"/>
  <c r="F21" i="4"/>
  <c r="F20" i="4"/>
  <c r="F19" i="4"/>
  <c r="F18" i="4"/>
  <c r="F17" i="4"/>
  <c r="F16" i="4"/>
  <c r="F15" i="4"/>
  <c r="F14" i="4"/>
  <c r="F13" i="4"/>
  <c r="F12" i="4"/>
  <c r="F11" i="4"/>
  <c r="F10" i="4"/>
  <c r="F9" i="4"/>
  <c r="F8" i="4"/>
  <c r="F7" i="4"/>
  <c r="F6" i="4"/>
  <c r="F5" i="4"/>
  <c r="F4" i="4"/>
  <c r="F3" i="4"/>
  <c r="Z18" i="1"/>
  <c r="Y18" i="1"/>
  <c r="V18" i="1"/>
  <c r="U18" i="1"/>
  <c r="T18" i="1"/>
  <c r="AA18" i="1"/>
  <c r="AB18" i="1" s="1"/>
  <c r="Z12" i="1"/>
  <c r="Y12" i="1"/>
  <c r="V12" i="1"/>
  <c r="U12" i="1"/>
  <c r="T12" i="1"/>
  <c r="AA12" i="1"/>
  <c r="AB12" i="1" s="1"/>
  <c r="Z13" i="1"/>
  <c r="Y13" i="1"/>
  <c r="V13" i="1"/>
  <c r="U13" i="1"/>
  <c r="T13" i="1"/>
  <c r="AA13" i="1"/>
  <c r="AB13" i="1" s="1"/>
  <c r="Z14" i="1"/>
  <c r="Y14" i="1"/>
  <c r="V14" i="1"/>
  <c r="U14" i="1"/>
  <c r="T14" i="1"/>
  <c r="AA14" i="1"/>
  <c r="AB14" i="1" s="1"/>
  <c r="Z15" i="1"/>
  <c r="Y15" i="1"/>
  <c r="V15" i="1"/>
  <c r="U15" i="1"/>
  <c r="T15" i="1"/>
  <c r="AA15" i="1"/>
  <c r="AB15" i="1" s="1"/>
  <c r="Z16" i="1"/>
  <c r="Y16" i="1"/>
  <c r="V16" i="1"/>
  <c r="U16" i="1"/>
  <c r="T16" i="1"/>
  <c r="AA16" i="1"/>
  <c r="AB16" i="1" s="1"/>
  <c r="Z17" i="1"/>
  <c r="Y17" i="1"/>
  <c r="V17" i="1"/>
  <c r="U17" i="1"/>
  <c r="T17" i="1"/>
  <c r="AA17" i="1"/>
  <c r="AB17" i="1" s="1"/>
  <c r="AA19" i="1"/>
  <c r="AB19" i="1" s="1"/>
  <c r="T19" i="1"/>
  <c r="U19" i="1"/>
  <c r="V19" i="1"/>
  <c r="Y19" i="1"/>
  <c r="Z19" i="1"/>
  <c r="AA30" i="1"/>
  <c r="AB30" i="1" s="1"/>
  <c r="T30" i="1"/>
  <c r="U30" i="1"/>
  <c r="V30" i="1"/>
  <c r="Y30" i="1"/>
  <c r="Z30" i="1"/>
  <c r="AA31" i="1"/>
  <c r="AB31" i="1" s="1"/>
  <c r="T31" i="1"/>
  <c r="U31" i="1"/>
  <c r="V31" i="1"/>
  <c r="Y31" i="1"/>
  <c r="AA32" i="1"/>
  <c r="AB32" i="1" s="1"/>
  <c r="T32" i="1"/>
  <c r="U32" i="1"/>
  <c r="V32" i="1"/>
  <c r="Y32" i="1"/>
  <c r="AA33" i="1"/>
  <c r="AB33" i="1" s="1"/>
  <c r="T33" i="1"/>
  <c r="U33" i="1"/>
  <c r="V33" i="1"/>
  <c r="Y33" i="1"/>
  <c r="Z33" i="1"/>
  <c r="I34" i="1"/>
  <c r="J34" i="1"/>
  <c r="K34" i="1"/>
  <c r="N34" i="1"/>
  <c r="O34" i="1"/>
  <c r="Q34" i="1"/>
  <c r="Z11" i="1"/>
  <c r="Y11" i="1"/>
  <c r="V11" i="1"/>
  <c r="U11" i="1"/>
  <c r="T11" i="1"/>
  <c r="Z10" i="1"/>
  <c r="Y10" i="1"/>
  <c r="V10" i="1"/>
  <c r="U10" i="1"/>
  <c r="T10" i="1"/>
  <c r="AA11" i="1"/>
  <c r="AB11" i="1" s="1"/>
  <c r="AA10" i="1"/>
  <c r="AB10" i="1" s="1"/>
  <c r="AD7" i="1"/>
  <c r="AC7" i="1"/>
  <c r="AB7" i="1"/>
  <c r="AA7" i="1"/>
  <c r="Z7" i="1"/>
  <c r="Y7" i="1"/>
  <c r="V7" i="1"/>
  <c r="U7" i="1"/>
  <c r="T7" i="1"/>
  <c r="AC6" i="1"/>
  <c r="AA6" i="1"/>
  <c r="T6" i="1"/>
  <c r="Y34" i="1" l="1"/>
  <c r="Z34" i="1"/>
  <c r="V34" i="1"/>
  <c r="U34" i="1"/>
  <c r="T34" i="1"/>
  <c r="AA34" i="1"/>
  <c r="AB34" i="1"/>
  <c r="P34" i="1"/>
  <c r="R34" i="1" l="1"/>
  <c r="S34" i="1"/>
  <c r="AD34" i="1" l="1"/>
  <c r="Z36" i="1" s="1"/>
  <c r="O36" i="1"/>
  <c r="M38" i="16" s="1"/>
  <c r="AC34" i="1"/>
  <c r="W38" i="16" l="1"/>
  <c r="W36" i="16" s="1"/>
  <c r="J36" i="16"/>
  <c r="Z37" i="1"/>
  <c r="AE38" i="16" l="1"/>
  <c r="AE36" i="16" s="1"/>
</calcChain>
</file>

<file path=xl/sharedStrings.xml><?xml version="1.0" encoding="utf-8"?>
<sst xmlns="http://schemas.openxmlformats.org/spreadsheetml/2006/main" count="539" uniqueCount="153">
  <si>
    <t>４．添付書類（４）その他補助金の交付に関して参考となる書類</t>
    <phoneticPr fontId="5"/>
  </si>
  <si>
    <t>実施した補助対象事業の費目：</t>
    <phoneticPr fontId="7"/>
  </si>
  <si>
    <t>自立訓練提供支援費</t>
  </si>
  <si>
    <r>
      <rPr>
        <b/>
        <sz val="9"/>
        <color rgb="FFFF0000"/>
        <rFont val="游ゴシック"/>
        <family val="3"/>
        <charset val="128"/>
      </rPr>
      <t>見本</t>
    </r>
    <r>
      <rPr>
        <b/>
        <sz val="9"/>
        <rFont val="游ゴシック"/>
        <family val="3"/>
        <charset val="128"/>
      </rPr>
      <t xml:space="preserve"> 研修等参加実績報告書&lt;公共交通機関を使用した場合&gt;</t>
    </r>
    <rPh sb="0" eb="2">
      <t>ミホン</t>
    </rPh>
    <rPh sb="6" eb="8">
      <t>サンカ</t>
    </rPh>
    <rPh sb="8" eb="12">
      <t>ジッセキホウコク</t>
    </rPh>
    <rPh sb="12" eb="13">
      <t>ショ</t>
    </rPh>
    <phoneticPr fontId="5"/>
  </si>
  <si>
    <t>社会福祉法人国交会自動車苑　
千代田リハビリテーションセンター</t>
    <phoneticPr fontId="5"/>
  </si>
  <si>
    <t>理事長　国土　太郎</t>
    <phoneticPr fontId="5"/>
  </si>
  <si>
    <t>研修、講演会等の概要</t>
    <phoneticPr fontId="5"/>
  </si>
  <si>
    <t>①</t>
    <phoneticPr fontId="6"/>
  </si>
  <si>
    <t>研修、講演会等の名称</t>
    <phoneticPr fontId="5"/>
  </si>
  <si>
    <t>：</t>
    <phoneticPr fontId="5"/>
  </si>
  <si>
    <t>サービス管理責任者更新研修</t>
    <rPh sb="4" eb="6">
      <t>カンリ</t>
    </rPh>
    <rPh sb="6" eb="8">
      <t>セキニン</t>
    </rPh>
    <rPh sb="8" eb="9">
      <t>シャ</t>
    </rPh>
    <rPh sb="9" eb="11">
      <t>コウシン</t>
    </rPh>
    <rPh sb="11" eb="13">
      <t>ケンシュウ</t>
    </rPh>
    <phoneticPr fontId="5"/>
  </si>
  <si>
    <t>②</t>
    <phoneticPr fontId="6"/>
  </si>
  <si>
    <t>開催日時</t>
    <phoneticPr fontId="5"/>
  </si>
  <si>
    <t>～</t>
    <phoneticPr fontId="6"/>
  </si>
  <si>
    <t>　</t>
    <phoneticPr fontId="5"/>
  </si>
  <si>
    <t>③</t>
    <phoneticPr fontId="6"/>
  </si>
  <si>
    <t>開催場所</t>
    <phoneticPr fontId="5"/>
  </si>
  <si>
    <t>（開催施設名）</t>
    <rPh sb="1" eb="3">
      <t>カイサイ</t>
    </rPh>
    <rPh sb="3" eb="5">
      <t>シセツ</t>
    </rPh>
    <rPh sb="5" eb="6">
      <t>メイ</t>
    </rPh>
    <phoneticPr fontId="6"/>
  </si>
  <si>
    <t>療護センター</t>
    <rPh sb="0" eb="2">
      <t>リョウゴ</t>
    </rPh>
    <phoneticPr fontId="5"/>
  </si>
  <si>
    <t>（住　　　所）</t>
    <rPh sb="1" eb="2">
      <t>ジュウ</t>
    </rPh>
    <rPh sb="5" eb="6">
      <t>ジョ</t>
    </rPh>
    <phoneticPr fontId="6"/>
  </si>
  <si>
    <t>愛知県名古屋市〇〇〇〇</t>
    <rPh sb="0" eb="3">
      <t>アイチケン</t>
    </rPh>
    <rPh sb="3" eb="7">
      <t>ナゴヤシ</t>
    </rPh>
    <phoneticPr fontId="5"/>
  </si>
  <si>
    <t>④</t>
    <phoneticPr fontId="6"/>
  </si>
  <si>
    <t>参加者（役職、氏名）</t>
    <phoneticPr fontId="5"/>
  </si>
  <si>
    <t>（役職A）</t>
    <rPh sb="1" eb="3">
      <t>ヤクショク</t>
    </rPh>
    <phoneticPr fontId="6"/>
  </si>
  <si>
    <t>各種福祉士</t>
    <rPh sb="0" eb="2">
      <t>カクシュ</t>
    </rPh>
    <rPh sb="2" eb="5">
      <t>フクシシ</t>
    </rPh>
    <phoneticPr fontId="5"/>
  </si>
  <si>
    <t>（氏名A）</t>
    <rPh sb="1" eb="3">
      <t>シメイ</t>
    </rPh>
    <phoneticPr fontId="6"/>
  </si>
  <si>
    <t>山田　学</t>
    <rPh sb="0" eb="2">
      <t>ヤマダ</t>
    </rPh>
    <rPh sb="3" eb="4">
      <t>ガク</t>
    </rPh>
    <phoneticPr fontId="5"/>
  </si>
  <si>
    <t>（役職B）</t>
    <phoneticPr fontId="5"/>
  </si>
  <si>
    <t>（氏名B）</t>
    <phoneticPr fontId="5"/>
  </si>
  <si>
    <t>（役職C）</t>
    <phoneticPr fontId="5"/>
  </si>
  <si>
    <t>（氏名C）</t>
    <phoneticPr fontId="5"/>
  </si>
  <si>
    <t>⑤</t>
    <phoneticPr fontId="6"/>
  </si>
  <si>
    <t>研修、講演会等の内容：</t>
    <phoneticPr fontId="5"/>
  </si>
  <si>
    <t>　別紙参照
（※研修、講演会等の開催案内や概要、配布資料等を提出すること。）</t>
    <rPh sb="1" eb="3">
      <t>ベッシ</t>
    </rPh>
    <rPh sb="3" eb="5">
      <t>サンショウ</t>
    </rPh>
    <rPh sb="8" eb="10">
      <t>ケンシュウ</t>
    </rPh>
    <rPh sb="11" eb="14">
      <t>コウエンカイ</t>
    </rPh>
    <rPh sb="14" eb="15">
      <t>トウ</t>
    </rPh>
    <rPh sb="16" eb="18">
      <t>カイサイ</t>
    </rPh>
    <rPh sb="18" eb="20">
      <t>アンナイ</t>
    </rPh>
    <rPh sb="21" eb="23">
      <t>ガイヨウ</t>
    </rPh>
    <rPh sb="24" eb="26">
      <t>ハイフ</t>
    </rPh>
    <rPh sb="26" eb="28">
      <t>シリョウ</t>
    </rPh>
    <rPh sb="28" eb="29">
      <t>トウ</t>
    </rPh>
    <rPh sb="30" eb="32">
      <t>テイシュツ</t>
    </rPh>
    <phoneticPr fontId="6"/>
  </si>
  <si>
    <t>⑥</t>
    <phoneticPr fontId="6"/>
  </si>
  <si>
    <t>当該研修により期待される高次脳機能障害者の社会復帰促進への効果</t>
    <phoneticPr fontId="5"/>
  </si>
  <si>
    <t>　障害福祉サービスの提供において利用者の社会復帰支援を実施するにあたり、必要な知識取得機会及び資格として県が実施している研修であり、特にサービス管理責任者更新研修は県内全域から福祉サービス事業所でサービス管理責任者を担ってる方々が集まる場として貴重な情報交換として自立訓練の広報活動を行っている。また地域と情報を共有することで連携体系を構築することができ、利用者の地域への選択の幅が広がり社会復帰促進の効果が期待できる</t>
    <phoneticPr fontId="6"/>
  </si>
  <si>
    <t>研修、講演会等の旅行行程</t>
    <phoneticPr fontId="5"/>
  </si>
  <si>
    <t>別紙「行程表及び旅費積算書」のとおり</t>
    <rPh sb="0" eb="2">
      <t>ベッシ</t>
    </rPh>
    <phoneticPr fontId="5"/>
  </si>
  <si>
    <t>研修、講演会等の参加に要した経費</t>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</si>
  <si>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</si>
  <si>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</si>
  <si>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</si>
  <si>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参加費等</t>
    <rPh sb="0" eb="3">
      <t>サンカヒ</t>
    </rPh>
    <rPh sb="3" eb="4">
      <t>トウ</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</si>
  <si>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</si>
  <si>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</si>
  <si>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旅費</t>
    <rPh sb="0" eb="2">
      <t>リョヒ</t>
    </rPh>
    <phoneticPr fontId="5"/>
  </si>
  <si>
    <t>※参加費等の根拠は、領収書等のとおり</t>
    <rPh sb="1" eb="4">
      <t>サンカヒ</t>
    </rPh>
    <rPh sb="4" eb="5">
      <t>トウ</t>
    </rPh>
    <rPh sb="6" eb="8">
      <t>コンキョ</t>
    </rPh>
    <rPh sb="10" eb="13">
      <t>リョウシュウショ</t>
    </rPh>
    <rPh sb="13" eb="14">
      <t>ナド</t>
    </rPh>
    <phoneticPr fontId="5"/>
  </si>
  <si>
    <t>※旅費の積算方法は、別紙「行程表及び旅費積算書」のとおり</t>
    <rPh sb="1" eb="3">
      <t>リョヒ</t>
    </rPh>
    <rPh sb="4" eb="6">
      <t>セキサン</t>
    </rPh>
    <rPh sb="6" eb="8">
      <t>ホウホウ</t>
    </rPh>
    <rPh sb="10" eb="12">
      <t>ベッシ</t>
    </rPh>
    <phoneticPr fontId="5"/>
  </si>
  <si>
    <t>（注）</t>
    <phoneticPr fontId="6"/>
  </si>
  <si>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</si>
  <si>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5"/>
  </si>
  <si>
    <t>実施した補助対象事業の費目：</t>
    <phoneticPr fontId="5"/>
  </si>
  <si>
    <r>
      <rPr>
        <b/>
        <sz val="9"/>
        <color rgb="FFFF0000"/>
        <rFont val="游ゴシック"/>
        <family val="3"/>
        <charset val="128"/>
      </rPr>
      <t>見本</t>
    </r>
    <r>
      <rPr>
        <b/>
        <sz val="9"/>
        <rFont val="游ゴシック"/>
        <family val="3"/>
        <charset val="128"/>
      </rPr>
      <t xml:space="preserve"> 行程表及び旅費積算書&lt;公共交通機関を使用した場合&gt;</t>
    </r>
    <rPh sb="0" eb="2">
      <t>ミホン</t>
    </rPh>
    <rPh sb="3" eb="6">
      <t>コウテイヒョウ</t>
    </rPh>
    <rPh sb="6" eb="7">
      <t>オヨ</t>
    </rPh>
    <rPh sb="8" eb="10">
      <t>リョヒ</t>
    </rPh>
    <rPh sb="10" eb="12">
      <t>セキサン</t>
    </rPh>
    <rPh sb="12" eb="13">
      <t>ショ</t>
    </rPh>
    <phoneticPr fontId="5"/>
  </si>
  <si>
    <t>補助対象経費（事業所負担額）</t>
    <rPh sb="0" eb="2">
      <t>ホジョ</t>
    </rPh>
    <rPh sb="2" eb="4">
      <t>タイショウ</t>
    </rPh>
    <rPh sb="4" eb="6">
      <t>ケイヒ</t>
    </rPh>
    <rPh sb="7" eb="10">
      <t>ジギョウショ</t>
    </rPh>
    <rPh sb="10" eb="12">
      <t>フタン</t>
    </rPh>
    <rPh sb="12" eb="13">
      <t>ガク</t>
    </rPh>
    <phoneticPr fontId="5"/>
  </si>
  <si>
    <t>補助金申請額（国家公務員等の旅費に関する法律積算額）</t>
    <phoneticPr fontId="5"/>
  </si>
  <si>
    <t>氏名：</t>
    <rPh sb="0" eb="2">
      <t>シメイ</t>
    </rPh>
    <phoneticPr fontId="5"/>
  </si>
  <si>
    <t>パック料金</t>
    <rPh sb="3" eb="5">
      <t>リョウキン</t>
    </rPh>
    <phoneticPr fontId="5"/>
  </si>
  <si>
    <t>(パックのみ)
夕食の有無</t>
    <phoneticPr fontId="5"/>
  </si>
  <si>
    <t>(パックのみ)
朝食の有無</t>
    <phoneticPr fontId="5"/>
  </si>
  <si>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</si>
  <si>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</si>
  <si>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</si>
  <si>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</si>
  <si>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宿泊料</t>
    <rPh sb="0" eb="3">
      <t>シュクハクリョウ</t>
    </rPh>
    <phoneticPr fontId="5"/>
  </si>
  <si>
    <t>食卓料</t>
    <rPh sb="0" eb="2">
      <t>ショクタク</t>
    </rPh>
    <rPh sb="2" eb="3">
      <t>リョウ</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</si>
  <si>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</si>
  <si>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</si>
  <si>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</si>
  <si>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</si>
  <si>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</si>
  <si>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</si>
  <si>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</si>
  <si>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</si>
  <si>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</si>
  <si>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</si>
  <si>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</si>
  <si>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夜数</t>
    <rPh sb="0" eb="1">
      <t>ヨル</t>
    </rPh>
    <rPh sb="1" eb="2">
      <t>カズ</t>
    </rPh>
    <phoneticPr fontId="5"/>
  </si>
  <si>
    <t>定額</t>
    <rPh sb="0" eb="2">
      <t>テイガク</t>
    </rPh>
    <phoneticPr fontId="5"/>
  </si>
  <si>
    <t>km</t>
    <phoneticPr fontId="5"/>
  </si>
  <si>
    <t>円</t>
    <rPh sb="0" eb="1">
      <t>エン</t>
    </rPh>
    <phoneticPr fontId="5"/>
  </si>
  <si>
    <t>夜</t>
    <rPh sb="0" eb="1">
      <t>ヨル</t>
    </rPh>
    <phoneticPr fontId="5"/>
  </si>
  <si>
    <t>～</t>
  </si>
  <si>
    <t>浜田山</t>
    <rPh sb="0" eb="3">
      <t>ハマダヤマ</t>
    </rPh>
    <phoneticPr fontId="5"/>
  </si>
  <si>
    <t>井の頭線</t>
    <rPh sb="0" eb="1">
      <t>イ</t>
    </rPh>
    <rPh sb="2" eb="4">
      <t>カシラセン</t>
    </rPh>
    <phoneticPr fontId="5"/>
  </si>
  <si>
    <t>渋谷</t>
    <rPh sb="0" eb="2">
      <t>シブヤ</t>
    </rPh>
    <phoneticPr fontId="5"/>
  </si>
  <si>
    <t>JR</t>
    <phoneticPr fontId="5"/>
  </si>
  <si>
    <t>名古屋</t>
    <rPh sb="0" eb="3">
      <t>ナゴヤ</t>
    </rPh>
    <phoneticPr fontId="5"/>
  </si>
  <si>
    <t>名古屋市</t>
    <rPh sb="0" eb="4">
      <t>ナゴヤシ</t>
    </rPh>
    <phoneticPr fontId="5"/>
  </si>
  <si>
    <t>計</t>
    <rPh sb="0" eb="1">
      <t>ケイ</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</si>
  <si>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</si>
  <si>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phoneticPr fontId="5"/>
  </si>
  <si>
    <t>自己負担額</t>
    <phoneticPr fontId="5"/>
  </si>
  <si>
    <t>研修等参加実績報告書&lt;公共交通機関を使用した場合&gt;</t>
    <rPh sb="3" eb="5">
      <t>サンカ</t>
    </rPh>
    <rPh sb="5" eb="9">
      <t>ジッセキホウコク</t>
    </rPh>
    <rPh sb="9" eb="10">
      <t>ショ</t>
    </rPh>
    <phoneticPr fontId="5"/>
  </si>
  <si>
    <t>１．</t>
    <phoneticPr fontId="5"/>
  </si>
  <si>
    <t>（氏名A）</t>
    <rPh sb="1" eb="3">
      <t>シメイ</t>
    </rPh>
    <phoneticPr fontId="5"/>
  </si>
  <si>
    <t>（氏名B）</t>
    <rPh sb="1" eb="3">
      <t>シメイ</t>
    </rPh>
    <phoneticPr fontId="5"/>
  </si>
  <si>
    <t>（氏名C）</t>
    <rPh sb="1" eb="3">
      <t>シメイ</t>
    </rPh>
    <phoneticPr fontId="5"/>
  </si>
  <si>
    <t>別紙参照
（※研修、講演会等の開催案内や概要、配布資料等を提出すること。）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テイシュツ</t>
    </rPh>
    <phoneticPr fontId="6"/>
  </si>
  <si>
    <t>２．</t>
    <phoneticPr fontId="5"/>
  </si>
  <si>
    <t>３．</t>
    <phoneticPr fontId="5"/>
  </si>
  <si>
    <t>行程表及び旅費積算書&lt;公共交通機関を使用した場合&gt;</t>
    <rPh sb="0" eb="3">
      <t>コウテイヒョウ</t>
    </rPh>
    <rPh sb="3" eb="4">
      <t>オヨ</t>
    </rPh>
    <rPh sb="5" eb="7">
      <t>リョヒ</t>
    </rPh>
    <rPh sb="7" eb="9">
      <t>セキサン</t>
    </rPh>
    <rPh sb="9" eb="10">
      <t>ショ</t>
    </rPh>
    <phoneticPr fontId="5"/>
  </si>
  <si>
    <t>(パックのみ)
夕食の有無</t>
  </si>
  <si>
    <t>行政職</t>
    <rPh sb="0" eb="3">
      <t>ギョウセイショク</t>
    </rPh>
    <phoneticPr fontId="5"/>
  </si>
  <si>
    <t>役職</t>
    <rPh sb="0" eb="2">
      <t>ヤクショク</t>
    </rPh>
    <phoneticPr fontId="5"/>
  </si>
  <si>
    <t>分類</t>
    <rPh sb="0" eb="2">
      <t>ブンルイ</t>
    </rPh>
    <phoneticPr fontId="5"/>
  </si>
  <si>
    <t>宿泊料</t>
    <rPh sb="0" eb="2">
      <t>シュクハク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</si>
  <si>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</si>
  <si>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</si>
  <si>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</si>
  <si>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</si>
  <si>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</si>
  <si>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大学教授</t>
    <rPh sb="0" eb="2">
      <t>ダイガク</t>
    </rPh>
    <rPh sb="2" eb="4">
      <t>キョウジュ</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</si>
  <si>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</si>
  <si>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</si>
  <si>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</si>
  <si>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</si>
  <si>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</si>
  <si>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</si>
  <si>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</si>
  <si>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</si>
  <si>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</si>
  <si>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</si>
  <si>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</si>
  <si>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</si>
  <si>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</si>
  <si>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</si>
  <si>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</si>
  <si>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</si>
  <si>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</si>
  <si>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</si>
  <si>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</si>
  <si>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</si>
  <si>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</si>
  <si>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</si>
  <si>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</si>
  <si>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</si>
  <si>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</si>
  <si>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</si>
  <si>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その他</t>
    <rPh sb="2" eb="3">
      <t>タ</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</si>
  <si>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</si>
  <si>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</si>
  <si>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</si>
  <si>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各種療法士</t>
    <rPh sb="0" eb="2">
      <t>カクシュ</t>
    </rPh>
    <rPh sb="2" eb="5">
      <t>リョウホウシ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</si>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</sst>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Red]\-#,##0.0"/>
    <numFmt numFmtId="177" formatCode="gggyy&quot;年&quot;m&quot;月&quot;d&quot;日&quot;"/>
    <numFmt numFmtId="178" formatCode="#,##0&quot;円&quot;"/>
    <numFmt numFmtId="179" formatCode="ggge&quot;年&quot;m&quot;月&quot;d&quot;日&quot;\(aaa\)"/>
  </numFmts>
  <fonts count="1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right/>
      <top/>
      <bottom style="medium">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233">
    <xf numFmtId="0" fontId="0" fillId="0" borderId="0" xfId="0">
      <alignment vertical="center"/>
    </xf>
    <xf numFmtId="0" fontId="9" fillId="0" borderId="0" xfId="6" applyFont="1" applyAlignment="1">
      <alignment horizontal="left" vertical="center"/>
    </xf>
    <xf numFmtId="0" fontId="10" fillId="0" borderId="0" xfId="7" applyFont="1">
      <alignment vertical="center"/>
    </xf>
    <xf numFmtId="0" fontId="10" fillId="0" borderId="0" xfId="7" applyFont="1" applyAlignment="1">
      <alignment horizontal="justify" vertical="center"/>
    </xf>
    <xf numFmtId="0" fontId="10" fillId="0" borderId="0" xfId="7" applyFont="1" applyAlignment="1">
      <alignment horizontal="center" vertical="center"/>
    </xf>
    <xf numFmtId="0" fontId="10" fillId="0" borderId="0" xfId="0" applyFont="1">
      <alignment vertical="center"/>
    </xf>
    <xf numFmtId="0" fontId="10" fillId="0" borderId="0" xfId="7" applyFont="1" applyAlignment="1">
      <alignment vertical="top" wrapText="1"/>
    </xf>
    <xf numFmtId="0" fontId="10" fillId="0" borderId="0" xfId="7" applyFont="1" applyAlignment="1">
      <alignment vertical="center" shrinkToFit="1"/>
    </xf>
    <xf numFmtId="0" fontId="10" fillId="0" borderId="0" xfId="6" applyFont="1">
      <alignment vertical="center"/>
    </xf>
    <xf numFmtId="0" fontId="9" fillId="0" borderId="0" xfId="0" applyFont="1">
      <alignment vertical="center"/>
    </xf>
    <xf numFmtId="0" fontId="9" fillId="0" borderId="1" xfId="0" applyFont="1" applyBorder="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15"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27"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0" fillId="0" borderId="30" xfId="0" applyFont="1" applyBorder="1" applyAlignment="1">
      <alignment horizontal="center" vertical="center" shrinkToFit="1"/>
    </xf>
    <xf numFmtId="0" fontId="10" fillId="0" borderId="27" xfId="0" applyFont="1" applyBorder="1" applyAlignment="1">
      <alignment horizontal="right" vertical="top"/>
    </xf>
    <xf numFmtId="0" fontId="10" fillId="0" borderId="28" xfId="0" applyFont="1" applyBorder="1" applyAlignment="1">
      <alignment horizontal="right" vertical="top"/>
    </xf>
    <xf numFmtId="0" fontId="10" fillId="0" borderId="28" xfId="0" applyFont="1" applyBorder="1" applyAlignment="1">
      <alignment horizontal="right" vertical="top" wrapText="1"/>
    </xf>
    <xf numFmtId="0" fontId="10" fillId="0" borderId="32" xfId="0" applyFont="1" applyBorder="1" applyAlignment="1">
      <alignment horizontal="right" vertical="top"/>
    </xf>
    <xf numFmtId="0" fontId="10" fillId="0" borderId="29" xfId="0" applyFont="1" applyBorder="1" applyAlignment="1">
      <alignment horizontal="right" vertical="top" shrinkToFit="1"/>
    </xf>
    <xf numFmtId="0" fontId="10" fillId="0" borderId="28" xfId="0" applyFont="1" applyBorder="1" applyAlignment="1">
      <alignment horizontal="right" vertical="top" shrinkToFit="1"/>
    </xf>
    <xf numFmtId="0" fontId="10" fillId="0" borderId="30" xfId="0" applyFont="1" applyBorder="1" applyAlignment="1">
      <alignment horizontal="right" vertical="top" shrinkToFit="1"/>
    </xf>
    <xf numFmtId="0" fontId="10" fillId="0" borderId="0" xfId="0" applyFont="1" applyAlignment="1">
      <alignment vertical="center" shrinkToFit="1"/>
    </xf>
    <xf numFmtId="0" fontId="10" fillId="0" borderId="1" xfId="0" applyFont="1" applyBorder="1" applyAlignment="1">
      <alignment horizontal="center" vertical="center" shrinkToFit="1"/>
    </xf>
    <xf numFmtId="0" fontId="9" fillId="0" borderId="0" xfId="0" applyFont="1" applyAlignment="1">
      <alignment vertical="center" shrinkToFit="1"/>
    </xf>
    <xf numFmtId="14" fontId="10" fillId="0" borderId="21" xfId="0" applyNumberFormat="1" applyFont="1" applyBorder="1" applyAlignment="1">
      <alignment horizontal="center" vertical="center" shrinkToFit="1"/>
    </xf>
    <xf numFmtId="20" fontId="10" fillId="0" borderId="22" xfId="0" applyNumberFormat="1" applyFont="1" applyBorder="1" applyAlignment="1">
      <alignment horizontal="center" vertical="center" shrinkToFit="1"/>
    </xf>
    <xf numFmtId="0" fontId="10" fillId="0" borderId="23" xfId="0" applyFont="1" applyBorder="1" applyAlignment="1">
      <alignment horizontal="center" vertical="center" shrinkToFit="1"/>
    </xf>
    <xf numFmtId="20" fontId="10" fillId="0" borderId="24" xfId="0" applyNumberFormat="1" applyFont="1" applyBorder="1" applyAlignment="1">
      <alignment horizontal="center" vertical="center" shrinkToFit="1"/>
    </xf>
    <xf numFmtId="0" fontId="10" fillId="0" borderId="25" xfId="0" applyFont="1" applyBorder="1" applyAlignment="1">
      <alignment horizontal="justify" vertical="center" shrinkToFit="1"/>
    </xf>
    <xf numFmtId="0" fontId="10" fillId="0" borderId="22" xfId="0" applyFont="1" applyBorder="1" applyAlignment="1">
      <alignment horizontal="center" vertical="center" shrinkToFit="1"/>
    </xf>
    <xf numFmtId="176" fontId="10" fillId="0" borderId="21" xfId="1" applyNumberFormat="1" applyFont="1" applyFill="1" applyBorder="1" applyAlignment="1">
      <alignment vertical="center" shrinkToFit="1"/>
    </xf>
    <xf numFmtId="38" fontId="10" fillId="0" borderId="25" xfId="1" applyFont="1" applyFill="1" applyBorder="1" applyAlignment="1">
      <alignment vertical="center" shrinkToFit="1"/>
    </xf>
    <xf numFmtId="176" fontId="10" fillId="0" borderId="25" xfId="1" applyNumberFormat="1" applyFont="1" applyFill="1" applyBorder="1" applyAlignment="1">
      <alignment vertical="center" shrinkToFit="1"/>
    </xf>
    <xf numFmtId="38" fontId="10" fillId="0" borderId="22" xfId="1" applyFont="1" applyFill="1" applyBorder="1" applyAlignment="1">
      <alignment vertical="center" shrinkToFit="1"/>
    </xf>
    <xf numFmtId="20" fontId="10" fillId="0" borderId="13"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20" fontId="10" fillId="0" borderId="15" xfId="0" applyNumberFormat="1" applyFont="1" applyBorder="1" applyAlignment="1">
      <alignment horizontal="center" vertical="center" shrinkToFit="1"/>
    </xf>
    <xf numFmtId="0" fontId="10" fillId="0" borderId="6" xfId="0" applyFont="1" applyBorder="1" applyAlignment="1">
      <alignment horizontal="justify" vertical="center" shrinkToFit="1"/>
    </xf>
    <xf numFmtId="176" fontId="10" fillId="0" borderId="5" xfId="1" applyNumberFormat="1" applyFont="1" applyFill="1" applyBorder="1" applyAlignment="1">
      <alignment vertical="center" shrinkToFit="1"/>
    </xf>
    <xf numFmtId="38" fontId="10" fillId="0" borderId="6" xfId="1" applyFont="1" applyFill="1" applyBorder="1" applyAlignment="1">
      <alignment vertical="center" shrinkToFit="1"/>
    </xf>
    <xf numFmtId="176" fontId="10" fillId="0" borderId="6" xfId="1" applyNumberFormat="1" applyFont="1" applyFill="1" applyBorder="1" applyAlignment="1">
      <alignment vertical="center" shrinkToFit="1"/>
    </xf>
    <xf numFmtId="0" fontId="10" fillId="0" borderId="6" xfId="0" applyFont="1" applyBorder="1" applyAlignment="1">
      <alignment vertical="center" shrinkToFit="1"/>
    </xf>
    <xf numFmtId="0" fontId="10" fillId="0" borderId="33" xfId="0" applyFont="1" applyBorder="1" applyAlignment="1">
      <alignment horizontal="center" vertical="center" shrinkToFit="1"/>
    </xf>
    <xf numFmtId="38" fontId="10" fillId="0" borderId="26" xfId="1" applyFont="1" applyFill="1" applyBorder="1" applyAlignment="1">
      <alignment vertical="center" shrinkToFit="1"/>
    </xf>
    <xf numFmtId="176" fontId="10" fillId="0" borderId="18" xfId="1" applyNumberFormat="1" applyFont="1" applyFill="1" applyBorder="1" applyAlignment="1">
      <alignment horizontal="right" vertical="center" shrinkToFit="1"/>
    </xf>
    <xf numFmtId="38" fontId="10" fillId="0" borderId="19" xfId="1" applyFont="1" applyFill="1" applyBorder="1" applyAlignment="1">
      <alignment horizontal="right" vertical="center" shrinkToFit="1"/>
    </xf>
    <xf numFmtId="38" fontId="10" fillId="0" borderId="34" xfId="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38" fontId="10" fillId="0" borderId="19" xfId="1" applyFont="1" applyFill="1" applyBorder="1" applyAlignment="1">
      <alignment vertical="center" shrinkToFit="1"/>
    </xf>
    <xf numFmtId="176" fontId="10" fillId="0" borderId="19" xfId="1" applyNumberFormat="1" applyFont="1" applyFill="1" applyBorder="1" applyAlignment="1">
      <alignment vertical="center" shrinkToFit="1"/>
    </xf>
    <xf numFmtId="38" fontId="10" fillId="0" borderId="20" xfId="1" applyFont="1" applyFill="1" applyBorder="1" applyAlignment="1">
      <alignment vertical="center" shrinkToFit="1"/>
    </xf>
    <xf numFmtId="38" fontId="10" fillId="0" borderId="20" xfId="1" applyFont="1" applyFill="1" applyBorder="1" applyAlignment="1">
      <alignment horizontal="right" vertical="center" shrinkToFit="1"/>
    </xf>
    <xf numFmtId="176" fontId="10" fillId="0" borderId="24"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176" fontId="10" fillId="0" borderId="40" xfId="1" applyNumberFormat="1" applyFont="1" applyFill="1" applyBorder="1" applyAlignment="1">
      <alignment vertical="center" shrinkToFit="1"/>
    </xf>
    <xf numFmtId="0" fontId="10" fillId="0" borderId="0" xfId="7" quotePrefix="1" applyFont="1">
      <alignment vertical="center"/>
    </xf>
    <xf numFmtId="0" fontId="8" fillId="0" borderId="6" xfId="0" applyFont="1" applyBorder="1" applyAlignment="1">
      <alignment horizontal="center" vertical="center"/>
    </xf>
    <xf numFmtId="0" fontId="8" fillId="0" borderId="0" xfId="0" applyFont="1">
      <alignment vertical="center"/>
    </xf>
    <xf numFmtId="0" fontId="8" fillId="0" borderId="6" xfId="0" applyFont="1" applyBorder="1">
      <alignment vertical="center"/>
    </xf>
    <xf numFmtId="38" fontId="8" fillId="0" borderId="6" xfId="1" applyFont="1" applyBorder="1" applyAlignment="1" applyProtection="1">
      <alignment vertical="center"/>
    </xf>
    <xf numFmtId="10" fontId="8" fillId="0" borderId="0" xfId="0" applyNumberFormat="1" applyFont="1">
      <alignment vertical="center"/>
    </xf>
    <xf numFmtId="38" fontId="8" fillId="0" borderId="0" xfId="0" applyNumberFormat="1" applyFont="1">
      <alignment vertical="center"/>
    </xf>
    <xf numFmtId="176" fontId="8" fillId="0" borderId="0" xfId="0" applyNumberFormat="1" applyFont="1">
      <alignment vertical="center"/>
    </xf>
    <xf numFmtId="0" fontId="8" fillId="2" borderId="6" xfId="0" applyFont="1" applyFill="1" applyBorder="1">
      <alignment vertical="center"/>
    </xf>
    <xf numFmtId="0" fontId="8" fillId="2" borderId="6" xfId="0" applyFont="1" applyFill="1" applyBorder="1" applyAlignment="1">
      <alignment horizontal="center" vertical="center"/>
    </xf>
    <xf numFmtId="38" fontId="8" fillId="2" borderId="6" xfId="1" applyFont="1" applyFill="1" applyBorder="1" applyAlignment="1" applyProtection="1">
      <alignment vertical="center"/>
    </xf>
    <xf numFmtId="0" fontId="8" fillId="0" borderId="0" xfId="0" applyFont="1" applyAlignment="1">
      <alignment horizontal="center" vertical="center"/>
    </xf>
    <xf numFmtId="176" fontId="10" fillId="2" borderId="18" xfId="1" applyNumberFormat="1" applyFont="1" applyFill="1" applyBorder="1" applyAlignment="1">
      <alignment horizontal="right" vertical="center" shrinkToFit="1"/>
    </xf>
    <xf numFmtId="38" fontId="10" fillId="2" borderId="19" xfId="1" applyFont="1" applyFill="1" applyBorder="1" applyAlignment="1">
      <alignment horizontal="right" vertical="center" shrinkToFit="1"/>
    </xf>
    <xf numFmtId="38" fontId="10" fillId="2" borderId="34" xfId="1" applyFont="1" applyFill="1" applyBorder="1" applyAlignment="1">
      <alignment horizontal="right" vertical="center" shrinkToFit="1"/>
    </xf>
    <xf numFmtId="176" fontId="10" fillId="2" borderId="19" xfId="1" applyNumberFormat="1" applyFont="1" applyFill="1" applyBorder="1" applyAlignment="1">
      <alignment horizontal="right" vertical="center" shrinkToFit="1"/>
    </xf>
    <xf numFmtId="176" fontId="10" fillId="2" borderId="18" xfId="1" applyNumberFormat="1" applyFont="1" applyFill="1" applyBorder="1" applyAlignment="1">
      <alignment vertical="center" shrinkToFit="1"/>
    </xf>
    <xf numFmtId="38" fontId="10" fillId="2" borderId="19" xfId="1" applyFont="1" applyFill="1" applyBorder="1" applyAlignment="1">
      <alignment vertical="center" shrinkToFit="1"/>
    </xf>
    <xf numFmtId="176" fontId="10" fillId="2" borderId="19" xfId="1" applyNumberFormat="1" applyFont="1" applyFill="1" applyBorder="1" applyAlignment="1">
      <alignment vertical="center" shrinkToFit="1"/>
    </xf>
    <xf numFmtId="38" fontId="10" fillId="2" borderId="20" xfId="1" applyFont="1" applyFill="1" applyBorder="1" applyAlignment="1">
      <alignment vertical="center" shrinkToFit="1"/>
    </xf>
    <xf numFmtId="0" fontId="10" fillId="2" borderId="33"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38" fontId="10" fillId="2" borderId="25" xfId="1" applyFont="1" applyFill="1" applyBorder="1" applyAlignment="1">
      <alignment vertical="center" shrinkToFit="1"/>
    </xf>
    <xf numFmtId="38" fontId="10" fillId="2" borderId="26" xfId="1" applyFont="1" applyFill="1" applyBorder="1" applyAlignment="1">
      <alignment vertical="center" shrinkToFit="1"/>
    </xf>
    <xf numFmtId="176" fontId="10" fillId="2" borderId="21" xfId="1" applyNumberFormat="1" applyFont="1" applyFill="1" applyBorder="1" applyAlignment="1">
      <alignment vertical="center" shrinkToFit="1"/>
    </xf>
    <xf numFmtId="176" fontId="10" fillId="2" borderId="25" xfId="1" applyNumberFormat="1" applyFont="1" applyFill="1" applyBorder="1" applyAlignment="1">
      <alignment vertical="center" shrinkToFit="1"/>
    </xf>
    <xf numFmtId="176" fontId="10" fillId="2" borderId="5" xfId="1" applyNumberFormat="1" applyFont="1" applyFill="1" applyBorder="1" applyAlignment="1">
      <alignment vertical="center" shrinkToFit="1"/>
    </xf>
    <xf numFmtId="38" fontId="10" fillId="2" borderId="6" xfId="1" applyFont="1" applyFill="1" applyBorder="1" applyAlignment="1">
      <alignment vertical="center" shrinkToFit="1"/>
    </xf>
    <xf numFmtId="176" fontId="10" fillId="2" borderId="6" xfId="1" applyNumberFormat="1" applyFont="1" applyFill="1" applyBorder="1" applyAlignment="1">
      <alignment vertical="center" shrinkToFit="1"/>
    </xf>
    <xf numFmtId="0" fontId="10" fillId="0" borderId="0" xfId="7" applyFont="1" applyAlignment="1">
      <alignment horizontal="left" vertical="center"/>
    </xf>
    <xf numFmtId="0" fontId="10" fillId="0" borderId="0" xfId="7" applyFont="1" applyAlignment="1">
      <alignment horizontal="left" vertical="center" wrapText="1"/>
    </xf>
    <xf numFmtId="0" fontId="10" fillId="0" borderId="0" xfId="7" applyFont="1" applyAlignment="1">
      <alignment horizontal="left" vertical="top" wrapText="1"/>
    </xf>
    <xf numFmtId="0" fontId="10" fillId="0" borderId="0" xfId="6" applyFont="1" applyAlignment="1">
      <alignment horizontal="left" vertical="center"/>
    </xf>
    <xf numFmtId="176" fontId="10" fillId="0" borderId="21" xfId="1" applyNumberFormat="1" applyFont="1" applyFill="1" applyBorder="1" applyAlignment="1" applyProtection="1">
      <alignment vertical="center" shrinkToFit="1"/>
      <protection locked="0"/>
    </xf>
    <xf numFmtId="38" fontId="10" fillId="0" borderId="25" xfId="1" applyFont="1" applyFill="1" applyBorder="1" applyAlignment="1" applyProtection="1">
      <alignment vertical="center" shrinkToFit="1"/>
      <protection locked="0"/>
    </xf>
    <xf numFmtId="176" fontId="10" fillId="0" borderId="25" xfId="1" applyNumberFormat="1" applyFont="1" applyFill="1" applyBorder="1" applyAlignment="1" applyProtection="1">
      <alignment vertical="center" shrinkToFit="1"/>
      <protection locked="0"/>
    </xf>
    <xf numFmtId="38" fontId="10" fillId="0" borderId="22" xfId="1" applyFont="1" applyFill="1" applyBorder="1" applyAlignment="1" applyProtection="1">
      <alignment vertical="center" shrinkToFit="1"/>
      <protection locked="0"/>
    </xf>
    <xf numFmtId="176" fontId="10" fillId="0" borderId="5" xfId="1" applyNumberFormat="1" applyFont="1" applyFill="1" applyBorder="1" applyAlignment="1" applyProtection="1">
      <alignment vertical="center" shrinkToFit="1"/>
      <protection locked="0"/>
    </xf>
    <xf numFmtId="38" fontId="10" fillId="0" borderId="6" xfId="1" applyFont="1" applyFill="1" applyBorder="1" applyAlignment="1" applyProtection="1">
      <alignment vertical="center" shrinkToFit="1"/>
      <protection locked="0"/>
    </xf>
    <xf numFmtId="176" fontId="10" fillId="0" borderId="6" xfId="1" applyNumberFormat="1" applyFont="1" applyFill="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0" fontId="10" fillId="0" borderId="29"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20" fontId="10" fillId="0" borderId="24" xfId="0" applyNumberFormat="1"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20" fontId="10" fillId="0" borderId="15" xfId="0" applyNumberFormat="1" applyFont="1" applyBorder="1" applyAlignment="1" applyProtection="1">
      <alignment vertical="center" shrinkToFit="1"/>
      <protection locked="0"/>
    </xf>
    <xf numFmtId="14" fontId="10" fillId="0" borderId="21" xfId="0" applyNumberFormat="1" applyFont="1" applyBorder="1" applyAlignment="1" applyProtection="1">
      <alignment vertical="center" shrinkToFit="1"/>
      <protection locked="0"/>
    </xf>
    <xf numFmtId="20" fontId="10" fillId="0" borderId="22" xfId="0" applyNumberFormat="1" applyFont="1" applyBorder="1" applyAlignment="1" applyProtection="1">
      <alignment vertical="center" shrinkToFit="1"/>
      <protection locked="0"/>
    </xf>
    <xf numFmtId="20" fontId="10" fillId="0" borderId="13" xfId="0" applyNumberFormat="1" applyFont="1" applyBorder="1" applyAlignment="1" applyProtection="1">
      <alignment vertical="center" shrinkToFit="1"/>
      <protection locked="0"/>
    </xf>
    <xf numFmtId="0" fontId="10" fillId="0" borderId="0" xfId="7" applyFont="1" applyAlignment="1">
      <alignment horizontal="left" vertical="top" wrapText="1"/>
    </xf>
    <xf numFmtId="0" fontId="10" fillId="0" borderId="0" xfId="7" applyFont="1" applyAlignment="1">
      <alignment horizontal="right" vertical="top" shrinkToFit="1"/>
    </xf>
    <xf numFmtId="0" fontId="10" fillId="0" borderId="0" xfId="7" applyFont="1" applyAlignment="1">
      <alignment horizontal="justify" vertical="top" wrapText="1"/>
    </xf>
    <xf numFmtId="0" fontId="10" fillId="0" borderId="37" xfId="6" applyFont="1" applyBorder="1" applyAlignment="1">
      <alignment horizontal="left" vertical="center" shrinkToFit="1"/>
    </xf>
    <xf numFmtId="0" fontId="10" fillId="0" borderId="37" xfId="7" applyFont="1" applyBorder="1" applyAlignment="1">
      <alignment horizontal="left" vertical="center"/>
    </xf>
    <xf numFmtId="0" fontId="10" fillId="0" borderId="0" xfId="7" applyFont="1" applyAlignment="1">
      <alignment horizontal="left" vertical="center"/>
    </xf>
    <xf numFmtId="178" fontId="10" fillId="0" borderId="0" xfId="7" applyNumberFormat="1" applyFont="1" applyAlignment="1">
      <alignment horizontal="center" vertical="top" shrinkToFit="1"/>
    </xf>
    <xf numFmtId="0" fontId="10" fillId="0" borderId="0" xfId="7" applyFont="1" applyAlignment="1">
      <alignment horizontal="center" vertical="top"/>
    </xf>
    <xf numFmtId="0" fontId="10" fillId="0" borderId="0" xfId="7" applyFont="1" applyAlignment="1">
      <alignment horizontal="center" vertical="top" shrinkToFit="1"/>
    </xf>
    <xf numFmtId="0" fontId="10" fillId="0" borderId="0" xfId="7" applyFont="1" applyAlignment="1">
      <alignment horizontal="center" vertical="top" wrapText="1"/>
    </xf>
    <xf numFmtId="0" fontId="10" fillId="0" borderId="0" xfId="7" applyFont="1" applyAlignment="1">
      <alignment horizontal="left" vertical="top" shrinkToFit="1"/>
    </xf>
    <xf numFmtId="178" fontId="10" fillId="0" borderId="0" xfId="7" applyNumberFormat="1" applyFont="1" applyAlignment="1">
      <alignment horizontal="center" vertical="top" wrapText="1"/>
    </xf>
    <xf numFmtId="0" fontId="10" fillId="0" borderId="0" xfId="7" applyFont="1" applyAlignment="1">
      <alignment horizontal="center" vertical="center" shrinkToFit="1"/>
    </xf>
    <xf numFmtId="0" fontId="10" fillId="0" borderId="37" xfId="7" applyFont="1" applyBorder="1" applyAlignment="1">
      <alignment horizontal="center" vertical="center"/>
    </xf>
    <xf numFmtId="177" fontId="10" fillId="0" borderId="0" xfId="7" applyNumberFormat="1" applyFont="1" applyAlignment="1">
      <alignment horizontal="center" vertical="center"/>
    </xf>
    <xf numFmtId="0" fontId="10" fillId="0" borderId="36" xfId="7" applyFont="1" applyBorder="1" applyAlignment="1">
      <alignment horizontal="center" vertical="center"/>
    </xf>
    <xf numFmtId="0" fontId="10" fillId="0" borderId="36" xfId="6" applyFont="1" applyBorder="1" applyAlignment="1">
      <alignment horizontal="left" vertical="center" shrinkToFit="1"/>
    </xf>
    <xf numFmtId="0" fontId="10" fillId="0" borderId="36" xfId="7" applyFont="1" applyBorder="1" applyAlignment="1">
      <alignment horizontal="left" vertical="center"/>
    </xf>
    <xf numFmtId="179" fontId="10" fillId="0" borderId="0" xfId="7" applyNumberFormat="1" applyFont="1" applyAlignment="1">
      <alignment horizontal="center" vertical="center"/>
    </xf>
    <xf numFmtId="20" fontId="10" fillId="0" borderId="0" xfId="7" applyNumberFormat="1" applyFont="1" applyAlignment="1">
      <alignment horizontal="center" vertical="center"/>
    </xf>
    <xf numFmtId="0" fontId="10" fillId="0" borderId="0" xfId="7" applyFont="1" applyAlignment="1">
      <alignment horizontal="left" vertical="center" shrinkToFit="1"/>
    </xf>
    <xf numFmtId="0" fontId="10" fillId="0" borderId="0" xfId="6" applyFont="1" applyAlignment="1">
      <alignment horizontal="center" vertical="center"/>
    </xf>
    <xf numFmtId="0" fontId="9" fillId="0" borderId="0" xfId="7" applyFont="1" applyAlignment="1">
      <alignment horizontal="center" vertical="center" wrapText="1"/>
    </xf>
    <xf numFmtId="0" fontId="9" fillId="0" borderId="0" xfId="7" applyFont="1" applyAlignment="1">
      <alignment horizontal="center" vertical="center"/>
    </xf>
    <xf numFmtId="0" fontId="10" fillId="0" borderId="0" xfId="7" applyFont="1" applyAlignment="1">
      <alignment horizontal="left" vertical="center" wrapTex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left"/>
    </xf>
    <xf numFmtId="0" fontId="10" fillId="0" borderId="3" xfId="0" applyFont="1" applyBorder="1" applyAlignment="1">
      <alignment horizontal="left"/>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38" fontId="10" fillId="0" borderId="29" xfId="1" applyFont="1" applyFill="1" applyBorder="1" applyAlignment="1">
      <alignment horizontal="center" vertical="center" shrinkToFit="1"/>
    </xf>
    <xf numFmtId="38" fontId="10" fillId="0" borderId="31" xfId="1" applyFont="1" applyFill="1" applyBorder="1" applyAlignment="1">
      <alignment horizontal="center" vertical="center" shrinkToFit="1"/>
    </xf>
    <xf numFmtId="38" fontId="10" fillId="0" borderId="32" xfId="1" applyFont="1" applyFill="1" applyBorder="1" applyAlignment="1">
      <alignment horizontal="center" vertical="center" shrinkToFit="1"/>
    </xf>
    <xf numFmtId="38" fontId="9" fillId="0" borderId="19" xfId="0" applyNumberFormat="1" applyFont="1" applyBorder="1" applyAlignment="1">
      <alignment horizontal="center" vertical="center" shrinkToFit="1"/>
    </xf>
    <xf numFmtId="0" fontId="9" fillId="0" borderId="20" xfId="0" applyFont="1" applyBorder="1" applyAlignment="1">
      <alignment horizontal="center" vertical="center" shrinkToFit="1"/>
    </xf>
    <xf numFmtId="0" fontId="10" fillId="0" borderId="41" xfId="0" applyFont="1" applyBorder="1" applyAlignment="1">
      <alignment horizontal="left" vertical="center" shrinkToFi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9" fillId="0" borderId="18" xfId="0" applyFont="1" applyBorder="1" applyAlignment="1">
      <alignment horizontal="center" vertical="center" wrapText="1" shrinkToFit="1"/>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25" xfId="0" applyFont="1" applyBorder="1" applyAlignment="1">
      <alignment horizontal="center" vertical="center" wrapText="1"/>
    </xf>
    <xf numFmtId="0" fontId="10" fillId="0" borderId="0" xfId="0" applyFont="1" applyAlignment="1">
      <alignment horizontal="center" vertical="center" shrinkToFit="1"/>
    </xf>
    <xf numFmtId="0" fontId="10" fillId="0" borderId="39"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9" fillId="0" borderId="0" xfId="6"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wrapText="1" shrinkToFit="1"/>
    </xf>
    <xf numFmtId="0" fontId="9" fillId="0" borderId="0" xfId="6" applyFont="1" applyAlignment="1">
      <alignment horizontal="left" vertical="center"/>
    </xf>
    <xf numFmtId="0" fontId="10" fillId="0" borderId="15"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35" xfId="0" applyFont="1" applyBorder="1" applyAlignment="1">
      <alignment horizontal="center" vertical="center" shrinkToFit="1"/>
    </xf>
    <xf numFmtId="0" fontId="10" fillId="0" borderId="14" xfId="0" applyFont="1" applyBorder="1" applyAlignment="1">
      <alignment horizontal="center" vertical="center" shrinkToFit="1"/>
    </xf>
    <xf numFmtId="38" fontId="10" fillId="0" borderId="13" xfId="1" applyFont="1" applyFill="1" applyBorder="1" applyAlignment="1">
      <alignment horizontal="center" vertical="center" shrinkToFit="1"/>
    </xf>
    <xf numFmtId="38" fontId="10" fillId="0" borderId="14" xfId="1" applyFont="1" applyFill="1" applyBorder="1" applyAlignment="1">
      <alignment horizontal="center" vertical="center" shrinkToFit="1"/>
    </xf>
    <xf numFmtId="38" fontId="10" fillId="0" borderId="15" xfId="1" applyFont="1" applyFill="1" applyBorder="1" applyAlignment="1">
      <alignment horizontal="center" vertical="center" shrinkToFit="1"/>
    </xf>
    <xf numFmtId="178" fontId="10" fillId="2" borderId="0" xfId="7" applyNumberFormat="1" applyFont="1" applyFill="1" applyAlignment="1">
      <alignment horizontal="center" vertical="top" shrinkToFit="1"/>
    </xf>
    <xf numFmtId="178" fontId="10" fillId="0" borderId="0" xfId="7" applyNumberFormat="1" applyFont="1" applyAlignment="1" applyProtection="1">
      <alignment horizontal="center" vertical="top" shrinkToFit="1"/>
      <protection locked="0"/>
    </xf>
    <xf numFmtId="0" fontId="10" fillId="0" borderId="0" xfId="7" applyFont="1" applyAlignment="1" applyProtection="1">
      <alignment horizontal="left" vertical="top" wrapText="1"/>
      <protection locked="0"/>
    </xf>
    <xf numFmtId="178" fontId="10" fillId="2" borderId="0" xfId="7" applyNumberFormat="1" applyFont="1" applyFill="1" applyAlignment="1">
      <alignment horizontal="center" vertical="top" wrapText="1"/>
    </xf>
    <xf numFmtId="179" fontId="10" fillId="0" borderId="0" xfId="7" applyNumberFormat="1" applyFont="1" applyAlignment="1" applyProtection="1">
      <alignment horizontal="center" vertical="center"/>
      <protection locked="0"/>
    </xf>
    <xf numFmtId="0" fontId="10" fillId="0" borderId="36" xfId="6" applyFont="1" applyBorder="1" applyAlignment="1" applyProtection="1">
      <alignment horizontal="left" vertical="center" shrinkToFit="1"/>
      <protection locked="0"/>
    </xf>
    <xf numFmtId="0" fontId="10" fillId="0" borderId="0" xfId="7" applyFont="1" applyAlignment="1" applyProtection="1">
      <alignment horizontal="left" vertical="center"/>
      <protection locked="0"/>
    </xf>
    <xf numFmtId="0" fontId="10" fillId="0" borderId="0" xfId="6" applyFont="1" applyAlignment="1" applyProtection="1">
      <alignment horizontal="center" vertical="center"/>
      <protection locked="0"/>
    </xf>
    <xf numFmtId="0" fontId="10" fillId="0" borderId="0" xfId="7" applyFont="1" applyAlignment="1" applyProtection="1">
      <alignment horizontal="justify" vertical="top" wrapText="1"/>
      <protection locked="0"/>
    </xf>
    <xf numFmtId="0" fontId="10" fillId="0" borderId="36" xfId="7" applyFont="1" applyBorder="1" applyAlignment="1" applyProtection="1">
      <alignment horizontal="left" vertical="center"/>
      <protection locked="0"/>
    </xf>
    <xf numFmtId="0" fontId="10" fillId="0" borderId="0" xfId="7" applyFont="1" applyAlignment="1" applyProtection="1">
      <alignment horizontal="left" vertical="center" wrapText="1"/>
      <protection locked="0"/>
    </xf>
    <xf numFmtId="20" fontId="10" fillId="0" borderId="0" xfId="7" applyNumberFormat="1" applyFont="1" applyAlignment="1" applyProtection="1">
      <alignment horizontal="center" vertical="center"/>
      <protection locked="0"/>
    </xf>
    <xf numFmtId="0" fontId="10" fillId="0" borderId="38" xfId="0" applyFont="1" applyBorder="1" applyAlignment="1">
      <alignment horizontal="center" vertical="center" shrinkToFit="1"/>
    </xf>
    <xf numFmtId="38" fontId="10" fillId="2" borderId="29" xfId="1" applyFont="1" applyFill="1" applyBorder="1" applyAlignment="1">
      <alignment horizontal="center" vertical="center" shrinkToFit="1"/>
    </xf>
    <xf numFmtId="38" fontId="10" fillId="2" borderId="31" xfId="1" applyFont="1" applyFill="1" applyBorder="1" applyAlignment="1">
      <alignment horizontal="center" vertical="center" shrinkToFit="1"/>
    </xf>
    <xf numFmtId="38" fontId="10" fillId="2" borderId="32" xfId="1" applyFont="1" applyFill="1" applyBorder="1" applyAlignment="1">
      <alignment horizontal="center" vertical="center" shrinkToFit="1"/>
    </xf>
    <xf numFmtId="38" fontId="10" fillId="0" borderId="29" xfId="1" applyFont="1" applyFill="1" applyBorder="1" applyAlignment="1" applyProtection="1">
      <alignment horizontal="center" vertical="center" shrinkToFit="1"/>
      <protection locked="0"/>
    </xf>
    <xf numFmtId="38" fontId="10" fillId="0" borderId="31" xfId="1" applyFont="1" applyFill="1" applyBorder="1" applyAlignment="1" applyProtection="1">
      <alignment horizontal="center" vertical="center" shrinkToFit="1"/>
      <protection locked="0"/>
    </xf>
    <xf numFmtId="38" fontId="10" fillId="0" borderId="32" xfId="1" applyFont="1" applyFill="1" applyBorder="1" applyAlignment="1" applyProtection="1">
      <alignment horizontal="center" vertical="center" shrinkToFit="1"/>
      <protection locked="0"/>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38" fontId="9" fillId="2" borderId="19" xfId="0" applyNumberFormat="1"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0" xfId="6" applyFont="1" applyFill="1" applyAlignment="1">
      <alignment horizontal="center" vertical="center"/>
    </xf>
    <xf numFmtId="0" fontId="10" fillId="0" borderId="5" xfId="0" applyFont="1" applyBorder="1" applyAlignment="1">
      <alignment horizontal="center" vertical="center"/>
    </xf>
    <xf numFmtId="0" fontId="10" fillId="2" borderId="41" xfId="0" applyFont="1" applyFill="1" applyBorder="1" applyAlignment="1">
      <alignment horizontal="left" vertical="center" shrinkToFit="1"/>
    </xf>
    <xf numFmtId="0" fontId="10" fillId="2" borderId="0" xfId="0" applyFont="1" applyFill="1" applyAlignment="1">
      <alignment horizontal="left" vertical="center" shrinkToFit="1"/>
    </xf>
    <xf numFmtId="0" fontId="8" fillId="0" borderId="6" xfId="0" applyFont="1" applyBorder="1" applyAlignment="1">
      <alignment horizontal="center" vertical="center"/>
    </xf>
    <xf numFmtId="0" fontId="8" fillId="2" borderId="6"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shrinkToFit="1"/>
    </xf>
  </cellXfs>
  <cellStyles count="10">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3" xfId="8" xr:uid="{59E15764-B584-4488-8299-02C2C1AD969A}"/>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114300</xdr:colOff>
      <xdr:row>10</xdr:row>
      <xdr:rowOff>142875</xdr:rowOff>
    </xdr:from>
    <xdr:to>
      <xdr:col>62</xdr:col>
      <xdr:colOff>57150</xdr:colOff>
      <xdr:row>21</xdr:row>
      <xdr:rowOff>57150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15050" y="2047875"/>
          <a:ext cx="4572000" cy="20097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・参加した研修ごとにファイルを作成してください。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35</xdr:row>
      <xdr:rowOff>152400</xdr:rowOff>
    </xdr:from>
    <xdr:to>
      <xdr:col>54</xdr:col>
      <xdr:colOff>161925</xdr:colOff>
      <xdr:row>40</xdr:row>
      <xdr:rowOff>95250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762750" y="7153275"/>
          <a:ext cx="3686175" cy="9429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「実績報告書」入力シートの加算項目（研修）ロ参加の場合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123825</xdr:colOff>
      <xdr:row>10</xdr:row>
      <xdr:rowOff>171450</xdr:rowOff>
    </xdr:from>
    <xdr:to>
      <xdr:col>62</xdr:col>
      <xdr:colOff>28575</xdr:colOff>
      <xdr:row>21</xdr:row>
      <xdr:rowOff>82550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124575" y="2076450"/>
          <a:ext cx="4533900" cy="20066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・参加した研修ごとにファイルを作成してください。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35</xdr:row>
      <xdr:rowOff>152400</xdr:rowOff>
    </xdr:from>
    <xdr:to>
      <xdr:col>54</xdr:col>
      <xdr:colOff>142875</xdr:colOff>
      <xdr:row>40</xdr:row>
      <xdr:rowOff>95250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762750" y="7153275"/>
          <a:ext cx="3667125" cy="9429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「実績報告書」入力シートの加算項目（研修）ロ参加の場合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I43"/>
  <sheetViews>
    <sheetView showZeros="0" view="pageBreakPreview" zoomScaleNormal="100" zoomScaleSheetLayoutView="100" workbookViewId="0">
      <selection activeCell="D40" sqref="D40:AH40"/>
    </sheetView>
  </sheetViews>
  <sheetFormatPr defaultColWidth="2.42578125" defaultRowHeight="15.75"/>
  <cols>
    <col min="1" max="35" width="2.42578125" style="2"/>
    <col min="36" max="113" width="2.42578125" style="8"/>
    <col min="114" max="16384" width="2.42578125" style="2"/>
  </cols>
  <sheetData>
    <row r="1" spans="1:36">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6">
      <c r="A2" s="108"/>
      <c r="B2" s="147" t="s">
        <v>1</v>
      </c>
      <c r="C2" s="147"/>
      <c r="D2" s="147"/>
      <c r="E2" s="147"/>
      <c r="F2" s="147"/>
      <c r="G2" s="147"/>
      <c r="H2" s="147"/>
      <c r="I2" s="147"/>
      <c r="J2" s="147"/>
      <c r="K2" s="147"/>
      <c r="L2" s="147"/>
      <c r="M2" s="147" t="s">
        <v>2</v>
      </c>
      <c r="N2" s="147"/>
      <c r="O2" s="147"/>
      <c r="P2" s="147"/>
      <c r="Q2" s="147"/>
      <c r="R2" s="147"/>
      <c r="S2" s="147"/>
      <c r="T2" s="147"/>
      <c r="U2" s="108"/>
      <c r="V2" s="108"/>
      <c r="W2" s="108"/>
      <c r="X2" s="108"/>
      <c r="Y2" s="108"/>
      <c r="Z2" s="108"/>
      <c r="AA2" s="108"/>
      <c r="AB2" s="108"/>
      <c r="AC2" s="108"/>
      <c r="AD2" s="108"/>
      <c r="AE2" s="108"/>
      <c r="AF2" s="108"/>
      <c r="AG2" s="108"/>
      <c r="AH2" s="108"/>
      <c r="AI2" s="108"/>
    </row>
    <row r="3" spans="1:36">
      <c r="B3" s="3"/>
    </row>
    <row r="4" spans="1:36">
      <c r="A4" s="148" t="s">
        <v>3</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row>
    <row r="5" spans="1:36">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6">
      <c r="B6" s="3"/>
      <c r="T6" s="4"/>
      <c r="U6" s="150" t="s">
        <v>4</v>
      </c>
      <c r="V6" s="150"/>
      <c r="W6" s="150"/>
      <c r="X6" s="150"/>
      <c r="Y6" s="150"/>
      <c r="Z6" s="150"/>
      <c r="AA6" s="150"/>
      <c r="AB6" s="150"/>
      <c r="AC6" s="150"/>
      <c r="AD6" s="150"/>
      <c r="AE6" s="150"/>
      <c r="AF6" s="150"/>
      <c r="AG6" s="150"/>
      <c r="AH6" s="150"/>
      <c r="AI6" s="150"/>
    </row>
    <row r="7" spans="1:36">
      <c r="B7" s="3"/>
      <c r="U7" s="150"/>
      <c r="V7" s="150"/>
      <c r="W7" s="150"/>
      <c r="X7" s="150"/>
      <c r="Y7" s="150"/>
      <c r="Z7" s="150"/>
      <c r="AA7" s="150"/>
      <c r="AB7" s="150"/>
      <c r="AC7" s="150"/>
      <c r="AD7" s="150"/>
      <c r="AE7" s="150"/>
      <c r="AF7" s="150"/>
      <c r="AG7" s="150"/>
      <c r="AH7" s="150"/>
      <c r="AI7" s="150"/>
    </row>
    <row r="8" spans="1:36">
      <c r="B8" s="3"/>
      <c r="U8" s="131" t="s">
        <v>5</v>
      </c>
      <c r="V8" s="131"/>
      <c r="W8" s="131"/>
      <c r="X8" s="131"/>
      <c r="Y8" s="131"/>
      <c r="Z8" s="131"/>
      <c r="AA8" s="131"/>
      <c r="AB8" s="131"/>
      <c r="AC8" s="131"/>
      <c r="AD8" s="131"/>
      <c r="AE8" s="131"/>
      <c r="AF8" s="131"/>
      <c r="AG8" s="131"/>
      <c r="AH8" s="131"/>
      <c r="AI8" s="131"/>
    </row>
    <row r="9" spans="1:36">
      <c r="B9" s="3"/>
      <c r="X9" s="4"/>
      <c r="Y9" s="4"/>
      <c r="Z9" s="4"/>
      <c r="AA9" s="4"/>
      <c r="AB9" s="4"/>
      <c r="AC9" s="4"/>
      <c r="AD9" s="4"/>
      <c r="AE9" s="4"/>
      <c r="AF9" s="4"/>
      <c r="AG9" s="4"/>
      <c r="AH9" s="4"/>
      <c r="AI9" s="4"/>
    </row>
    <row r="10" spans="1:36">
      <c r="B10" s="76">
        <v>1</v>
      </c>
      <c r="C10" s="131" t="s">
        <v>6</v>
      </c>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row>
    <row r="11" spans="1:36">
      <c r="C11" s="7" t="s">
        <v>7</v>
      </c>
      <c r="D11" s="146" t="s">
        <v>8</v>
      </c>
      <c r="E11" s="146"/>
      <c r="F11" s="146"/>
      <c r="G11" s="146"/>
      <c r="H11" s="146"/>
      <c r="I11" s="146"/>
      <c r="J11" s="146"/>
      <c r="K11" s="7" t="s">
        <v>9</v>
      </c>
      <c r="L11" s="131" t="s">
        <v>10</v>
      </c>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row>
    <row r="12" spans="1:36">
      <c r="C12" s="2" t="s">
        <v>11</v>
      </c>
      <c r="D12" s="131" t="s">
        <v>12</v>
      </c>
      <c r="E12" s="131"/>
      <c r="F12" s="131"/>
      <c r="G12" s="131"/>
      <c r="H12" s="131"/>
      <c r="I12" s="131"/>
      <c r="J12" s="131"/>
      <c r="K12" s="2" t="s">
        <v>9</v>
      </c>
      <c r="L12" s="144">
        <v>45576</v>
      </c>
      <c r="M12" s="144"/>
      <c r="N12" s="144"/>
      <c r="O12" s="144"/>
      <c r="P12" s="144"/>
      <c r="Q12" s="144"/>
      <c r="R12" s="144"/>
      <c r="T12" s="145">
        <v>0.54166666666666663</v>
      </c>
      <c r="U12" s="145"/>
      <c r="V12" s="145"/>
      <c r="W12" s="2" t="s">
        <v>13</v>
      </c>
      <c r="X12" s="145">
        <v>0.66666666666666663</v>
      </c>
      <c r="Y12" s="145"/>
      <c r="Z12" s="145"/>
    </row>
    <row r="13" spans="1:36">
      <c r="B13" s="3" t="s">
        <v>14</v>
      </c>
      <c r="D13" s="105"/>
      <c r="E13" s="105"/>
      <c r="F13" s="105"/>
      <c r="G13" s="105"/>
      <c r="H13" s="105"/>
      <c r="I13" s="105"/>
      <c r="J13" s="105"/>
      <c r="L13" s="144">
        <v>45577</v>
      </c>
      <c r="M13" s="144"/>
      <c r="N13" s="144"/>
      <c r="O13" s="144"/>
      <c r="P13" s="144"/>
      <c r="Q13" s="144"/>
      <c r="R13" s="144"/>
      <c r="T13" s="145">
        <v>0.375</v>
      </c>
      <c r="U13" s="145"/>
      <c r="V13" s="145"/>
      <c r="W13" s="2" t="s">
        <v>13</v>
      </c>
      <c r="X13" s="145">
        <v>0.625</v>
      </c>
      <c r="Y13" s="145"/>
      <c r="Z13" s="145"/>
    </row>
    <row r="14" spans="1:36">
      <c r="B14" s="3"/>
      <c r="C14" s="2" t="s">
        <v>15</v>
      </c>
      <c r="D14" s="131" t="s">
        <v>16</v>
      </c>
      <c r="E14" s="131"/>
      <c r="F14" s="131"/>
      <c r="G14" s="131"/>
      <c r="H14" s="131"/>
      <c r="I14" s="131"/>
      <c r="J14" s="131"/>
      <c r="K14" s="2" t="s">
        <v>9</v>
      </c>
      <c r="L14" s="140" t="s">
        <v>17</v>
      </c>
      <c r="M14" s="140"/>
      <c r="N14" s="140"/>
      <c r="O14" s="140"/>
      <c r="P14" s="131" t="s">
        <v>18</v>
      </c>
      <c r="Q14" s="131"/>
      <c r="R14" s="131"/>
      <c r="S14" s="131"/>
      <c r="T14" s="131"/>
      <c r="U14" s="131"/>
      <c r="V14" s="131"/>
      <c r="W14" s="131"/>
      <c r="X14" s="131"/>
      <c r="Y14" s="131"/>
      <c r="Z14" s="131"/>
      <c r="AA14" s="131"/>
      <c r="AB14" s="131"/>
      <c r="AC14" s="131"/>
      <c r="AD14" s="131"/>
      <c r="AE14" s="131"/>
      <c r="AF14" s="131"/>
      <c r="AG14" s="131"/>
      <c r="AH14" s="131"/>
      <c r="AI14" s="131"/>
      <c r="AJ14" s="2"/>
    </row>
    <row r="15" spans="1:36">
      <c r="B15" s="3"/>
      <c r="D15" s="105"/>
      <c r="E15" s="105"/>
      <c r="F15" s="105"/>
      <c r="G15" s="105"/>
      <c r="H15" s="105"/>
      <c r="I15" s="105"/>
      <c r="J15" s="105"/>
      <c r="L15" s="140" t="s">
        <v>19</v>
      </c>
      <c r="M15" s="140"/>
      <c r="N15" s="140"/>
      <c r="O15" s="140"/>
      <c r="P15" s="131" t="s">
        <v>20</v>
      </c>
      <c r="Q15" s="131"/>
      <c r="R15" s="131"/>
      <c r="S15" s="131"/>
      <c r="T15" s="131"/>
      <c r="U15" s="131"/>
      <c r="V15" s="131"/>
      <c r="W15" s="131"/>
      <c r="X15" s="131"/>
      <c r="Y15" s="131"/>
      <c r="Z15" s="131"/>
      <c r="AA15" s="131"/>
      <c r="AB15" s="131"/>
      <c r="AC15" s="131"/>
      <c r="AD15" s="131"/>
      <c r="AE15" s="131"/>
      <c r="AF15" s="131"/>
      <c r="AG15" s="131"/>
      <c r="AH15" s="131"/>
      <c r="AI15" s="131"/>
      <c r="AJ15" s="2"/>
    </row>
    <row r="16" spans="1:36">
      <c r="B16" s="3"/>
      <c r="C16" s="2" t="s">
        <v>21</v>
      </c>
      <c r="D16" s="131" t="s">
        <v>22</v>
      </c>
      <c r="E16" s="131"/>
      <c r="F16" s="131"/>
      <c r="G16" s="131"/>
      <c r="H16" s="131"/>
      <c r="I16" s="131"/>
      <c r="J16" s="131"/>
      <c r="K16" s="2" t="s">
        <v>9</v>
      </c>
      <c r="L16" s="141" t="s">
        <v>23</v>
      </c>
      <c r="M16" s="141"/>
      <c r="N16" s="141"/>
      <c r="O16" s="142" t="s">
        <v>24</v>
      </c>
      <c r="P16" s="142"/>
      <c r="Q16" s="142"/>
      <c r="R16" s="142"/>
      <c r="S16" s="142"/>
      <c r="T16" s="142"/>
      <c r="U16" s="142"/>
      <c r="V16" s="142"/>
      <c r="W16" s="141" t="s">
        <v>25</v>
      </c>
      <c r="X16" s="141"/>
      <c r="Y16" s="141"/>
      <c r="Z16" s="143" t="s">
        <v>26</v>
      </c>
      <c r="AA16" s="143"/>
      <c r="AB16" s="143"/>
      <c r="AC16" s="143"/>
      <c r="AD16" s="143"/>
      <c r="AE16" s="143"/>
      <c r="AF16" s="143"/>
      <c r="AG16" s="143"/>
      <c r="AH16" s="143"/>
      <c r="AI16" s="143"/>
    </row>
    <row r="17" spans="2:113">
      <c r="B17" s="3"/>
      <c r="L17" s="139" t="s">
        <v>27</v>
      </c>
      <c r="M17" s="139"/>
      <c r="N17" s="139"/>
      <c r="O17" s="129"/>
      <c r="P17" s="129"/>
      <c r="Q17" s="129"/>
      <c r="R17" s="129"/>
      <c r="S17" s="129"/>
      <c r="T17" s="129"/>
      <c r="U17" s="129"/>
      <c r="V17" s="129"/>
      <c r="W17" s="139" t="s">
        <v>28</v>
      </c>
      <c r="X17" s="139"/>
      <c r="Y17" s="139"/>
      <c r="Z17" s="130"/>
      <c r="AA17" s="130"/>
      <c r="AB17" s="130"/>
      <c r="AC17" s="130"/>
      <c r="AD17" s="130"/>
      <c r="AE17" s="130"/>
      <c r="AF17" s="130"/>
      <c r="AG17" s="130"/>
      <c r="AH17" s="130"/>
      <c r="AI17" s="130"/>
    </row>
    <row r="18" spans="2:113">
      <c r="B18" s="3"/>
      <c r="L18" s="139" t="s">
        <v>29</v>
      </c>
      <c r="M18" s="139"/>
      <c r="N18" s="139"/>
      <c r="O18" s="129"/>
      <c r="P18" s="129"/>
      <c r="Q18" s="129"/>
      <c r="R18" s="129"/>
      <c r="S18" s="129"/>
      <c r="T18" s="129"/>
      <c r="U18" s="129"/>
      <c r="V18" s="129"/>
      <c r="W18" s="139" t="s">
        <v>30</v>
      </c>
      <c r="X18" s="139"/>
      <c r="Y18" s="139"/>
      <c r="Z18" s="130"/>
      <c r="AA18" s="130"/>
      <c r="AB18" s="130"/>
      <c r="AC18" s="130"/>
      <c r="AD18" s="130"/>
      <c r="AE18" s="130"/>
      <c r="AF18" s="130"/>
      <c r="AG18" s="130"/>
      <c r="AH18" s="130"/>
      <c r="AI18" s="130"/>
    </row>
    <row r="19" spans="2:113">
      <c r="B19" s="3"/>
      <c r="C19" s="2" t="s">
        <v>31</v>
      </c>
      <c r="D19" s="131" t="s">
        <v>32</v>
      </c>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2:113">
      <c r="D20" s="128" t="s">
        <v>33</v>
      </c>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6"/>
    </row>
    <row r="21" spans="2:113">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6"/>
    </row>
    <row r="22" spans="2:113" s="5" customFormat="1">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row>
    <row r="23" spans="2:113">
      <c r="B23" s="3"/>
      <c r="C23" s="2" t="s">
        <v>34</v>
      </c>
      <c r="D23" s="131" t="s">
        <v>35</v>
      </c>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2:113">
      <c r="D24" s="126" t="s">
        <v>36</v>
      </c>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row>
    <row r="25" spans="2:113">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row>
    <row r="26" spans="2:113">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row>
    <row r="27" spans="2:113">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row>
    <row r="28" spans="2:113">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row>
    <row r="29" spans="2:113">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row>
    <row r="30" spans="2:113">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row>
    <row r="31" spans="2:113" s="5" customFormat="1">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row>
    <row r="32" spans="2:113">
      <c r="B32" s="76">
        <v>2</v>
      </c>
      <c r="C32" s="131" t="s">
        <v>37</v>
      </c>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C33" s="126" t="s">
        <v>38</v>
      </c>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I33" s="6"/>
    </row>
    <row r="34" spans="1:35">
      <c r="AH34" s="107"/>
      <c r="AI34" s="6"/>
    </row>
    <row r="35" spans="1:35">
      <c r="B35" s="76">
        <v>3</v>
      </c>
      <c r="C35" s="131" t="s">
        <v>39</v>
      </c>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1:35">
      <c r="C36" s="136" t="s">
        <v>40</v>
      </c>
      <c r="D36" s="136"/>
      <c r="E36" s="136"/>
      <c r="F36" s="136"/>
      <c r="G36" s="136"/>
      <c r="H36" s="136"/>
      <c r="I36" s="136"/>
      <c r="J36" s="132">
        <f>M37+M38</f>
        <v>53434</v>
      </c>
      <c r="K36" s="132"/>
      <c r="L36" s="132"/>
      <c r="M36" s="132"/>
      <c r="N36" s="132"/>
      <c r="O36" s="135" t="s">
        <v>41</v>
      </c>
      <c r="P36" s="135"/>
      <c r="Q36" s="135"/>
      <c r="R36" s="135"/>
      <c r="S36" s="135"/>
      <c r="T36" s="135"/>
      <c r="U36" s="135"/>
      <c r="V36" s="135"/>
      <c r="W36" s="137">
        <f>W37+W38</f>
        <v>46334</v>
      </c>
      <c r="X36" s="137"/>
      <c r="Y36" s="137"/>
      <c r="Z36" s="137"/>
      <c r="AA36" s="135" t="s">
        <v>42</v>
      </c>
      <c r="AB36" s="135"/>
      <c r="AC36" s="135"/>
      <c r="AD36" s="135"/>
      <c r="AE36" s="137">
        <f>AE37+AE38</f>
        <v>7100</v>
      </c>
      <c r="AF36" s="137"/>
      <c r="AG36" s="137"/>
      <c r="AH36" s="137"/>
    </row>
    <row r="37" spans="1:35">
      <c r="D37" s="138" t="s">
        <v>43</v>
      </c>
      <c r="E37" s="138"/>
      <c r="F37" s="138"/>
      <c r="G37" s="134" t="s">
        <v>44</v>
      </c>
      <c r="H37" s="134"/>
      <c r="I37" s="134"/>
      <c r="J37" s="134"/>
      <c r="K37" s="134"/>
      <c r="L37" s="134"/>
      <c r="M37" s="132">
        <v>15000</v>
      </c>
      <c r="N37" s="132"/>
      <c r="O37" s="132"/>
      <c r="P37" s="132"/>
      <c r="Q37" s="134" t="s">
        <v>45</v>
      </c>
      <c r="R37" s="134"/>
      <c r="S37" s="134"/>
      <c r="T37" s="134"/>
      <c r="U37" s="134"/>
      <c r="V37" s="134"/>
      <c r="W37" s="132">
        <v>14000</v>
      </c>
      <c r="X37" s="132"/>
      <c r="Y37" s="132"/>
      <c r="Z37" s="132"/>
      <c r="AA37" s="135" t="s">
        <v>42</v>
      </c>
      <c r="AB37" s="135"/>
      <c r="AC37" s="135"/>
      <c r="AD37" s="135"/>
      <c r="AE37" s="132">
        <f>M37-W37</f>
        <v>1000</v>
      </c>
      <c r="AF37" s="132"/>
      <c r="AG37" s="132"/>
      <c r="AH37" s="132"/>
      <c r="AI37" s="6"/>
    </row>
    <row r="38" spans="1:35">
      <c r="C38" s="106"/>
      <c r="D38" s="133" t="s">
        <v>46</v>
      </c>
      <c r="E38" s="133"/>
      <c r="F38" s="133"/>
      <c r="G38" s="134" t="s">
        <v>44</v>
      </c>
      <c r="H38" s="134"/>
      <c r="I38" s="134"/>
      <c r="J38" s="134"/>
      <c r="K38" s="134"/>
      <c r="L38" s="134"/>
      <c r="M38" s="132">
        <f>SUM('&lt;見本&gt;行程表及び旅費積算書(公共)'!$O$15)</f>
        <v>38434</v>
      </c>
      <c r="N38" s="132"/>
      <c r="O38" s="132"/>
      <c r="P38" s="132"/>
      <c r="Q38" s="134" t="s">
        <v>45</v>
      </c>
      <c r="R38" s="134"/>
      <c r="S38" s="134"/>
      <c r="T38" s="134"/>
      <c r="U38" s="134"/>
      <c r="V38" s="134"/>
      <c r="W38" s="132">
        <f>SUM('&lt;見本&gt;行程表及び旅費積算書(公共)'!$Z$15)</f>
        <v>32334</v>
      </c>
      <c r="X38" s="132"/>
      <c r="Y38" s="132"/>
      <c r="Z38" s="132"/>
      <c r="AA38" s="135" t="s">
        <v>42</v>
      </c>
      <c r="AB38" s="135"/>
      <c r="AC38" s="135"/>
      <c r="AD38" s="135"/>
      <c r="AE38" s="132">
        <f>M38-W38</f>
        <v>6100</v>
      </c>
      <c r="AF38" s="132"/>
      <c r="AG38" s="132"/>
      <c r="AH38" s="132"/>
    </row>
    <row r="39" spans="1:35">
      <c r="D39" s="126" t="s">
        <v>47</v>
      </c>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6"/>
    </row>
    <row r="40" spans="1:35">
      <c r="D40" s="126" t="s">
        <v>48</v>
      </c>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6"/>
    </row>
    <row r="41" spans="1:35">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c r="A42" s="127" t="s">
        <v>49</v>
      </c>
      <c r="B42" s="127"/>
      <c r="C42" s="128" t="s">
        <v>50</v>
      </c>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row>
    <row r="43" spans="1:35">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row>
  </sheetData>
  <sheetProtection selectLockedCells="1" selectUnlockedCells="1"/>
  <mergeCells count="65">
    <mergeCell ref="C10:AI10"/>
    <mergeCell ref="A1:AI1"/>
    <mergeCell ref="B2:L2"/>
    <mergeCell ref="M2:T2"/>
    <mergeCell ref="A4:AI4"/>
    <mergeCell ref="U8:AI8"/>
    <mergeCell ref="U6:AI7"/>
    <mergeCell ref="D11:J11"/>
    <mergeCell ref="D12:J12"/>
    <mergeCell ref="L12:R12"/>
    <mergeCell ref="T12:V12"/>
    <mergeCell ref="X12:Z12"/>
    <mergeCell ref="L11:AI11"/>
    <mergeCell ref="L13:R13"/>
    <mergeCell ref="T13:V13"/>
    <mergeCell ref="X13:Z13"/>
    <mergeCell ref="D14:J14"/>
    <mergeCell ref="L14:O14"/>
    <mergeCell ref="P14:AI14"/>
    <mergeCell ref="L15:O15"/>
    <mergeCell ref="P15:AI15"/>
    <mergeCell ref="D16:J16"/>
    <mergeCell ref="L16:N16"/>
    <mergeCell ref="W16:Y16"/>
    <mergeCell ref="O16:V16"/>
    <mergeCell ref="Z16:AI16"/>
    <mergeCell ref="L18:N18"/>
    <mergeCell ref="W18:Y18"/>
    <mergeCell ref="O17:V17"/>
    <mergeCell ref="AE36:AH36"/>
    <mergeCell ref="D19:AI19"/>
    <mergeCell ref="D20:AH21"/>
    <mergeCell ref="D23:AI23"/>
    <mergeCell ref="D24:AI30"/>
    <mergeCell ref="C33:AG33"/>
    <mergeCell ref="Z17:AI17"/>
    <mergeCell ref="L17:N17"/>
    <mergeCell ref="W17:Y17"/>
    <mergeCell ref="AA37:AD37"/>
    <mergeCell ref="C36:I36"/>
    <mergeCell ref="J36:N36"/>
    <mergeCell ref="O36:V36"/>
    <mergeCell ref="W36:Z36"/>
    <mergeCell ref="AA36:AD36"/>
    <mergeCell ref="D37:F37"/>
    <mergeCell ref="G37:L37"/>
    <mergeCell ref="M37:P37"/>
    <mergeCell ref="Q37:V37"/>
    <mergeCell ref="W37:Z37"/>
    <mergeCell ref="D39:AH39"/>
    <mergeCell ref="D40:AH40"/>
    <mergeCell ref="A42:B42"/>
    <mergeCell ref="C42:AI43"/>
    <mergeCell ref="O18:V18"/>
    <mergeCell ref="Z18:AI18"/>
    <mergeCell ref="C35:AI35"/>
    <mergeCell ref="C32:AI32"/>
    <mergeCell ref="AE37:AH37"/>
    <mergeCell ref="D38:F38"/>
    <mergeCell ref="G38:L38"/>
    <mergeCell ref="M38:P38"/>
    <mergeCell ref="Q38:V38"/>
    <mergeCell ref="W38:Z38"/>
    <mergeCell ref="AA38:AD38"/>
    <mergeCell ref="AE38:AH38"/>
  </mergeCells>
  <phoneticPr fontId="5"/>
  <conditionalFormatting sqref="M2:T2 L12:R13 T12:V13 D24">
    <cfRule type="containsBlanks" dxfId="8" priority="4">
      <formula>LEN(TRIM(D2))=0</formula>
    </cfRule>
  </conditionalFormatting>
  <conditionalFormatting sqref="U6 U8 L11 X12:Z13 P14:AI15 O16:O18 Z16:Z18 D20:AH21 D24:AI30 M37:P37 W37:Z37">
    <cfRule type="containsBlanks" dxfId="7" priority="2">
      <formula>LEN(TRIM(D6))=0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'(参考)宿泊料等'!$B$3:$B$25</xm:f>
          </x14:formula1>
          <xm:sqref>O17:O18 O16:V16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16"/>
  <sheetViews>
    <sheetView showZeros="0" view="pageBreakPreview" zoomScale="90" zoomScaleNormal="100" zoomScaleSheetLayoutView="90" workbookViewId="0">
      <selection activeCell="A2" sqref="A2:D2"/>
    </sheetView>
  </sheetViews>
  <sheetFormatPr defaultColWidth="2.5703125" defaultRowHeight="37.5" customHeight="1"/>
  <cols>
    <col min="1" max="1" width="8.7109375" style="5" customWidth="1"/>
    <col min="2" max="2" width="5.42578125" style="5" bestFit="1" customWidth="1"/>
    <col min="3" max="3" width="4.28515625" style="13" bestFit="1" customWidth="1"/>
    <col min="4" max="4" width="5.42578125" style="5" bestFit="1" customWidth="1"/>
    <col min="5" max="7" width="10.5703125" style="5" customWidth="1"/>
    <col min="8" max="8" width="7.42578125" style="13" customWidth="1"/>
    <col min="9" max="30" width="7.42578125" style="5" customWidth="1"/>
    <col min="31" max="16384" width="2.5703125" style="5"/>
  </cols>
  <sheetData>
    <row r="1" spans="1:30" ht="15.75">
      <c r="A1" s="9" t="s">
        <v>51</v>
      </c>
      <c r="B1" s="9"/>
      <c r="C1" s="9"/>
      <c r="D1" s="9"/>
      <c r="E1" s="9"/>
      <c r="F1" s="9"/>
      <c r="G1" s="9"/>
      <c r="H1" s="9"/>
      <c r="I1" s="9"/>
      <c r="J1" s="9"/>
      <c r="K1" s="9"/>
      <c r="L1" s="9"/>
      <c r="M1" s="9"/>
      <c r="N1" s="9"/>
      <c r="O1" s="9"/>
      <c r="P1" s="9"/>
      <c r="Q1" s="9"/>
      <c r="R1" s="9"/>
      <c r="S1" s="9"/>
      <c r="T1" s="9"/>
      <c r="U1" s="9"/>
      <c r="V1" s="9"/>
      <c r="W1" s="183" t="str">
        <f>'&lt;見本&gt;報告書(公共)'!U6</f>
        <v>社会福祉法人国交会自動車苑　
千代田リハビリテーションセンター</v>
      </c>
      <c r="X1" s="183"/>
      <c r="Y1" s="183"/>
      <c r="Z1" s="183"/>
      <c r="AA1" s="183"/>
      <c r="AB1" s="183"/>
      <c r="AC1" s="183"/>
      <c r="AD1" s="183"/>
    </row>
    <row r="2" spans="1:30" s="8" customFormat="1" ht="15" customHeight="1">
      <c r="A2" s="192" t="s">
        <v>52</v>
      </c>
      <c r="B2" s="192"/>
      <c r="C2" s="192"/>
      <c r="D2" s="192"/>
      <c r="E2" s="185" t="str">
        <f>'&lt;見本&gt;報告書(公共)'!M2</f>
        <v>自立訓練提供支援費</v>
      </c>
      <c r="F2" s="185"/>
      <c r="G2" s="1"/>
      <c r="H2" s="1"/>
      <c r="I2" s="1"/>
      <c r="J2" s="1"/>
      <c r="K2" s="1"/>
      <c r="L2" s="1"/>
      <c r="M2" s="1"/>
      <c r="N2" s="1"/>
      <c r="O2" s="1"/>
      <c r="P2" s="1"/>
      <c r="Q2" s="1"/>
      <c r="R2" s="1"/>
      <c r="S2" s="1"/>
      <c r="T2" s="1"/>
      <c r="U2" s="1"/>
      <c r="V2" s="1"/>
      <c r="W2" s="1"/>
      <c r="X2" s="1"/>
      <c r="Y2" s="1"/>
      <c r="Z2" s="1"/>
      <c r="AA2" s="1"/>
      <c r="AB2" s="1"/>
      <c r="AC2" s="1"/>
      <c r="AD2" s="1"/>
    </row>
    <row r="3" spans="1:30" ht="16.5" thickBot="1">
      <c r="A3" s="186" t="s">
        <v>53</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row>
    <row r="4" spans="1:30" ht="15.75">
      <c r="C4" s="5"/>
      <c r="H4" s="5"/>
      <c r="I4" s="188" t="s">
        <v>54</v>
      </c>
      <c r="J4" s="189"/>
      <c r="K4" s="189"/>
      <c r="L4" s="189"/>
      <c r="M4" s="189"/>
      <c r="N4" s="189"/>
      <c r="O4" s="189"/>
      <c r="P4" s="189"/>
      <c r="Q4" s="189"/>
      <c r="R4" s="189"/>
      <c r="S4" s="190"/>
      <c r="T4" s="191" t="s">
        <v>55</v>
      </c>
      <c r="U4" s="189"/>
      <c r="V4" s="189"/>
      <c r="W4" s="189"/>
      <c r="X4" s="189"/>
      <c r="Y4" s="189"/>
      <c r="Z4" s="189"/>
      <c r="AA4" s="189"/>
      <c r="AB4" s="189"/>
      <c r="AC4" s="189"/>
      <c r="AD4" s="190"/>
    </row>
    <row r="5" spans="1:30" ht="31.5" customHeight="1">
      <c r="A5" s="13" t="s">
        <v>56</v>
      </c>
      <c r="B5" s="184" t="str">
        <f>'&lt;見本&gt;報告書(公共)'!Z16</f>
        <v>山田　学</v>
      </c>
      <c r="C5" s="184"/>
      <c r="D5" s="184"/>
      <c r="E5" s="184"/>
      <c r="H5" s="5"/>
      <c r="I5" s="196" t="s">
        <v>57</v>
      </c>
      <c r="J5" s="197"/>
      <c r="K5" s="198"/>
      <c r="L5" s="199"/>
      <c r="M5" s="200"/>
      <c r="N5" s="157" t="s">
        <v>58</v>
      </c>
      <c r="O5" s="158"/>
      <c r="P5" s="25"/>
      <c r="Q5" s="157" t="s">
        <v>59</v>
      </c>
      <c r="R5" s="158"/>
      <c r="S5" s="26"/>
      <c r="T5" s="159" t="s">
        <v>57</v>
      </c>
      <c r="U5" s="160"/>
      <c r="V5" s="161">
        <f>K5</f>
        <v>0</v>
      </c>
      <c r="W5" s="162"/>
      <c r="X5" s="163"/>
      <c r="Y5" s="194" t="s">
        <v>58</v>
      </c>
      <c r="Z5" s="195"/>
      <c r="AA5" s="29">
        <f>P5</f>
        <v>0</v>
      </c>
      <c r="AB5" s="157" t="s">
        <v>59</v>
      </c>
      <c r="AC5" s="193"/>
      <c r="AD5" s="63">
        <f>S5</f>
        <v>0</v>
      </c>
    </row>
    <row r="6" spans="1:30" ht="31.5" customHeight="1" thickBot="1">
      <c r="A6" s="13" t="s">
        <v>60</v>
      </c>
      <c r="B6" s="166" t="str">
        <f>'&lt;見本&gt;報告書(公共)'!O16</f>
        <v>各種福祉士</v>
      </c>
      <c r="C6" s="166"/>
      <c r="D6" s="166"/>
      <c r="E6" s="166"/>
      <c r="I6" s="177" t="s">
        <v>61</v>
      </c>
      <c r="J6" s="178"/>
      <c r="K6" s="178"/>
      <c r="L6" s="151" t="s">
        <v>62</v>
      </c>
      <c r="M6" s="152"/>
      <c r="N6" s="179" t="s">
        <v>63</v>
      </c>
      <c r="O6" s="178"/>
      <c r="P6" s="180" t="s">
        <v>64</v>
      </c>
      <c r="Q6" s="180"/>
      <c r="R6" s="181" t="s">
        <v>65</v>
      </c>
      <c r="S6" s="182"/>
      <c r="T6" s="175" t="str">
        <f>I6</f>
        <v>鉄道賃</v>
      </c>
      <c r="U6" s="168"/>
      <c r="V6" s="168"/>
      <c r="W6" s="176" t="str">
        <f>L6</f>
        <v>航空賃</v>
      </c>
      <c r="X6" s="175"/>
      <c r="Y6" s="167" t="s">
        <v>63</v>
      </c>
      <c r="Z6" s="168"/>
      <c r="AA6" s="169" t="str">
        <f>P6</f>
        <v>宿泊料</v>
      </c>
      <c r="AB6" s="170"/>
      <c r="AC6" s="169" t="str">
        <f>R6</f>
        <v>食卓料</v>
      </c>
      <c r="AD6" s="171"/>
    </row>
    <row r="7" spans="1:30" ht="31.5">
      <c r="A7" s="14" t="s">
        <v>66</v>
      </c>
      <c r="B7" s="15" t="s">
        <v>67</v>
      </c>
      <c r="C7" s="16" t="s">
        <v>68</v>
      </c>
      <c r="D7" s="17" t="s">
        <v>69</v>
      </c>
      <c r="E7" s="18" t="s">
        <v>70</v>
      </c>
      <c r="F7" s="19" t="s">
        <v>71</v>
      </c>
      <c r="G7" s="18" t="s">
        <v>72</v>
      </c>
      <c r="H7" s="20" t="s">
        <v>73</v>
      </c>
      <c r="I7" s="21" t="s">
        <v>74</v>
      </c>
      <c r="J7" s="22" t="s">
        <v>75</v>
      </c>
      <c r="K7" s="23" t="s">
        <v>76</v>
      </c>
      <c r="L7" s="24" t="s">
        <v>74</v>
      </c>
      <c r="M7" s="22" t="s">
        <v>75</v>
      </c>
      <c r="N7" s="22" t="s">
        <v>74</v>
      </c>
      <c r="O7" s="25" t="s">
        <v>75</v>
      </c>
      <c r="P7" s="25" t="s">
        <v>77</v>
      </c>
      <c r="Q7" s="25" t="s">
        <v>78</v>
      </c>
      <c r="R7" s="25" t="s">
        <v>77</v>
      </c>
      <c r="S7" s="26" t="s">
        <v>78</v>
      </c>
      <c r="T7" s="24" t="str">
        <f>I7</f>
        <v>路程</v>
      </c>
      <c r="U7" s="22" t="str">
        <f>J7</f>
        <v>運賃</v>
      </c>
      <c r="V7" s="23" t="str">
        <f>K7</f>
        <v>急行
料金</v>
      </c>
      <c r="W7" s="24" t="str">
        <f>L7</f>
        <v>路程</v>
      </c>
      <c r="X7" s="22" t="str">
        <f>M7</f>
        <v>運賃</v>
      </c>
      <c r="Y7" s="22" t="str">
        <f>N7</f>
        <v>路程</v>
      </c>
      <c r="Z7" s="22" t="str">
        <f>O7</f>
        <v>運賃</v>
      </c>
      <c r="AA7" s="22" t="str">
        <f>P7</f>
        <v>夜数</v>
      </c>
      <c r="AB7" s="22" t="str">
        <f>Q7</f>
        <v>定額</v>
      </c>
      <c r="AC7" s="22" t="str">
        <f>R7</f>
        <v>夜数</v>
      </c>
      <c r="AD7" s="27" t="str">
        <f>S7</f>
        <v>定額</v>
      </c>
    </row>
    <row r="8" spans="1:30" ht="15.75">
      <c r="A8" s="28"/>
      <c r="B8" s="29"/>
      <c r="C8" s="30"/>
      <c r="D8" s="31"/>
      <c r="E8" s="32"/>
      <c r="F8" s="33"/>
      <c r="G8" s="32"/>
      <c r="H8" s="29"/>
      <c r="I8" s="35" t="s">
        <v>79</v>
      </c>
      <c r="J8" s="36" t="s">
        <v>80</v>
      </c>
      <c r="K8" s="37" t="s">
        <v>80</v>
      </c>
      <c r="L8" s="38" t="s">
        <v>79</v>
      </c>
      <c r="M8" s="36" t="s">
        <v>80</v>
      </c>
      <c r="N8" s="36" t="s">
        <v>79</v>
      </c>
      <c r="O8" s="39" t="s">
        <v>80</v>
      </c>
      <c r="P8" s="40" t="s">
        <v>81</v>
      </c>
      <c r="Q8" s="40" t="s">
        <v>80</v>
      </c>
      <c r="R8" s="40" t="s">
        <v>81</v>
      </c>
      <c r="S8" s="41" t="s">
        <v>80</v>
      </c>
      <c r="T8" s="38" t="s">
        <v>79</v>
      </c>
      <c r="U8" s="36" t="s">
        <v>80</v>
      </c>
      <c r="V8" s="37" t="s">
        <v>80</v>
      </c>
      <c r="W8" s="38" t="s">
        <v>79</v>
      </c>
      <c r="X8" s="36" t="s">
        <v>80</v>
      </c>
      <c r="Y8" s="36" t="s">
        <v>79</v>
      </c>
      <c r="Z8" s="39" t="s">
        <v>80</v>
      </c>
      <c r="AA8" s="40" t="s">
        <v>81</v>
      </c>
      <c r="AB8" s="40" t="s">
        <v>80</v>
      </c>
      <c r="AC8" s="40" t="s">
        <v>81</v>
      </c>
      <c r="AD8" s="41" t="s">
        <v>80</v>
      </c>
    </row>
    <row r="9" spans="1:30" ht="22.5" customHeight="1">
      <c r="A9" s="45">
        <v>45577</v>
      </c>
      <c r="B9" s="46">
        <v>0.3756944444444445</v>
      </c>
      <c r="C9" s="47" t="s">
        <v>82</v>
      </c>
      <c r="D9" s="48">
        <v>0.38263888888888892</v>
      </c>
      <c r="E9" s="49" t="s">
        <v>83</v>
      </c>
      <c r="F9" s="49" t="s">
        <v>84</v>
      </c>
      <c r="G9" s="49" t="s">
        <v>85</v>
      </c>
      <c r="H9" s="50"/>
      <c r="I9" s="51">
        <v>7.5</v>
      </c>
      <c r="J9" s="52">
        <v>157</v>
      </c>
      <c r="K9" s="52"/>
      <c r="L9" s="52"/>
      <c r="M9" s="52"/>
      <c r="N9" s="53"/>
      <c r="O9" s="54"/>
      <c r="P9" s="52" t="str">
        <f>IF(H9="","",IF($K$5="",1,""))</f>
        <v/>
      </c>
      <c r="Q9" s="52"/>
      <c r="R9" s="52" t="str">
        <f t="shared" ref="R9:R12" si="0">IF(H9="","",IF(AND($K$5="",$P$5="",$S$5=""),"",1))</f>
        <v/>
      </c>
      <c r="S9" s="64" t="str">
        <f>IF(AC9="","",IF(AND($P$5="なし",$S$5="なし"),VLOOKUP($B$6,'(参考)宿泊料等'!$B:$I,5,FALSE))+IF(AND($P$5="なし",$S$5="あり"),VLOOKUP($B$6,'(参考)宿泊料等'!$B:$I,6,FALSE))+IF(AND($P$5="あり",$S$5="なし"),VLOOKUP($B$6,'(参考)宿泊料等'!$B:$I,7,FALSE))+IF(AND($P$5="あり",$S$5="あり"),0))</f>
        <v/>
      </c>
      <c r="T9" s="73">
        <f t="shared" ref="T9:AA12" si="1">I9</f>
        <v>7.5</v>
      </c>
      <c r="U9" s="52">
        <f t="shared" si="1"/>
        <v>157</v>
      </c>
      <c r="V9" s="52">
        <f t="shared" si="1"/>
        <v>0</v>
      </c>
      <c r="W9" s="52">
        <f>L9</f>
        <v>0</v>
      </c>
      <c r="X9" s="52">
        <f t="shared" si="1"/>
        <v>0</v>
      </c>
      <c r="Y9" s="53">
        <f t="shared" si="1"/>
        <v>0</v>
      </c>
      <c r="Z9" s="52">
        <f t="shared" si="1"/>
        <v>0</v>
      </c>
      <c r="AA9" s="52" t="str">
        <f t="shared" si="1"/>
        <v/>
      </c>
      <c r="AB9" s="52" t="str">
        <f>IF(OR(H9="東京都特別区",H9="横浜市",H9="川崎市",H9="相模原市",H9="千葉市",H9="さいたま市",H9="名古屋市",H9="京都市",H9="大阪市",H9="堺市",H9="神戸市",H9="広島市",H9="福岡市"),IF(AA9=1,MIN(Q9,VLOOKUP($B$6,'(参考)宿泊料等'!$B:$I,3,FALSE)),""),IF(AA9=1,MIN(Q9,VLOOKUP($B$6,'(参考)宿泊料等'!$B:$I,4,FALSE)),""))</f>
        <v/>
      </c>
      <c r="AC9" s="52" t="str">
        <f>IF($V$5=0,"",IF(R9="","",1))</f>
        <v/>
      </c>
      <c r="AD9" s="64" t="str">
        <f>IF(AC9="","",IF(AND($AA$5="なし",$AD$5="なし"),VLOOKUP($B$6,'(参考)宿泊料等'!$B:$I,5,FALSE))+IF(AND($AA$5="なし",$AD$5="あり"),VLOOKUP($B$6,'(参考)宿泊料等'!$B:$I,6,FALSE))+IF(AND($AA$5="あり",$AD$5="なし"),VLOOKUP($B$6,'(参考)宿泊料等'!$B:$I,7,FALSE))+IF(AND($AA$5="あり",$AD$5="あり"),0))</f>
        <v/>
      </c>
    </row>
    <row r="10" spans="1:30" ht="22.5" customHeight="1">
      <c r="A10" s="45"/>
      <c r="B10" s="55">
        <v>0.39652777777777781</v>
      </c>
      <c r="C10" s="56" t="s">
        <v>82</v>
      </c>
      <c r="D10" s="57">
        <v>0.48125000000000001</v>
      </c>
      <c r="E10" s="58" t="s">
        <v>85</v>
      </c>
      <c r="F10" s="58" t="s">
        <v>86</v>
      </c>
      <c r="G10" s="58" t="s">
        <v>87</v>
      </c>
      <c r="H10" s="50" t="s">
        <v>88</v>
      </c>
      <c r="I10" s="59">
        <v>357.3</v>
      </c>
      <c r="J10" s="60">
        <v>6380</v>
      </c>
      <c r="K10" s="60">
        <v>4180</v>
      </c>
      <c r="L10" s="60"/>
      <c r="M10" s="60"/>
      <c r="N10" s="61"/>
      <c r="O10" s="60"/>
      <c r="P10" s="52">
        <f>IF(H10="","",IF($K$5="",1,""))</f>
        <v>1</v>
      </c>
      <c r="Q10" s="60">
        <v>17000</v>
      </c>
      <c r="R10" s="52" t="str">
        <f t="shared" si="0"/>
        <v/>
      </c>
      <c r="S10" s="64" t="str">
        <f>IF(AC10="","",IF(AND($P$5="なし",$S$5="なし"),VLOOKUP($B$6,'(参考)宿泊料等'!$B:$I,5,FALSE))+IF(AND($P$5="なし",$S$5="あり"),VLOOKUP($B$6,'(参考)宿泊料等'!$B:$I,6,FALSE))+IF(AND($P$5="あり",$S$5="なし"),VLOOKUP($B$6,'(参考)宿泊料等'!$B:$I,7,FALSE))+IF(AND($P$5="あり",$S$5="あり"),0))</f>
        <v/>
      </c>
      <c r="T10" s="74">
        <f t="shared" si="1"/>
        <v>357.3</v>
      </c>
      <c r="U10" s="60">
        <f t="shared" si="1"/>
        <v>6380</v>
      </c>
      <c r="V10" s="60">
        <f t="shared" si="1"/>
        <v>4180</v>
      </c>
      <c r="W10" s="52">
        <f t="shared" si="1"/>
        <v>0</v>
      </c>
      <c r="X10" s="52">
        <f t="shared" si="1"/>
        <v>0</v>
      </c>
      <c r="Y10" s="61">
        <f t="shared" si="1"/>
        <v>0</v>
      </c>
      <c r="Z10" s="60">
        <f t="shared" si="1"/>
        <v>0</v>
      </c>
      <c r="AA10" s="60">
        <f>P10</f>
        <v>1</v>
      </c>
      <c r="AB10" s="52">
        <f>IF(OR(H10="東京都特別区",H10="横浜市",H10="川崎市",H10="相模原市",H10="千葉市",H10="さいたま市",H10="名古屋市",H10="京都市",H10="大阪市",H10="堺市",H10="神戸市",H10="広島市",H10="福岡市"),IF(AA10=1,MIN(Q10,VLOOKUP($B$6,'(参考)宿泊料等'!$B:$I,3,FALSE)),""),IF(AA10=1,MIN(Q10,VLOOKUP($B$6,'(参考)宿泊料等'!$B:$I,4,FALSE)),""))</f>
        <v>10900</v>
      </c>
      <c r="AC10" s="60" t="str">
        <f t="shared" ref="AC10:AC12" si="2">IF($V$5=0,"",IF(R10="","",1))</f>
        <v/>
      </c>
      <c r="AD10" s="64" t="str">
        <f>IF(AC10="","",IF(AND($AA$5="なし",$AD$5="なし"),VLOOKUP($B$6,'(参考)宿泊料等'!$B:$I,5,FALSE))+IF(AND($AA$5="なし",$AD$5="あり"),VLOOKUP($B$6,'(参考)宿泊料等'!$B:$I,6,FALSE))+IF(AND($AA$5="あり",$AD$5="なし"),VLOOKUP($B$6,'(参考)宿泊料等'!$B:$I,7,FALSE))+IF(AND($AA$5="あり",$AD$5="あり"),0))</f>
        <v/>
      </c>
    </row>
    <row r="11" spans="1:30" ht="22.5" customHeight="1">
      <c r="A11" s="45">
        <v>45578</v>
      </c>
      <c r="B11" s="55">
        <v>0.68680555555555556</v>
      </c>
      <c r="C11" s="56" t="s">
        <v>82</v>
      </c>
      <c r="D11" s="57">
        <v>0.76944444444444438</v>
      </c>
      <c r="E11" s="62" t="s">
        <v>87</v>
      </c>
      <c r="F11" s="62" t="s">
        <v>86</v>
      </c>
      <c r="G11" s="62" t="s">
        <v>85</v>
      </c>
      <c r="H11" s="50"/>
      <c r="I11" s="59">
        <v>357.3</v>
      </c>
      <c r="J11" s="60">
        <v>6380</v>
      </c>
      <c r="K11" s="60">
        <v>4180</v>
      </c>
      <c r="L11" s="60"/>
      <c r="M11" s="60"/>
      <c r="N11" s="61"/>
      <c r="O11" s="60"/>
      <c r="P11" s="52" t="str">
        <f t="shared" ref="P11:P12" si="3">IF(H11="","",IF($K$5="",1,""))</f>
        <v/>
      </c>
      <c r="Q11" s="60"/>
      <c r="R11" s="52" t="str">
        <f t="shared" si="0"/>
        <v/>
      </c>
      <c r="S11" s="64" t="str">
        <f>IF(AC11="","",IF(AND($P$5="なし",$S$5="なし"),VLOOKUP($B$6,'(参考)宿泊料等'!$B:$I,5,FALSE))+IF(AND($P$5="なし",$S$5="あり"),VLOOKUP($B$6,'(参考)宿泊料等'!$B:$I,6,FALSE))+IF(AND($P$5="あり",$S$5="なし"),VLOOKUP($B$6,'(参考)宿泊料等'!$B:$I,7,FALSE))+IF(AND($P$5="あり",$S$5="あり"),0))</f>
        <v/>
      </c>
      <c r="T11" s="74">
        <f t="shared" si="1"/>
        <v>357.3</v>
      </c>
      <c r="U11" s="60">
        <f t="shared" si="1"/>
        <v>6380</v>
      </c>
      <c r="V11" s="60">
        <f t="shared" si="1"/>
        <v>4180</v>
      </c>
      <c r="W11" s="52">
        <f t="shared" si="1"/>
        <v>0</v>
      </c>
      <c r="X11" s="52">
        <f t="shared" si="1"/>
        <v>0</v>
      </c>
      <c r="Y11" s="61">
        <f t="shared" si="1"/>
        <v>0</v>
      </c>
      <c r="Z11" s="60">
        <f t="shared" si="1"/>
        <v>0</v>
      </c>
      <c r="AA11" s="60" t="str">
        <f t="shared" si="1"/>
        <v/>
      </c>
      <c r="AB11" s="52" t="str">
        <f>IF(OR(H11="東京都特別区",H11="横浜市",H11="川崎市",H11="相模原市",H11="千葉市",H11="さいたま市",H11="名古屋市",H11="京都市",H11="大阪市",H11="堺市",H11="神戸市",H11="広島市",H11="福岡市"),IF(AA11=1,MIN(Q11,VLOOKUP($B$6,'(参考)宿泊料等'!$B:$I,3,FALSE)),""),IF(AA11=1,MIN(Q11,VLOOKUP($B$6,'(参考)宿泊料等'!$B:$I,4,FALSE)),""))</f>
        <v/>
      </c>
      <c r="AC11" s="60" t="str">
        <f t="shared" si="2"/>
        <v/>
      </c>
      <c r="AD11" s="64" t="str">
        <f>IF(AC11="","",IF(AND($AA$5="なし",$AD$5="なし"),VLOOKUP($B$6,'(参考)宿泊料等'!$B:$I,5,FALSE))+IF(AND($AA$5="なし",$AD$5="あり"),VLOOKUP($B$6,'(参考)宿泊料等'!$B:$I,6,FALSE))+IF(AND($AA$5="あり",$AD$5="なし"),VLOOKUP($B$6,'(参考)宿泊料等'!$B:$I,7,FALSE))+IF(AND($AA$5="あり",$AD$5="あり"),0))</f>
        <v/>
      </c>
    </row>
    <row r="12" spans="1:30" ht="22.5" customHeight="1" thickBot="1">
      <c r="A12" s="45"/>
      <c r="B12" s="55">
        <v>0.77500000000000002</v>
      </c>
      <c r="C12" s="56" t="s">
        <v>82</v>
      </c>
      <c r="D12" s="57">
        <v>0.78611111111111109</v>
      </c>
      <c r="E12" s="62" t="s">
        <v>85</v>
      </c>
      <c r="F12" s="62" t="s">
        <v>84</v>
      </c>
      <c r="G12" s="62" t="s">
        <v>83</v>
      </c>
      <c r="H12" s="50"/>
      <c r="I12" s="59">
        <v>7.5</v>
      </c>
      <c r="J12" s="60">
        <v>157</v>
      </c>
      <c r="K12" s="60"/>
      <c r="L12" s="60"/>
      <c r="M12" s="60"/>
      <c r="N12" s="61"/>
      <c r="O12" s="60"/>
      <c r="P12" s="52" t="str">
        <f t="shared" si="3"/>
        <v/>
      </c>
      <c r="Q12" s="60"/>
      <c r="R12" s="52" t="str">
        <f t="shared" si="0"/>
        <v/>
      </c>
      <c r="S12" s="64" t="str">
        <f>IF(AC12="","",IF(AND($P$5="なし",$S$5="なし"),VLOOKUP($B$6,'(参考)宿泊料等'!$B:$I,5,FALSE))+IF(AND($P$5="なし",$S$5="あり"),VLOOKUP($B$6,'(参考)宿泊料等'!$B:$I,6,FALSE))+IF(AND($P$5="あり",$S$5="なし"),VLOOKUP($B$6,'(参考)宿泊料等'!$B:$I,7,FALSE))+IF(AND($P$5="あり",$S$5="あり"),0))</f>
        <v/>
      </c>
      <c r="T12" s="74">
        <f t="shared" si="1"/>
        <v>7.5</v>
      </c>
      <c r="U12" s="60">
        <f t="shared" si="1"/>
        <v>157</v>
      </c>
      <c r="V12" s="60">
        <f t="shared" si="1"/>
        <v>0</v>
      </c>
      <c r="W12" s="52">
        <f t="shared" si="1"/>
        <v>0</v>
      </c>
      <c r="X12" s="52">
        <f t="shared" si="1"/>
        <v>0</v>
      </c>
      <c r="Y12" s="61">
        <f t="shared" si="1"/>
        <v>0</v>
      </c>
      <c r="Z12" s="60">
        <f t="shared" si="1"/>
        <v>0</v>
      </c>
      <c r="AA12" s="60" t="str">
        <f t="shared" si="1"/>
        <v/>
      </c>
      <c r="AB12" s="52" t="str">
        <f>IF(OR(H12="東京都特別区",H12="横浜市",H12="川崎市",H12="相模原市",H12="千葉市",H12="さいたま市",H12="名古屋市",H12="京都市",H12="大阪市",H12="堺市",H12="神戸市",H12="広島市",H12="福岡市"),IF(AA12=1,MIN(Q12,VLOOKUP($B$6,'(参考)宿泊料等'!$B:$I,3,FALSE)),""),IF(AA12=1,MIN(Q12,VLOOKUP($B$6,'(参考)宿泊料等'!$B:$I,4,FALSE)),""))</f>
        <v/>
      </c>
      <c r="AC12" s="60" t="str">
        <f t="shared" si="2"/>
        <v/>
      </c>
      <c r="AD12" s="64" t="str">
        <f>IF(AC12="","",IF(AND($AA$5="なし",$AD$5="なし"),VLOOKUP($B$6,'(参考)宿泊料等'!$B:$I,5,FALSE))+IF(AND($AA$5="なし",$AD$5="あり"),VLOOKUP($B$6,'(参考)宿泊料等'!$B:$I,6,FALSE))+IF(AND($AA$5="あり",$AD$5="なし"),VLOOKUP($B$6,'(参考)宿泊料等'!$B:$I,7,FALSE))+IF(AND($AA$5="あり",$AD$5="あり"),0))</f>
        <v/>
      </c>
    </row>
    <row r="13" spans="1:30" ht="37.5" customHeight="1" thickBot="1">
      <c r="A13" s="172" t="s">
        <v>89</v>
      </c>
      <c r="B13" s="173"/>
      <c r="C13" s="173"/>
      <c r="D13" s="173"/>
      <c r="E13" s="173"/>
      <c r="F13" s="173"/>
      <c r="G13" s="173"/>
      <c r="H13" s="173"/>
      <c r="I13" s="65">
        <f t="shared" ref="I13:AD13" si="4">SUM(I9:I12)</f>
        <v>729.6</v>
      </c>
      <c r="J13" s="66">
        <f t="shared" si="4"/>
        <v>13074</v>
      </c>
      <c r="K13" s="67">
        <f t="shared" si="4"/>
        <v>8360</v>
      </c>
      <c r="L13" s="68">
        <f t="shared" si="4"/>
        <v>0</v>
      </c>
      <c r="M13" s="66">
        <f t="shared" si="4"/>
        <v>0</v>
      </c>
      <c r="N13" s="68">
        <f t="shared" si="4"/>
        <v>0</v>
      </c>
      <c r="O13" s="66">
        <f t="shared" si="4"/>
        <v>0</v>
      </c>
      <c r="P13" s="66">
        <f t="shared" si="4"/>
        <v>1</v>
      </c>
      <c r="Q13" s="66">
        <f t="shared" si="4"/>
        <v>17000</v>
      </c>
      <c r="R13" s="66">
        <f t="shared" si="4"/>
        <v>0</v>
      </c>
      <c r="S13" s="72">
        <f t="shared" si="4"/>
        <v>0</v>
      </c>
      <c r="T13" s="75">
        <f t="shared" si="4"/>
        <v>729.6</v>
      </c>
      <c r="U13" s="69">
        <f t="shared" si="4"/>
        <v>13074</v>
      </c>
      <c r="V13" s="69">
        <f t="shared" si="4"/>
        <v>8360</v>
      </c>
      <c r="W13" s="69">
        <f t="shared" si="4"/>
        <v>0</v>
      </c>
      <c r="X13" s="69">
        <f t="shared" si="4"/>
        <v>0</v>
      </c>
      <c r="Y13" s="70">
        <f t="shared" si="4"/>
        <v>0</v>
      </c>
      <c r="Z13" s="69">
        <f t="shared" si="4"/>
        <v>0</v>
      </c>
      <c r="AA13" s="69">
        <f t="shared" si="4"/>
        <v>1</v>
      </c>
      <c r="AB13" s="69">
        <f t="shared" si="4"/>
        <v>10900</v>
      </c>
      <c r="AC13" s="69">
        <f t="shared" si="4"/>
        <v>0</v>
      </c>
      <c r="AD13" s="71">
        <f t="shared" si="4"/>
        <v>0</v>
      </c>
    </row>
    <row r="14" spans="1:30" ht="19.5" customHeight="1" thickBot="1">
      <c r="C14" s="5"/>
      <c r="H14" s="5"/>
      <c r="O14" s="42"/>
      <c r="P14" s="42"/>
      <c r="Q14" s="42"/>
      <c r="R14" s="42"/>
      <c r="S14" s="42"/>
      <c r="T14" s="42"/>
      <c r="U14" s="42"/>
      <c r="V14" s="42"/>
      <c r="W14" s="42"/>
      <c r="X14" s="42"/>
      <c r="Y14" s="42"/>
      <c r="Z14" s="42"/>
      <c r="AA14" s="42"/>
      <c r="AB14" s="42"/>
      <c r="AC14" s="42"/>
      <c r="AD14" s="42"/>
    </row>
    <row r="15" spans="1:30" ht="37.5" customHeight="1" thickBot="1">
      <c r="H15" s="43"/>
      <c r="I15" s="174" t="s">
        <v>44</v>
      </c>
      <c r="J15" s="156"/>
      <c r="K15" s="156"/>
      <c r="L15" s="156"/>
      <c r="M15" s="156"/>
      <c r="N15" s="156"/>
      <c r="O15" s="164">
        <f>SUM(K5,J13,K13,M13,O13,Q13,S13)</f>
        <v>38434</v>
      </c>
      <c r="P15" s="156"/>
      <c r="Q15" s="156"/>
      <c r="R15" s="156"/>
      <c r="S15" s="165"/>
      <c r="T15" s="155" t="s">
        <v>90</v>
      </c>
      <c r="U15" s="156"/>
      <c r="V15" s="156"/>
      <c r="W15" s="156"/>
      <c r="X15" s="156"/>
      <c r="Y15" s="156"/>
      <c r="Z15" s="164">
        <f>SUM(V5,U13,V13,X13,Z13,AB13,AD13)</f>
        <v>32334</v>
      </c>
      <c r="AA15" s="156"/>
      <c r="AB15" s="156"/>
      <c r="AC15" s="156"/>
      <c r="AD15" s="165"/>
    </row>
    <row r="16" spans="1:30" ht="37.5" customHeight="1" thickBot="1">
      <c r="A16" s="153" t="s">
        <v>91</v>
      </c>
      <c r="B16" s="153"/>
      <c r="C16" s="153"/>
      <c r="D16" s="153"/>
      <c r="E16" s="153"/>
      <c r="F16" s="153"/>
      <c r="G16" s="153"/>
      <c r="H16" s="153"/>
      <c r="I16" s="154"/>
      <c r="J16" s="154"/>
      <c r="K16" s="154"/>
      <c r="L16" s="154"/>
      <c r="M16" s="154"/>
      <c r="N16" s="154"/>
      <c r="O16" s="44"/>
      <c r="P16" s="44"/>
      <c r="Q16" s="44"/>
      <c r="R16" s="44"/>
      <c r="S16" s="44"/>
      <c r="T16" s="155" t="s">
        <v>92</v>
      </c>
      <c r="U16" s="156"/>
      <c r="V16" s="156"/>
      <c r="W16" s="156"/>
      <c r="X16" s="156"/>
      <c r="Y16" s="156"/>
      <c r="Z16" s="164">
        <f>O15-Z15</f>
        <v>6100</v>
      </c>
      <c r="AA16" s="156"/>
      <c r="AB16" s="156"/>
      <c r="AC16" s="156"/>
      <c r="AD16" s="165"/>
    </row>
  </sheetData>
  <sheetProtection sheet="1" selectLockedCells="1" selectUnlockedCells="1"/>
  <mergeCells count="34">
    <mergeCell ref="W1:AD1"/>
    <mergeCell ref="B5:E5"/>
    <mergeCell ref="E2:F2"/>
    <mergeCell ref="A3:AD3"/>
    <mergeCell ref="I4:S4"/>
    <mergeCell ref="T4:AD4"/>
    <mergeCell ref="A2:D2"/>
    <mergeCell ref="AB5:AC5"/>
    <mergeCell ref="Y5:Z5"/>
    <mergeCell ref="I5:J5"/>
    <mergeCell ref="K5:M5"/>
    <mergeCell ref="N5:O5"/>
    <mergeCell ref="Z16:AD16"/>
    <mergeCell ref="B6:E6"/>
    <mergeCell ref="Y6:Z6"/>
    <mergeCell ref="AA6:AB6"/>
    <mergeCell ref="AC6:AD6"/>
    <mergeCell ref="A13:H13"/>
    <mergeCell ref="I15:N15"/>
    <mergeCell ref="O15:S15"/>
    <mergeCell ref="T15:Y15"/>
    <mergeCell ref="Z15:AD15"/>
    <mergeCell ref="T6:V6"/>
    <mergeCell ref="W6:X6"/>
    <mergeCell ref="I6:K6"/>
    <mergeCell ref="N6:O6"/>
    <mergeCell ref="P6:Q6"/>
    <mergeCell ref="R6:S6"/>
    <mergeCell ref="L6:M6"/>
    <mergeCell ref="A16:N16"/>
    <mergeCell ref="T16:Y16"/>
    <mergeCell ref="Q5:R5"/>
    <mergeCell ref="T5:U5"/>
    <mergeCell ref="V5:X5"/>
  </mergeCells>
  <phoneticPr fontId="5"/>
  <conditionalFormatting sqref="K5:M5 P5 S5 A9:O12 Q9:Q12">
    <cfRule type="containsBlanks" dxfId="6" priority="2">
      <formula>LEN(TRIM(A5))=0</formula>
    </cfRule>
  </conditionalFormatting>
  <dataValidations count="1">
    <dataValidation type="list" allowBlank="1" showInputMessage="1" showErrorMessage="1" sqref="S5 P5" xr:uid="{00000000-0002-0000-0100-000000000000}">
      <formula1>"あり,なし"</formula1>
    </dataValidation>
  </dataValidations>
  <printOptions horizontalCentered="1"/>
  <pageMargins left="0.74803149606299213" right="0.47244094488188981" top="0.6692913385826772" bottom="0.35433070866141736"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'(参考)宿泊料等'!$I$2:$I$15</xm:f>
          </x14:formula1>
          <xm:sqref>H9:H12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I43"/>
  <sheetViews>
    <sheetView showZeros="0" tabSelected="1" view="pageBreakPreview" zoomScaleNormal="100" zoomScaleSheetLayoutView="100" workbookViewId="0">
      <selection activeCell="U6" sqref="U6:AI7"/>
    </sheetView>
  </sheetViews>
  <sheetFormatPr defaultColWidth="2.42578125" defaultRowHeight="15.75"/>
  <cols>
    <col min="1" max="35" width="2.42578125" style="2"/>
    <col min="36" max="113" width="2.42578125" style="8"/>
    <col min="114" max="16384" width="2.42578125" style="2"/>
  </cols>
  <sheetData>
    <row r="1" spans="1:36">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6">
      <c r="A2" s="108"/>
      <c r="B2" s="147" t="s">
        <v>1</v>
      </c>
      <c r="C2" s="147"/>
      <c r="D2" s="147"/>
      <c r="E2" s="147"/>
      <c r="F2" s="147"/>
      <c r="G2" s="147"/>
      <c r="H2" s="147"/>
      <c r="I2" s="147"/>
      <c r="J2" s="147"/>
      <c r="K2" s="147"/>
      <c r="L2" s="147"/>
      <c r="M2" s="208"/>
      <c r="N2" s="208"/>
      <c r="O2" s="208"/>
      <c r="P2" s="208"/>
      <c r="Q2" s="208"/>
      <c r="R2" s="208"/>
      <c r="S2" s="208"/>
      <c r="T2" s="208"/>
      <c r="U2" s="108"/>
      <c r="V2" s="108"/>
      <c r="W2" s="108"/>
      <c r="X2" s="108"/>
      <c r="Y2" s="108"/>
      <c r="Z2" s="108"/>
      <c r="AA2" s="108"/>
      <c r="AB2" s="108"/>
      <c r="AC2" s="108"/>
      <c r="AD2" s="108"/>
      <c r="AE2" s="108"/>
      <c r="AF2" s="108"/>
      <c r="AG2" s="108"/>
      <c r="AH2" s="108"/>
      <c r="AI2" s="108"/>
    </row>
    <row r="3" spans="1:36">
      <c r="B3" s="3"/>
    </row>
    <row r="4" spans="1:36">
      <c r="A4" s="148" t="s">
        <v>93</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row>
    <row r="5" spans="1:36">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6">
      <c r="B6" s="3"/>
      <c r="T6" s="4"/>
      <c r="U6" s="211"/>
      <c r="V6" s="211"/>
      <c r="W6" s="211"/>
      <c r="X6" s="211"/>
      <c r="Y6" s="211"/>
      <c r="Z6" s="211"/>
      <c r="AA6" s="211"/>
      <c r="AB6" s="211"/>
      <c r="AC6" s="211"/>
      <c r="AD6" s="211"/>
      <c r="AE6" s="211"/>
      <c r="AF6" s="211"/>
      <c r="AG6" s="211"/>
      <c r="AH6" s="211"/>
      <c r="AI6" s="211"/>
    </row>
    <row r="7" spans="1:36">
      <c r="B7" s="3"/>
      <c r="U7" s="211"/>
      <c r="V7" s="211"/>
      <c r="W7" s="211"/>
      <c r="X7" s="211"/>
      <c r="Y7" s="211"/>
      <c r="Z7" s="211"/>
      <c r="AA7" s="211"/>
      <c r="AB7" s="211"/>
      <c r="AC7" s="211"/>
      <c r="AD7" s="211"/>
      <c r="AE7" s="211"/>
      <c r="AF7" s="211"/>
      <c r="AG7" s="211"/>
      <c r="AH7" s="211"/>
      <c r="AI7" s="211"/>
    </row>
    <row r="8" spans="1:36">
      <c r="B8" s="3"/>
      <c r="U8" s="207"/>
      <c r="V8" s="207"/>
      <c r="W8" s="207"/>
      <c r="X8" s="207"/>
      <c r="Y8" s="207"/>
      <c r="Z8" s="207"/>
      <c r="AA8" s="207"/>
      <c r="AB8" s="207"/>
      <c r="AC8" s="207"/>
      <c r="AD8" s="207"/>
      <c r="AE8" s="207"/>
      <c r="AF8" s="207"/>
      <c r="AG8" s="207"/>
      <c r="AH8" s="207"/>
      <c r="AI8" s="207"/>
    </row>
    <row r="9" spans="1:36">
      <c r="B9" s="3"/>
      <c r="X9" s="4"/>
      <c r="Y9" s="4"/>
      <c r="Z9" s="4"/>
      <c r="AA9" s="4"/>
      <c r="AB9" s="4"/>
      <c r="AC9" s="4"/>
      <c r="AD9" s="4"/>
      <c r="AE9" s="4"/>
      <c r="AF9" s="4"/>
      <c r="AG9" s="4"/>
      <c r="AH9" s="4"/>
      <c r="AI9" s="4"/>
    </row>
    <row r="10" spans="1:36">
      <c r="B10" s="76" t="s">
        <v>94</v>
      </c>
      <c r="C10" s="131" t="s">
        <v>6</v>
      </c>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row>
    <row r="11" spans="1:36">
      <c r="C11" s="7" t="s">
        <v>7</v>
      </c>
      <c r="D11" s="146" t="s">
        <v>8</v>
      </c>
      <c r="E11" s="146"/>
      <c r="F11" s="146"/>
      <c r="G11" s="146"/>
      <c r="H11" s="146"/>
      <c r="I11" s="146"/>
      <c r="J11" s="146"/>
      <c r="K11" s="7" t="s">
        <v>9</v>
      </c>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row>
    <row r="12" spans="1:36">
      <c r="C12" s="2" t="s">
        <v>11</v>
      </c>
      <c r="D12" s="131" t="s">
        <v>12</v>
      </c>
      <c r="E12" s="131"/>
      <c r="F12" s="131"/>
      <c r="G12" s="131"/>
      <c r="H12" s="131"/>
      <c r="I12" s="131"/>
      <c r="J12" s="131"/>
      <c r="K12" s="2" t="s">
        <v>9</v>
      </c>
      <c r="L12" s="205"/>
      <c r="M12" s="205"/>
      <c r="N12" s="205"/>
      <c r="O12" s="205"/>
      <c r="P12" s="205"/>
      <c r="Q12" s="205"/>
      <c r="R12" s="205"/>
      <c r="T12" s="212"/>
      <c r="U12" s="212"/>
      <c r="V12" s="212"/>
      <c r="W12" s="2" t="s">
        <v>13</v>
      </c>
      <c r="X12" s="212"/>
      <c r="Y12" s="212"/>
      <c r="Z12" s="212"/>
    </row>
    <row r="13" spans="1:36">
      <c r="B13" s="3" t="s">
        <v>14</v>
      </c>
      <c r="D13" s="105"/>
      <c r="E13" s="105"/>
      <c r="F13" s="105"/>
      <c r="G13" s="105"/>
      <c r="H13" s="105"/>
      <c r="I13" s="105"/>
      <c r="J13" s="105"/>
      <c r="L13" s="205"/>
      <c r="M13" s="205"/>
      <c r="N13" s="205"/>
      <c r="O13" s="205"/>
      <c r="P13" s="205"/>
      <c r="Q13" s="205"/>
      <c r="R13" s="205"/>
      <c r="T13" s="212"/>
      <c r="U13" s="212"/>
      <c r="V13" s="212"/>
      <c r="W13" s="2" t="s">
        <v>13</v>
      </c>
      <c r="X13" s="212"/>
      <c r="Y13" s="212"/>
      <c r="Z13" s="212"/>
    </row>
    <row r="14" spans="1:36">
      <c r="B14" s="3"/>
      <c r="C14" s="2" t="s">
        <v>15</v>
      </c>
      <c r="D14" s="131" t="s">
        <v>16</v>
      </c>
      <c r="E14" s="131"/>
      <c r="F14" s="131"/>
      <c r="G14" s="131"/>
      <c r="H14" s="131"/>
      <c r="I14" s="131"/>
      <c r="J14" s="131"/>
      <c r="K14" s="2" t="s">
        <v>9</v>
      </c>
      <c r="L14" s="140" t="s">
        <v>17</v>
      </c>
      <c r="M14" s="140"/>
      <c r="N14" s="140"/>
      <c r="O14" s="140"/>
      <c r="P14" s="207"/>
      <c r="Q14" s="207"/>
      <c r="R14" s="207"/>
      <c r="S14" s="207"/>
      <c r="T14" s="207"/>
      <c r="U14" s="207"/>
      <c r="V14" s="207"/>
      <c r="W14" s="207"/>
      <c r="X14" s="207"/>
      <c r="Y14" s="207"/>
      <c r="Z14" s="207"/>
      <c r="AA14" s="207"/>
      <c r="AB14" s="207"/>
      <c r="AC14" s="207"/>
      <c r="AD14" s="207"/>
      <c r="AE14" s="207"/>
      <c r="AF14" s="207"/>
      <c r="AG14" s="207"/>
      <c r="AH14" s="207"/>
      <c r="AI14" s="207"/>
      <c r="AJ14" s="2"/>
    </row>
    <row r="15" spans="1:36">
      <c r="B15" s="3"/>
      <c r="D15" s="105"/>
      <c r="E15" s="105"/>
      <c r="F15" s="105"/>
      <c r="G15" s="105"/>
      <c r="H15" s="105"/>
      <c r="I15" s="105"/>
      <c r="J15" s="105"/>
      <c r="L15" s="140" t="s">
        <v>19</v>
      </c>
      <c r="M15" s="140"/>
      <c r="N15" s="140"/>
      <c r="O15" s="140"/>
      <c r="P15" s="207"/>
      <c r="Q15" s="207"/>
      <c r="R15" s="207"/>
      <c r="S15" s="207"/>
      <c r="T15" s="207"/>
      <c r="U15" s="207"/>
      <c r="V15" s="207"/>
      <c r="W15" s="207"/>
      <c r="X15" s="207"/>
      <c r="Y15" s="207"/>
      <c r="Z15" s="207"/>
      <c r="AA15" s="207"/>
      <c r="AB15" s="207"/>
      <c r="AC15" s="207"/>
      <c r="AD15" s="207"/>
      <c r="AE15" s="207"/>
      <c r="AF15" s="207"/>
      <c r="AG15" s="207"/>
      <c r="AH15" s="207"/>
      <c r="AI15" s="207"/>
      <c r="AJ15" s="2"/>
    </row>
    <row r="16" spans="1:36">
      <c r="B16" s="3"/>
      <c r="C16" s="2" t="s">
        <v>21</v>
      </c>
      <c r="D16" s="131" t="s">
        <v>22</v>
      </c>
      <c r="E16" s="131"/>
      <c r="F16" s="131"/>
      <c r="G16" s="131"/>
      <c r="H16" s="131"/>
      <c r="I16" s="131"/>
      <c r="J16" s="131"/>
      <c r="K16" s="2" t="s">
        <v>9</v>
      </c>
      <c r="L16" s="141" t="s">
        <v>23</v>
      </c>
      <c r="M16" s="141"/>
      <c r="N16" s="141"/>
      <c r="O16" s="206"/>
      <c r="P16" s="206"/>
      <c r="Q16" s="206"/>
      <c r="R16" s="206"/>
      <c r="S16" s="206"/>
      <c r="T16" s="206"/>
      <c r="U16" s="206"/>
      <c r="V16" s="206"/>
      <c r="W16" s="141" t="s">
        <v>95</v>
      </c>
      <c r="X16" s="141"/>
      <c r="Y16" s="141"/>
      <c r="Z16" s="210"/>
      <c r="AA16" s="210"/>
      <c r="AB16" s="210"/>
      <c r="AC16" s="210"/>
      <c r="AD16" s="210"/>
      <c r="AE16" s="210"/>
      <c r="AF16" s="210"/>
      <c r="AG16" s="210"/>
      <c r="AH16" s="210"/>
      <c r="AI16" s="210"/>
    </row>
    <row r="17" spans="2:113">
      <c r="B17" s="3"/>
      <c r="L17" s="141" t="s">
        <v>27</v>
      </c>
      <c r="M17" s="141"/>
      <c r="N17" s="141"/>
      <c r="O17" s="206"/>
      <c r="P17" s="206"/>
      <c r="Q17" s="206"/>
      <c r="R17" s="206"/>
      <c r="S17" s="206"/>
      <c r="T17" s="206"/>
      <c r="U17" s="206"/>
      <c r="V17" s="206"/>
      <c r="W17" s="141" t="s">
        <v>96</v>
      </c>
      <c r="X17" s="141"/>
      <c r="Y17" s="141"/>
      <c r="Z17" s="210"/>
      <c r="AA17" s="210"/>
      <c r="AB17" s="210"/>
      <c r="AC17" s="210"/>
      <c r="AD17" s="210"/>
      <c r="AE17" s="210"/>
      <c r="AF17" s="210"/>
      <c r="AG17" s="210"/>
      <c r="AH17" s="210"/>
      <c r="AI17" s="210"/>
    </row>
    <row r="18" spans="2:113">
      <c r="B18" s="3"/>
      <c r="L18" s="141" t="s">
        <v>29</v>
      </c>
      <c r="M18" s="141"/>
      <c r="N18" s="141"/>
      <c r="O18" s="206"/>
      <c r="P18" s="206"/>
      <c r="Q18" s="206"/>
      <c r="R18" s="206"/>
      <c r="S18" s="206"/>
      <c r="T18" s="206"/>
      <c r="U18" s="206"/>
      <c r="V18" s="206"/>
      <c r="W18" s="141" t="s">
        <v>97</v>
      </c>
      <c r="X18" s="141"/>
      <c r="Y18" s="141"/>
      <c r="Z18" s="210"/>
      <c r="AA18" s="210"/>
      <c r="AB18" s="210"/>
      <c r="AC18" s="210"/>
      <c r="AD18" s="210"/>
      <c r="AE18" s="210"/>
      <c r="AF18" s="210"/>
      <c r="AG18" s="210"/>
      <c r="AH18" s="210"/>
      <c r="AI18" s="210"/>
    </row>
    <row r="19" spans="2:113">
      <c r="B19" s="3"/>
      <c r="C19" s="2" t="s">
        <v>31</v>
      </c>
      <c r="D19" s="131" t="s">
        <v>32</v>
      </c>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2:113">
      <c r="D20" s="209" t="s">
        <v>98</v>
      </c>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6"/>
    </row>
    <row r="21" spans="2:113">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6"/>
    </row>
    <row r="22" spans="2:113" s="5" customFormat="1">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row>
    <row r="23" spans="2:113">
      <c r="B23" s="3"/>
      <c r="C23" s="2" t="s">
        <v>34</v>
      </c>
      <c r="D23" s="131" t="s">
        <v>35</v>
      </c>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2:11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row>
    <row r="25" spans="2:11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row>
    <row r="26" spans="2:11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row>
    <row r="27" spans="2:11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row>
    <row r="28" spans="2:11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row>
    <row r="29" spans="2:11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row>
    <row r="30" spans="2:11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row>
    <row r="31" spans="2:113" s="5" customFormat="1">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row>
    <row r="32" spans="2:113">
      <c r="B32" s="76" t="s">
        <v>99</v>
      </c>
      <c r="C32" s="131" t="s">
        <v>37</v>
      </c>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C33" s="126" t="s">
        <v>38</v>
      </c>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row>
    <row r="34" spans="1:35">
      <c r="AH34" s="107"/>
      <c r="AI34" s="6"/>
    </row>
    <row r="35" spans="1:35">
      <c r="B35" s="76" t="s">
        <v>100</v>
      </c>
      <c r="C35" s="131" t="s">
        <v>39</v>
      </c>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1:35">
      <c r="C36" s="136" t="s">
        <v>40</v>
      </c>
      <c r="D36" s="136"/>
      <c r="E36" s="136"/>
      <c r="F36" s="136"/>
      <c r="G36" s="136"/>
      <c r="H36" s="136"/>
      <c r="I36" s="136"/>
      <c r="J36" s="201">
        <f>M37+M38</f>
        <v>0</v>
      </c>
      <c r="K36" s="201"/>
      <c r="L36" s="201"/>
      <c r="M36" s="201"/>
      <c r="N36" s="201"/>
      <c r="O36" s="135" t="s">
        <v>41</v>
      </c>
      <c r="P36" s="135"/>
      <c r="Q36" s="135"/>
      <c r="R36" s="135"/>
      <c r="S36" s="135"/>
      <c r="T36" s="135"/>
      <c r="U36" s="135"/>
      <c r="V36" s="135"/>
      <c r="W36" s="204">
        <f>W37+W38</f>
        <v>0</v>
      </c>
      <c r="X36" s="204"/>
      <c r="Y36" s="204"/>
      <c r="Z36" s="204"/>
      <c r="AA36" s="135" t="s">
        <v>42</v>
      </c>
      <c r="AB36" s="135"/>
      <c r="AC36" s="135"/>
      <c r="AD36" s="135"/>
      <c r="AE36" s="204">
        <f>AE37+AE38</f>
        <v>0</v>
      </c>
      <c r="AF36" s="204"/>
      <c r="AG36" s="204"/>
      <c r="AH36" s="204"/>
    </row>
    <row r="37" spans="1:35">
      <c r="D37" s="138" t="s">
        <v>43</v>
      </c>
      <c r="E37" s="138"/>
      <c r="F37" s="138"/>
      <c r="G37" s="134" t="s">
        <v>44</v>
      </c>
      <c r="H37" s="134"/>
      <c r="I37" s="134"/>
      <c r="J37" s="134"/>
      <c r="K37" s="134"/>
      <c r="L37" s="134"/>
      <c r="M37" s="202"/>
      <c r="N37" s="202"/>
      <c r="O37" s="202"/>
      <c r="P37" s="202"/>
      <c r="Q37" s="134" t="s">
        <v>45</v>
      </c>
      <c r="R37" s="134"/>
      <c r="S37" s="134"/>
      <c r="T37" s="134"/>
      <c r="U37" s="134"/>
      <c r="V37" s="134"/>
      <c r="W37" s="202"/>
      <c r="X37" s="202"/>
      <c r="Y37" s="202"/>
      <c r="Z37" s="202"/>
      <c r="AA37" s="135" t="s">
        <v>42</v>
      </c>
      <c r="AB37" s="135"/>
      <c r="AC37" s="135"/>
      <c r="AD37" s="135"/>
      <c r="AE37" s="201">
        <f>M37-W37</f>
        <v>0</v>
      </c>
      <c r="AF37" s="201"/>
      <c r="AG37" s="201"/>
      <c r="AH37" s="201"/>
      <c r="AI37" s="6"/>
    </row>
    <row r="38" spans="1:35">
      <c r="C38" s="106"/>
      <c r="D38" s="133" t="s">
        <v>46</v>
      </c>
      <c r="E38" s="133"/>
      <c r="F38" s="133"/>
      <c r="G38" s="134" t="s">
        <v>44</v>
      </c>
      <c r="H38" s="134"/>
      <c r="I38" s="134"/>
      <c r="J38" s="134"/>
      <c r="K38" s="134"/>
      <c r="L38" s="134"/>
      <c r="M38" s="201">
        <f>SUM('A(公共)'!$O$36,'B(公共)'!$O$36,'C(公共)'!$O$36)</f>
        <v>0</v>
      </c>
      <c r="N38" s="201"/>
      <c r="O38" s="201"/>
      <c r="P38" s="201"/>
      <c r="Q38" s="134" t="s">
        <v>45</v>
      </c>
      <c r="R38" s="134"/>
      <c r="S38" s="134"/>
      <c r="T38" s="134"/>
      <c r="U38" s="134"/>
      <c r="V38" s="134"/>
      <c r="W38" s="201">
        <f>SUM('A(公共)'!$Z$36,'B(公共)'!$Z$36,'C(公共)'!$Z$36)</f>
        <v>0</v>
      </c>
      <c r="X38" s="201"/>
      <c r="Y38" s="201"/>
      <c r="Z38" s="201"/>
      <c r="AA38" s="135" t="s">
        <v>42</v>
      </c>
      <c r="AB38" s="135"/>
      <c r="AC38" s="135"/>
      <c r="AD38" s="135"/>
      <c r="AE38" s="201">
        <f>M38-W38</f>
        <v>0</v>
      </c>
      <c r="AF38" s="201"/>
      <c r="AG38" s="201"/>
      <c r="AH38" s="201"/>
    </row>
    <row r="39" spans="1:35">
      <c r="D39" s="126" t="s">
        <v>47</v>
      </c>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6"/>
    </row>
    <row r="40" spans="1:35">
      <c r="D40" s="126" t="s">
        <v>48</v>
      </c>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6"/>
    </row>
    <row r="41" spans="1:35">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c r="A42" s="134" t="s">
        <v>49</v>
      </c>
      <c r="B42" s="134"/>
      <c r="C42" s="128" t="s">
        <v>50</v>
      </c>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row>
    <row r="43" spans="1:35">
      <c r="A43" s="134"/>
      <c r="B43" s="134"/>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row>
  </sheetData>
  <sheetProtection sheet="1" selectLockedCells="1"/>
  <mergeCells count="65">
    <mergeCell ref="A1:AI1"/>
    <mergeCell ref="A4:AI4"/>
    <mergeCell ref="U8:AI8"/>
    <mergeCell ref="U6:AI7"/>
    <mergeCell ref="L16:N16"/>
    <mergeCell ref="W16:Y16"/>
    <mergeCell ref="T12:V12"/>
    <mergeCell ref="T13:V13"/>
    <mergeCell ref="X13:Z13"/>
    <mergeCell ref="X12:Z12"/>
    <mergeCell ref="Z16:AI16"/>
    <mergeCell ref="P14:AI14"/>
    <mergeCell ref="O18:V18"/>
    <mergeCell ref="O17:V17"/>
    <mergeCell ref="Z18:AI18"/>
    <mergeCell ref="Z17:AI17"/>
    <mergeCell ref="P15:AI15"/>
    <mergeCell ref="D39:AH39"/>
    <mergeCell ref="D40:AH40"/>
    <mergeCell ref="C42:AI43"/>
    <mergeCell ref="B2:L2"/>
    <mergeCell ref="M2:T2"/>
    <mergeCell ref="D38:F38"/>
    <mergeCell ref="G38:L38"/>
    <mergeCell ref="D37:F37"/>
    <mergeCell ref="G37:L37"/>
    <mergeCell ref="C36:I36"/>
    <mergeCell ref="Q37:V37"/>
    <mergeCell ref="O36:V36"/>
    <mergeCell ref="AE36:AH36"/>
    <mergeCell ref="D20:AH21"/>
    <mergeCell ref="L17:N17"/>
    <mergeCell ref="W17:Y17"/>
    <mergeCell ref="W38:Z38"/>
    <mergeCell ref="AA38:AD38"/>
    <mergeCell ref="AA37:AD37"/>
    <mergeCell ref="AA36:AD36"/>
    <mergeCell ref="D11:J11"/>
    <mergeCell ref="D16:J16"/>
    <mergeCell ref="D14:J14"/>
    <mergeCell ref="D12:J12"/>
    <mergeCell ref="L14:O14"/>
    <mergeCell ref="L15:O15"/>
    <mergeCell ref="L12:R12"/>
    <mergeCell ref="L13:R13"/>
    <mergeCell ref="O16:V16"/>
    <mergeCell ref="L11:AI11"/>
    <mergeCell ref="L18:N18"/>
    <mergeCell ref="W18:Y18"/>
    <mergeCell ref="A42:B43"/>
    <mergeCell ref="C10:AI10"/>
    <mergeCell ref="C32:AI32"/>
    <mergeCell ref="C33:AI33"/>
    <mergeCell ref="C35:AI35"/>
    <mergeCell ref="Q38:V38"/>
    <mergeCell ref="J36:N36"/>
    <mergeCell ref="M37:P37"/>
    <mergeCell ref="M38:P38"/>
    <mergeCell ref="D19:AI19"/>
    <mergeCell ref="D23:AI23"/>
    <mergeCell ref="D24:AI30"/>
    <mergeCell ref="AE38:AH38"/>
    <mergeCell ref="AE37:AH37"/>
    <mergeCell ref="W36:Z36"/>
    <mergeCell ref="W37:Z37"/>
  </mergeCells>
  <phoneticPr fontId="5"/>
  <conditionalFormatting sqref="L12:R13 T12:V13 D24">
    <cfRule type="containsBlanks" dxfId="5" priority="4">
      <formula>LEN(TRIM(D12))=0</formula>
    </cfRule>
  </conditionalFormatting>
  <conditionalFormatting sqref="L11:AJ11">
    <cfRule type="containsBlanks" dxfId="4" priority="1">
      <formula>LEN(TRIM(L11))=0</formula>
    </cfRule>
  </conditionalFormatting>
  <conditionalFormatting sqref="M2:T2 U6 U8 X12:Z13 P14:AI15 O16:V18 Z16:AI18 D20:AH21 D24:AI30 M37:P37 W37:Z37">
    <cfRule type="containsBlanks" dxfId="3" priority="2">
      <formula>LEN(TRIM(D2))=0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'(参考)宿泊料等'!$B$3:$B$25</xm:f>
          </x14:formula1>
          <xm:sqref>O17:O18 O16:V16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37"/>
  <sheetViews>
    <sheetView showZeros="0" view="pageBreakPreview" zoomScale="90" zoomScaleNormal="100" zoomScaleSheetLayoutView="90" workbookViewId="0">
      <selection activeCell="K5" sqref="K5:M5"/>
    </sheetView>
  </sheetViews>
  <sheetFormatPr defaultColWidth="2.5703125" defaultRowHeight="37.5" customHeight="1"/>
  <cols>
    <col min="1" max="1" width="8.7109375" style="5" customWidth="1"/>
    <col min="2" max="2" width="7.5703125" style="5" customWidth="1"/>
    <col min="3" max="3" width="4.28515625" style="13" bestFit="1" customWidth="1"/>
    <col min="4" max="4" width="7.5703125" style="5" customWidth="1"/>
    <col min="5" max="7" width="10.7109375" style="5" customWidth="1"/>
    <col min="8" max="8" width="7.42578125" style="13" customWidth="1"/>
    <col min="9" max="30" width="7.42578125" style="5" customWidth="1"/>
    <col min="31" max="16384" width="2.5703125" style="5"/>
  </cols>
  <sheetData>
    <row r="1" spans="1:30" ht="15.75">
      <c r="A1" s="9" t="s">
        <v>51</v>
      </c>
      <c r="B1" s="9"/>
      <c r="C1" s="9"/>
      <c r="D1" s="9"/>
      <c r="E1" s="9"/>
      <c r="F1" s="9"/>
      <c r="G1" s="9"/>
      <c r="H1" s="9"/>
      <c r="I1" s="9"/>
      <c r="J1" s="9"/>
      <c r="K1" s="9"/>
      <c r="L1" s="9"/>
      <c r="M1" s="9"/>
      <c r="N1" s="9"/>
      <c r="O1" s="9"/>
      <c r="P1" s="9"/>
      <c r="Q1" s="9"/>
      <c r="R1" s="9"/>
      <c r="S1" s="9"/>
      <c r="T1" s="9"/>
      <c r="U1" s="9"/>
      <c r="V1" s="9"/>
      <c r="W1" s="183">
        <f>'報告書(公共)'!U6</f>
        <v>0</v>
      </c>
      <c r="X1" s="183"/>
      <c r="Y1" s="183"/>
      <c r="Z1" s="183"/>
      <c r="AA1" s="183"/>
      <c r="AB1" s="183"/>
      <c r="AC1" s="183"/>
      <c r="AD1" s="183"/>
    </row>
    <row r="2" spans="1:30" s="8" customFormat="1" ht="15" customHeight="1">
      <c r="A2" s="1" t="s">
        <v>52</v>
      </c>
      <c r="B2" s="1"/>
      <c r="C2" s="1"/>
      <c r="D2" s="1"/>
      <c r="E2" s="225">
        <f>'報告書(公共)'!M2</f>
        <v>0</v>
      </c>
      <c r="F2" s="225"/>
      <c r="G2" s="1"/>
      <c r="H2" s="1"/>
      <c r="I2" s="1"/>
      <c r="J2" s="1"/>
      <c r="K2" s="1"/>
      <c r="L2" s="1"/>
      <c r="M2" s="1"/>
      <c r="N2" s="1"/>
      <c r="O2" s="1"/>
      <c r="P2" s="1"/>
      <c r="Q2" s="1"/>
      <c r="R2" s="1"/>
      <c r="S2" s="1"/>
      <c r="T2" s="1"/>
      <c r="U2" s="1"/>
      <c r="V2" s="1"/>
      <c r="W2" s="1"/>
      <c r="X2" s="1"/>
      <c r="Y2" s="1"/>
      <c r="Z2" s="1"/>
      <c r="AA2" s="1"/>
      <c r="AB2" s="1"/>
      <c r="AC2" s="1"/>
      <c r="AD2" s="1"/>
    </row>
    <row r="3" spans="1:30" ht="16.5" thickBot="1">
      <c r="A3" s="186" t="s">
        <v>101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row>
    <row r="4" spans="1:30" ht="15.75">
      <c r="E4" s="9"/>
      <c r="F4" s="9"/>
      <c r="G4" s="9"/>
      <c r="H4" s="10"/>
      <c r="I4" s="188" t="s">
        <v>54</v>
      </c>
      <c r="J4" s="189"/>
      <c r="K4" s="189"/>
      <c r="L4" s="189"/>
      <c r="M4" s="189"/>
      <c r="N4" s="189"/>
      <c r="O4" s="189"/>
      <c r="P4" s="189"/>
      <c r="Q4" s="189"/>
      <c r="R4" s="189"/>
      <c r="S4" s="190"/>
      <c r="T4" s="188" t="s">
        <v>55</v>
      </c>
      <c r="U4" s="189"/>
      <c r="V4" s="189"/>
      <c r="W4" s="189"/>
      <c r="X4" s="189"/>
      <c r="Y4" s="189"/>
      <c r="Z4" s="189"/>
      <c r="AA4" s="189"/>
      <c r="AB4" s="189"/>
      <c r="AC4" s="189"/>
      <c r="AD4" s="190"/>
    </row>
    <row r="5" spans="1:30" ht="32.25" customHeight="1">
      <c r="A5" s="13" t="s">
        <v>56</v>
      </c>
      <c r="B5" s="228">
        <f>'報告書(公共)'!Z16</f>
        <v>0</v>
      </c>
      <c r="C5" s="228"/>
      <c r="D5" s="228"/>
      <c r="E5" s="228"/>
      <c r="F5" s="11"/>
      <c r="G5" s="11"/>
      <c r="H5" s="12"/>
      <c r="I5" s="213" t="s">
        <v>57</v>
      </c>
      <c r="J5" s="160"/>
      <c r="K5" s="217"/>
      <c r="L5" s="218"/>
      <c r="M5" s="219"/>
      <c r="N5" s="194" t="s">
        <v>102</v>
      </c>
      <c r="O5" s="195"/>
      <c r="P5" s="117"/>
      <c r="Q5" s="157" t="s">
        <v>59</v>
      </c>
      <c r="R5" s="193"/>
      <c r="S5" s="118"/>
      <c r="T5" s="213" t="s">
        <v>57</v>
      </c>
      <c r="U5" s="160"/>
      <c r="V5" s="214">
        <f>K5</f>
        <v>0</v>
      </c>
      <c r="W5" s="215"/>
      <c r="X5" s="216"/>
      <c r="Y5" s="194" t="s">
        <v>58</v>
      </c>
      <c r="Z5" s="195"/>
      <c r="AA5" s="97">
        <f>P5</f>
        <v>0</v>
      </c>
      <c r="AB5" s="157" t="s">
        <v>59</v>
      </c>
      <c r="AC5" s="193"/>
      <c r="AD5" s="96">
        <f>S5</f>
        <v>0</v>
      </c>
    </row>
    <row r="6" spans="1:30" ht="31.5" customHeight="1" thickBot="1">
      <c r="A6" s="13" t="s">
        <v>60</v>
      </c>
      <c r="B6" s="227">
        <f>'報告書(公共)'!O16</f>
        <v>0</v>
      </c>
      <c r="C6" s="227"/>
      <c r="D6" s="227"/>
      <c r="E6" s="227"/>
      <c r="I6" s="226" t="s">
        <v>61</v>
      </c>
      <c r="J6" s="168"/>
      <c r="K6" s="168"/>
      <c r="L6" s="176" t="s">
        <v>62</v>
      </c>
      <c r="M6" s="175"/>
      <c r="N6" s="167" t="s">
        <v>63</v>
      </c>
      <c r="O6" s="168"/>
      <c r="P6" s="159" t="s">
        <v>64</v>
      </c>
      <c r="Q6" s="159"/>
      <c r="R6" s="220" t="s">
        <v>65</v>
      </c>
      <c r="S6" s="221"/>
      <c r="T6" s="226" t="str">
        <f>I6</f>
        <v>鉄道賃</v>
      </c>
      <c r="U6" s="168"/>
      <c r="V6" s="168"/>
      <c r="W6" s="176" t="str">
        <f>L6</f>
        <v>航空賃</v>
      </c>
      <c r="X6" s="175"/>
      <c r="Y6" s="167" t="s">
        <v>63</v>
      </c>
      <c r="Z6" s="168"/>
      <c r="AA6" s="169" t="str">
        <f>P6</f>
        <v>宿泊料</v>
      </c>
      <c r="AB6" s="170"/>
      <c r="AC6" s="169" t="str">
        <f>R6</f>
        <v>食卓料</v>
      </c>
      <c r="AD6" s="171"/>
    </row>
    <row r="7" spans="1:30" ht="31.5">
      <c r="A7" s="14" t="s">
        <v>66</v>
      </c>
      <c r="B7" s="15" t="s">
        <v>67</v>
      </c>
      <c r="C7" s="16" t="s">
        <v>68</v>
      </c>
      <c r="D7" s="17" t="s">
        <v>69</v>
      </c>
      <c r="E7" s="18" t="s">
        <v>70</v>
      </c>
      <c r="F7" s="19" t="s">
        <v>71</v>
      </c>
      <c r="G7" s="18" t="s">
        <v>72</v>
      </c>
      <c r="H7" s="20" t="s">
        <v>73</v>
      </c>
      <c r="I7" s="21" t="s">
        <v>74</v>
      </c>
      <c r="J7" s="22" t="s">
        <v>75</v>
      </c>
      <c r="K7" s="23" t="s">
        <v>76</v>
      </c>
      <c r="L7" s="24" t="s">
        <v>74</v>
      </c>
      <c r="M7" s="22" t="s">
        <v>75</v>
      </c>
      <c r="N7" s="22" t="s">
        <v>74</v>
      </c>
      <c r="O7" s="25" t="s">
        <v>75</v>
      </c>
      <c r="P7" s="25" t="s">
        <v>77</v>
      </c>
      <c r="Q7" s="25" t="s">
        <v>78</v>
      </c>
      <c r="R7" s="25" t="s">
        <v>77</v>
      </c>
      <c r="S7" s="26" t="s">
        <v>78</v>
      </c>
      <c r="T7" s="21" t="str">
        <f>I7</f>
        <v>路程</v>
      </c>
      <c r="U7" s="22" t="str">
        <f>J7</f>
        <v>運賃</v>
      </c>
      <c r="V7" s="23" t="str">
        <f>K7</f>
        <v>急行
料金</v>
      </c>
      <c r="W7" s="24" t="str">
        <f>L7</f>
        <v>路程</v>
      </c>
      <c r="X7" s="22" t="str">
        <f>M7</f>
        <v>運賃</v>
      </c>
      <c r="Y7" s="22" t="str">
        <f>N7</f>
        <v>路程</v>
      </c>
      <c r="Z7" s="22" t="str">
        <f>O7</f>
        <v>運賃</v>
      </c>
      <c r="AA7" s="22" t="str">
        <f>P7</f>
        <v>夜数</v>
      </c>
      <c r="AB7" s="22" t="str">
        <f>Q7</f>
        <v>定額</v>
      </c>
      <c r="AC7" s="22" t="str">
        <f>R7</f>
        <v>夜数</v>
      </c>
      <c r="AD7" s="27" t="str">
        <f>S7</f>
        <v>定額</v>
      </c>
    </row>
    <row r="8" spans="1:30" ht="15.75">
      <c r="A8" s="28"/>
      <c r="B8" s="29"/>
      <c r="C8" s="30"/>
      <c r="D8" s="31"/>
      <c r="E8" s="32"/>
      <c r="F8" s="33"/>
      <c r="G8" s="32"/>
      <c r="H8" s="34"/>
      <c r="I8" s="35" t="s">
        <v>79</v>
      </c>
      <c r="J8" s="36" t="s">
        <v>80</v>
      </c>
      <c r="K8" s="37" t="s">
        <v>80</v>
      </c>
      <c r="L8" s="38" t="s">
        <v>79</v>
      </c>
      <c r="M8" s="36" t="s">
        <v>80</v>
      </c>
      <c r="N8" s="36" t="s">
        <v>79</v>
      </c>
      <c r="O8" s="39" t="s">
        <v>80</v>
      </c>
      <c r="P8" s="40" t="s">
        <v>81</v>
      </c>
      <c r="Q8" s="40" t="s">
        <v>80</v>
      </c>
      <c r="R8" s="40" t="s">
        <v>81</v>
      </c>
      <c r="S8" s="41" t="s">
        <v>80</v>
      </c>
      <c r="T8" s="35" t="s">
        <v>79</v>
      </c>
      <c r="U8" s="36" t="s">
        <v>80</v>
      </c>
      <c r="V8" s="37" t="s">
        <v>80</v>
      </c>
      <c r="W8" s="38" t="s">
        <v>79</v>
      </c>
      <c r="X8" s="36" t="s">
        <v>80</v>
      </c>
      <c r="Y8" s="36" t="s">
        <v>79</v>
      </c>
      <c r="Z8" s="39" t="s">
        <v>80</v>
      </c>
      <c r="AA8" s="40" t="s">
        <v>81</v>
      </c>
      <c r="AB8" s="40" t="s">
        <v>80</v>
      </c>
      <c r="AC8" s="40" t="s">
        <v>81</v>
      </c>
      <c r="AD8" s="41" t="s">
        <v>80</v>
      </c>
    </row>
    <row r="9" spans="1:30" ht="22.5" customHeight="1">
      <c r="A9" s="123"/>
      <c r="B9" s="124"/>
      <c r="C9" s="47" t="s">
        <v>68</v>
      </c>
      <c r="D9" s="119"/>
      <c r="E9" s="120"/>
      <c r="F9" s="120"/>
      <c r="G9" s="120"/>
      <c r="H9" s="121"/>
      <c r="I9" s="109"/>
      <c r="J9" s="110"/>
      <c r="K9" s="110"/>
      <c r="L9" s="110"/>
      <c r="M9" s="110"/>
      <c r="N9" s="111"/>
      <c r="O9" s="112"/>
      <c r="P9" s="98" t="str">
        <f>IF(H9="","",IF($K$5="",1,""))</f>
        <v/>
      </c>
      <c r="Q9" s="110"/>
      <c r="R9" s="98" t="str">
        <f>IF(H9="","",IF(AND($K$5="",$P$5="",$S$5=""),"",1))</f>
        <v/>
      </c>
      <c r="S9" s="99" t="str">
        <f>IF(AC9="","",IF(AND($P$5="なし",$S$5="なし"),VLOOKUP($B$6,'(参考)宿泊料等'!$B:$I,5,FALSE))+IF(AND($P$5="なし",$S$5="あり"),VLOOKUP($B$6,'(参考)宿泊料等'!$B:$I,6,FALSE))+IF(AND($P$5="あり",$S$5="なし"),VLOOKUP($B$6,'(参考)宿泊料等'!$B:$I,7,FALSE))+IF(AND($P$5="あり",$S$5="あり"),0))</f>
        <v/>
      </c>
      <c r="T9" s="100">
        <f t="shared" ref="T9:V9" si="0">I9</f>
        <v>0</v>
      </c>
      <c r="U9" s="98">
        <f t="shared" si="0"/>
        <v>0</v>
      </c>
      <c r="V9" s="98">
        <f t="shared" si="0"/>
        <v>0</v>
      </c>
      <c r="W9" s="98">
        <f>L9</f>
        <v>0</v>
      </c>
      <c r="X9" s="98">
        <f t="shared" ref="X9:AA9" si="1">M9</f>
        <v>0</v>
      </c>
      <c r="Y9" s="101">
        <f t="shared" si="1"/>
        <v>0</v>
      </c>
      <c r="Z9" s="98">
        <f>O9</f>
        <v>0</v>
      </c>
      <c r="AA9" s="98" t="str">
        <f t="shared" si="1"/>
        <v/>
      </c>
      <c r="AB9" s="98" t="str">
        <f>IF(OR(H9="東京都特別区",H9="横浜市",H9="川崎市",H9="相模原市",H9="千葉市",H9="さいたま市",H9="名古屋市",H9="京都市",H9="大阪市",H9="堺市",H9="神戸市",H9="広島市",H9="福岡市"),IF(AA9=1,MIN(Q9,VLOOKUP($B$6,'(参考)宿泊料等'!$B:$I,3,FALSE)),""),IF(AA9=1,MIN(Q9,VLOOKUP($B$6,'(参考)宿泊料等'!$B:$I,4,FALSE)),""))</f>
        <v/>
      </c>
      <c r="AC9" s="98" t="str">
        <f>IF($V$5=0,"",IF(R9="","",1))</f>
        <v/>
      </c>
      <c r="AD9" s="99" t="str">
        <f>IF(AC9="","",IF(AND($AA$5="なし",$AD$5="なし"),VLOOKUP($B$6,'(参考)宿泊料等'!$B:$I,5,FALSE))+IF(AND($AA$5="なし",$AD$5="あり"),VLOOKUP($B$6,'(参考)宿泊料等'!$B:$I,6,FALSE))+IF(AND($AA$5="あり",$AD$5="なし"),VLOOKUP($B$6,'(参考)宿泊料等'!$B:$I,7,FALSE))+IF(AND($AA$5="あり",$AD$5="あり"),0))</f>
        <v/>
      </c>
    </row>
    <row r="10" spans="1:30" ht="22.5" customHeight="1">
      <c r="A10" s="123"/>
      <c r="B10" s="125"/>
      <c r="C10" s="56" t="s">
        <v>68</v>
      </c>
      <c r="D10" s="122"/>
      <c r="E10" s="116"/>
      <c r="F10" s="116"/>
      <c r="G10" s="116"/>
      <c r="H10" s="121"/>
      <c r="I10" s="113"/>
      <c r="J10" s="114"/>
      <c r="K10" s="114"/>
      <c r="L10" s="114"/>
      <c r="M10" s="114"/>
      <c r="N10" s="115"/>
      <c r="O10" s="114"/>
      <c r="P10" s="98" t="str">
        <f t="shared" ref="P10:P33" si="2">IF(H10="","",IF($K$5="",1,""))</f>
        <v/>
      </c>
      <c r="Q10" s="114"/>
      <c r="R10" s="98" t="str">
        <f t="shared" ref="R10:R33" si="3">IF(H10="","",IF(AND($K$5="",$P$5="",$S$5=""),"",1))</f>
        <v/>
      </c>
      <c r="S10" s="99" t="str">
        <f>IF(AC10="","",IF(AND($P$5="なし",$S$5="なし"),VLOOKUP($B$6,'(参考)宿泊料等'!$B:$I,5,FALSE))+IF(AND($P$5="なし",$S$5="あり"),VLOOKUP($B$6,'(参考)宿泊料等'!$B:$I,6,FALSE))+IF(AND($P$5="あり",$S$5="なし"),VLOOKUP($B$6,'(参考)宿泊料等'!$B:$I,7,FALSE))+IF(AND($P$5="あり",$S$5="あり"),0))</f>
        <v/>
      </c>
      <c r="T10" s="102">
        <f t="shared" ref="T10:T33" si="4">I10</f>
        <v>0</v>
      </c>
      <c r="U10" s="103">
        <f t="shared" ref="U10:U33" si="5">J10</f>
        <v>0</v>
      </c>
      <c r="V10" s="103">
        <f t="shared" ref="V10:V33" si="6">K10</f>
        <v>0</v>
      </c>
      <c r="W10" s="98">
        <f t="shared" ref="W10:W33" si="7">L10</f>
        <v>0</v>
      </c>
      <c r="X10" s="98">
        <f t="shared" ref="X10:X33" si="8">M10</f>
        <v>0</v>
      </c>
      <c r="Y10" s="104">
        <f t="shared" ref="Y10:Y30" si="9">N10</f>
        <v>0</v>
      </c>
      <c r="Z10" s="103">
        <f t="shared" ref="Z10:Z32" si="10">O10</f>
        <v>0</v>
      </c>
      <c r="AA10" s="103" t="str">
        <f t="shared" ref="AA10:AA30" si="11">P10</f>
        <v/>
      </c>
      <c r="AB10" s="98" t="str">
        <f>IF(OR(H10="東京都特別区",H10="横浜市",H10="川崎市",H10="相模原市",H10="千葉市",H10="さいたま市",H10="名古屋市",H10="京都市",H10="大阪市",H10="堺市",H10="神戸市",H10="広島市",H10="福岡市"),IF(AA10=1,MIN(Q10,VLOOKUP($B$6,'(参考)宿泊料等'!$B:$I,3,FALSE)),""),IF(AA10=1,MIN(Q10,VLOOKUP($B$6,'(参考)宿泊料等'!$B:$I,4,FALSE)),""))</f>
        <v/>
      </c>
      <c r="AC10" s="98" t="str">
        <f t="shared" ref="AC10:AC33" si="12">IF($V$5=0,"",IF(R10="","",1))</f>
        <v/>
      </c>
      <c r="AD10" s="99" t="str">
        <f>IF(AC10="","",IF(AND($AA$5="なし",$AD$5="なし"),VLOOKUP($B$6,'(参考)宿泊料等'!$B:$I,5,FALSE))+IF(AND($AA$5="なし",$AD$5="あり"),VLOOKUP($B$6,'(参考)宿泊料等'!$B:$I,6,FALSE))+IF(AND($AA$5="あり",$AD$5="なし"),VLOOKUP($B$6,'(参考)宿泊料等'!$B:$I,7,FALSE))+IF(AND($AA$5="あり",$AD$5="あり"),0))</f>
        <v/>
      </c>
    </row>
    <row r="11" spans="1:30" ht="22.5" customHeight="1">
      <c r="A11" s="123"/>
      <c r="B11" s="125"/>
      <c r="C11" s="56" t="s">
        <v>68</v>
      </c>
      <c r="D11" s="122"/>
      <c r="E11" s="116"/>
      <c r="F11" s="116"/>
      <c r="G11" s="116"/>
      <c r="H11" s="121"/>
      <c r="I11" s="113"/>
      <c r="J11" s="114"/>
      <c r="K11" s="114"/>
      <c r="L11" s="114"/>
      <c r="M11" s="114"/>
      <c r="N11" s="115"/>
      <c r="O11" s="114"/>
      <c r="P11" s="98" t="str">
        <f t="shared" si="2"/>
        <v/>
      </c>
      <c r="Q11" s="114"/>
      <c r="R11" s="98" t="str">
        <f t="shared" si="3"/>
        <v/>
      </c>
      <c r="S11" s="99" t="str">
        <f>IF(AC11="","",IF(AND($P$5="なし",$S$5="なし"),VLOOKUP($B$6,'(参考)宿泊料等'!$B:$I,5,FALSE))+IF(AND($P$5="なし",$S$5="あり"),VLOOKUP($B$6,'(参考)宿泊料等'!$B:$I,6,FALSE))+IF(AND($P$5="あり",$S$5="なし"),VLOOKUP($B$6,'(参考)宿泊料等'!$B:$I,7,FALSE))+IF(AND($P$5="あり",$S$5="あり"),0))</f>
        <v/>
      </c>
      <c r="T11" s="102">
        <f t="shared" si="4"/>
        <v>0</v>
      </c>
      <c r="U11" s="103">
        <f t="shared" si="5"/>
        <v>0</v>
      </c>
      <c r="V11" s="103">
        <f t="shared" si="6"/>
        <v>0</v>
      </c>
      <c r="W11" s="98">
        <f t="shared" si="7"/>
        <v>0</v>
      </c>
      <c r="X11" s="98">
        <f t="shared" si="8"/>
        <v>0</v>
      </c>
      <c r="Y11" s="104">
        <f t="shared" si="9"/>
        <v>0</v>
      </c>
      <c r="Z11" s="103">
        <f t="shared" si="10"/>
        <v>0</v>
      </c>
      <c r="AA11" s="103" t="str">
        <f t="shared" si="11"/>
        <v/>
      </c>
      <c r="AB11" s="98" t="str">
        <f>IF(OR(H11="東京都特別区",H11="横浜市",H11="川崎市",H11="相模原市",H11="千葉市",H11="さいたま市",H11="名古屋市",H11="京都市",H11="大阪市",H11="堺市",H11="神戸市",H11="広島市",H11="福岡市"),IF(AA11=1,MIN(Q11,VLOOKUP($B$6,'(参考)宿泊料等'!$B:$I,3,FALSE)),""),IF(AA11=1,MIN(Q11,VLOOKUP($B$6,'(参考)宿泊料等'!$B:$I,4,FALSE)),""))</f>
        <v/>
      </c>
      <c r="AC11" s="98" t="str">
        <f t="shared" si="12"/>
        <v/>
      </c>
      <c r="AD11" s="99" t="str">
        <f>IF(AC11="","",IF(AND($AA$5="なし",$AD$5="なし"),VLOOKUP($B$6,'(参考)宿泊料等'!$B:$I,5,FALSE))+IF(AND($AA$5="なし",$AD$5="あり"),VLOOKUP($B$6,'(参考)宿泊料等'!$B:$I,6,FALSE))+IF(AND($AA$5="あり",$AD$5="なし"),VLOOKUP($B$6,'(参考)宿泊料等'!$B:$I,7,FALSE))+IF(AND($AA$5="あり",$AD$5="あり"),0))</f>
        <v/>
      </c>
    </row>
    <row r="12" spans="1:30" ht="22.5" customHeight="1">
      <c r="A12" s="123"/>
      <c r="B12" s="125"/>
      <c r="C12" s="56" t="s">
        <v>68</v>
      </c>
      <c r="D12" s="122"/>
      <c r="E12" s="116"/>
      <c r="F12" s="116"/>
      <c r="G12" s="116"/>
      <c r="H12" s="121"/>
      <c r="I12" s="113"/>
      <c r="J12" s="114"/>
      <c r="K12" s="114"/>
      <c r="L12" s="114"/>
      <c r="M12" s="114"/>
      <c r="N12" s="115"/>
      <c r="O12" s="114"/>
      <c r="P12" s="98" t="str">
        <f t="shared" si="2"/>
        <v/>
      </c>
      <c r="Q12" s="114"/>
      <c r="R12" s="98" t="str">
        <f t="shared" si="3"/>
        <v/>
      </c>
      <c r="S12" s="99" t="str">
        <f>IF(AC12="","",IF(AND($P$5="なし",$S$5="なし"),VLOOKUP($B$6,'(参考)宿泊料等'!$B:$I,5,FALSE))+IF(AND($P$5="なし",$S$5="あり"),VLOOKUP($B$6,'(参考)宿泊料等'!$B:$I,6,FALSE))+IF(AND($P$5="あり",$S$5="なし"),VLOOKUP($B$6,'(参考)宿泊料等'!$B:$I,7,FALSE))+IF(AND($P$5="あり",$S$5="あり"),0))</f>
        <v/>
      </c>
      <c r="T12" s="102">
        <f t="shared" si="4"/>
        <v>0</v>
      </c>
      <c r="U12" s="103">
        <f t="shared" si="5"/>
        <v>0</v>
      </c>
      <c r="V12" s="103">
        <f t="shared" si="6"/>
        <v>0</v>
      </c>
      <c r="W12" s="98">
        <f t="shared" si="7"/>
        <v>0</v>
      </c>
      <c r="X12" s="98">
        <f t="shared" si="8"/>
        <v>0</v>
      </c>
      <c r="Y12" s="104">
        <f t="shared" si="9"/>
        <v>0</v>
      </c>
      <c r="Z12" s="103">
        <f t="shared" si="10"/>
        <v>0</v>
      </c>
      <c r="AA12" s="103" t="str">
        <f t="shared" si="11"/>
        <v/>
      </c>
      <c r="AB12" s="98" t="str">
        <f>IF(OR(H12="東京都特別区",H12="横浜市",H12="川崎市",H12="相模原市",H12="千葉市",H12="さいたま市",H12="名古屋市",H12="京都市",H12="大阪市",H12="堺市",H12="神戸市",H12="広島市",H12="福岡市"),IF(AA12=1,MIN(Q12,VLOOKUP($B$6,'(参考)宿泊料等'!$B:$I,3,FALSE)),""),IF(AA12=1,MIN(Q12,VLOOKUP($B$6,'(参考)宿泊料等'!$B:$I,4,FALSE)),""))</f>
        <v/>
      </c>
      <c r="AC12" s="98" t="str">
        <f t="shared" si="12"/>
        <v/>
      </c>
      <c r="AD12" s="99" t="str">
        <f>IF(AC12="","",IF(AND($AA$5="なし",$AD$5="なし"),VLOOKUP($B$6,'(参考)宿泊料等'!$B:$I,5,FALSE))+IF(AND($AA$5="なし",$AD$5="あり"),VLOOKUP($B$6,'(参考)宿泊料等'!$B:$I,6,FALSE))+IF(AND($AA$5="あり",$AD$5="なし"),VLOOKUP($B$6,'(参考)宿泊料等'!$B:$I,7,FALSE))+IF(AND($AA$5="あり",$AD$5="あり"),0))</f>
        <v/>
      </c>
    </row>
    <row r="13" spans="1:30" ht="22.5" customHeight="1">
      <c r="A13" s="123"/>
      <c r="B13" s="125"/>
      <c r="C13" s="56" t="s">
        <v>68</v>
      </c>
      <c r="D13" s="122"/>
      <c r="E13" s="116"/>
      <c r="F13" s="116"/>
      <c r="G13" s="116"/>
      <c r="H13" s="121"/>
      <c r="I13" s="113"/>
      <c r="J13" s="114"/>
      <c r="K13" s="114"/>
      <c r="L13" s="114"/>
      <c r="M13" s="114"/>
      <c r="N13" s="115"/>
      <c r="O13" s="114"/>
      <c r="P13" s="98" t="str">
        <f t="shared" si="2"/>
        <v/>
      </c>
      <c r="Q13" s="114"/>
      <c r="R13" s="98" t="str">
        <f t="shared" si="3"/>
        <v/>
      </c>
      <c r="S13" s="99" t="str">
        <f>IF(AC13="","",IF(AND($P$5="なし",$S$5="なし"),VLOOKUP($B$6,'(参考)宿泊料等'!$B:$I,5,FALSE))+IF(AND($P$5="なし",$S$5="あり"),VLOOKUP($B$6,'(参考)宿泊料等'!$B:$I,6,FALSE))+IF(AND($P$5="あり",$S$5="なし"),VLOOKUP($B$6,'(参考)宿泊料等'!$B:$I,7,FALSE))+IF(AND($P$5="あり",$S$5="あり"),0))</f>
        <v/>
      </c>
      <c r="T13" s="102">
        <f t="shared" si="4"/>
        <v>0</v>
      </c>
      <c r="U13" s="103">
        <f t="shared" si="5"/>
        <v>0</v>
      </c>
      <c r="V13" s="103">
        <f t="shared" si="6"/>
        <v>0</v>
      </c>
      <c r="W13" s="98">
        <f t="shared" si="7"/>
        <v>0</v>
      </c>
      <c r="X13" s="98">
        <f t="shared" si="8"/>
        <v>0</v>
      </c>
      <c r="Y13" s="104">
        <f t="shared" si="9"/>
        <v>0</v>
      </c>
      <c r="Z13" s="103">
        <f t="shared" si="10"/>
        <v>0</v>
      </c>
      <c r="AA13" s="103" t="str">
        <f t="shared" si="11"/>
        <v/>
      </c>
      <c r="AB13" s="98" t="str">
        <f>IF(OR(H13="東京都特別区",H13="横浜市",H13="川崎市",H13="相模原市",H13="千葉市",H13="さいたま市",H13="名古屋市",H13="京都市",H13="大阪市",H13="堺市",H13="神戸市",H13="広島市",H13="福岡市"),IF(AA13=1,MIN(Q13,VLOOKUP($B$6,'(参考)宿泊料等'!$B:$I,3,FALSE)),""),IF(AA13=1,MIN(Q13,VLOOKUP($B$6,'(参考)宿泊料等'!$B:$I,4,FALSE)),""))</f>
        <v/>
      </c>
      <c r="AC13" s="98" t="str">
        <f t="shared" si="12"/>
        <v/>
      </c>
      <c r="AD13" s="99" t="str">
        <f>IF(AC13="","",IF(AND($AA$5="なし",$AD$5="なし"),VLOOKUP($B$6,'(参考)宿泊料等'!$B:$I,5,FALSE))+IF(AND($AA$5="なし",$AD$5="あり"),VLOOKUP($B$6,'(参考)宿泊料等'!$B:$I,6,FALSE))+IF(AND($AA$5="あり",$AD$5="なし"),VLOOKUP($B$6,'(参考)宿泊料等'!$B:$I,7,FALSE))+IF(AND($AA$5="あり",$AD$5="あり"),0))</f>
        <v/>
      </c>
    </row>
    <row r="14" spans="1:30" ht="22.5" customHeight="1">
      <c r="A14" s="123"/>
      <c r="B14" s="125"/>
      <c r="C14" s="56" t="s">
        <v>68</v>
      </c>
      <c r="D14" s="122"/>
      <c r="E14" s="116"/>
      <c r="F14" s="116"/>
      <c r="G14" s="116"/>
      <c r="H14" s="121"/>
      <c r="I14" s="113"/>
      <c r="J14" s="114"/>
      <c r="K14" s="114"/>
      <c r="L14" s="114"/>
      <c r="M14" s="114"/>
      <c r="N14" s="115"/>
      <c r="O14" s="114"/>
      <c r="P14" s="98" t="str">
        <f t="shared" si="2"/>
        <v/>
      </c>
      <c r="Q14" s="114"/>
      <c r="R14" s="98" t="str">
        <f t="shared" si="3"/>
        <v/>
      </c>
      <c r="S14" s="99" t="str">
        <f>IF(AC14="","",IF(AND($P$5="なし",$S$5="なし"),VLOOKUP($B$6,'(参考)宿泊料等'!$B:$I,5,FALSE))+IF(AND($P$5="なし",$S$5="あり"),VLOOKUP($B$6,'(参考)宿泊料等'!$B:$I,6,FALSE))+IF(AND($P$5="あり",$S$5="なし"),VLOOKUP($B$6,'(参考)宿泊料等'!$B:$I,7,FALSE))+IF(AND($P$5="あり",$S$5="あり"),0))</f>
        <v/>
      </c>
      <c r="T14" s="102">
        <f t="shared" si="4"/>
        <v>0</v>
      </c>
      <c r="U14" s="103">
        <f t="shared" si="5"/>
        <v>0</v>
      </c>
      <c r="V14" s="103">
        <f t="shared" si="6"/>
        <v>0</v>
      </c>
      <c r="W14" s="98">
        <f t="shared" si="7"/>
        <v>0</v>
      </c>
      <c r="X14" s="98">
        <f t="shared" si="8"/>
        <v>0</v>
      </c>
      <c r="Y14" s="104">
        <f t="shared" si="9"/>
        <v>0</v>
      </c>
      <c r="Z14" s="103">
        <f t="shared" si="10"/>
        <v>0</v>
      </c>
      <c r="AA14" s="103" t="str">
        <f t="shared" si="11"/>
        <v/>
      </c>
      <c r="AB14" s="98" t="str">
        <f>IF(OR(H14="東京都特別区",H14="横浜市",H14="川崎市",H14="相模原市",H14="千葉市",H14="さいたま市",H14="名古屋市",H14="京都市",H14="大阪市",H14="堺市",H14="神戸市",H14="広島市",H14="福岡市"),IF(AA14=1,MIN(Q14,VLOOKUP($B$6,'(参考)宿泊料等'!$B:$I,3,FALSE)),""),IF(AA14=1,MIN(Q14,VLOOKUP($B$6,'(参考)宿泊料等'!$B:$I,4,FALSE)),""))</f>
        <v/>
      </c>
      <c r="AC14" s="98" t="str">
        <f t="shared" si="12"/>
        <v/>
      </c>
      <c r="AD14" s="99" t="str">
        <f>IF(AC14="","",IF(AND($AA$5="なし",$AD$5="なし"),VLOOKUP($B$6,'(参考)宿泊料等'!$B:$I,5,FALSE))+IF(AND($AA$5="なし",$AD$5="あり"),VLOOKUP($B$6,'(参考)宿泊料等'!$B:$I,6,FALSE))+IF(AND($AA$5="あり",$AD$5="なし"),VLOOKUP($B$6,'(参考)宿泊料等'!$B:$I,7,FALSE))+IF(AND($AA$5="あり",$AD$5="あり"),0))</f>
        <v/>
      </c>
    </row>
    <row r="15" spans="1:30" ht="22.5" customHeight="1">
      <c r="A15" s="123"/>
      <c r="B15" s="125"/>
      <c r="C15" s="56" t="s">
        <v>68</v>
      </c>
      <c r="D15" s="122"/>
      <c r="E15" s="116"/>
      <c r="F15" s="116"/>
      <c r="G15" s="116"/>
      <c r="H15" s="121"/>
      <c r="I15" s="113"/>
      <c r="J15" s="114"/>
      <c r="K15" s="114"/>
      <c r="L15" s="114"/>
      <c r="M15" s="114"/>
      <c r="N15" s="115"/>
      <c r="O15" s="114"/>
      <c r="P15" s="98" t="str">
        <f t="shared" si="2"/>
        <v/>
      </c>
      <c r="Q15" s="114"/>
      <c r="R15" s="98" t="str">
        <f t="shared" si="3"/>
        <v/>
      </c>
      <c r="S15" s="99" t="str">
        <f>IF(AC15="","",IF(AND($P$5="なし",$S$5="なし"),VLOOKUP($B$6,'(参考)宿泊料等'!$B:$I,5,FALSE))+IF(AND($P$5="なし",$S$5="あり"),VLOOKUP($B$6,'(参考)宿泊料等'!$B:$I,6,FALSE))+IF(AND($P$5="あり",$S$5="なし"),VLOOKUP($B$6,'(参考)宿泊料等'!$B:$I,7,FALSE))+IF(AND($P$5="あり",$S$5="あり"),0))</f>
        <v/>
      </c>
      <c r="T15" s="102">
        <f t="shared" si="4"/>
        <v>0</v>
      </c>
      <c r="U15" s="103">
        <f t="shared" si="5"/>
        <v>0</v>
      </c>
      <c r="V15" s="103">
        <f t="shared" si="6"/>
        <v>0</v>
      </c>
      <c r="W15" s="98">
        <f t="shared" si="7"/>
        <v>0</v>
      </c>
      <c r="X15" s="98">
        <f t="shared" si="8"/>
        <v>0</v>
      </c>
      <c r="Y15" s="104">
        <f t="shared" si="9"/>
        <v>0</v>
      </c>
      <c r="Z15" s="103">
        <f t="shared" si="10"/>
        <v>0</v>
      </c>
      <c r="AA15" s="103" t="str">
        <f t="shared" si="11"/>
        <v/>
      </c>
      <c r="AB15" s="98" t="str">
        <f>IF(OR(H15="東京都特別区",H15="横浜市",H15="川崎市",H15="相模原市",H15="千葉市",H15="さいたま市",H15="名古屋市",H15="京都市",H15="大阪市",H15="堺市",H15="神戸市",H15="広島市",H15="福岡市"),IF(AA15=1,MIN(Q15,VLOOKUP($B$6,'(参考)宿泊料等'!$B:$I,3,FALSE)),""),IF(AA15=1,MIN(Q15,VLOOKUP($B$6,'(参考)宿泊料等'!$B:$I,4,FALSE)),""))</f>
        <v/>
      </c>
      <c r="AC15" s="98" t="str">
        <f t="shared" si="12"/>
        <v/>
      </c>
      <c r="AD15" s="99" t="str">
        <f>IF(AC15="","",IF(AND($AA$5="なし",$AD$5="なし"),VLOOKUP($B$6,'(参考)宿泊料等'!$B:$I,5,FALSE))+IF(AND($AA$5="なし",$AD$5="あり"),VLOOKUP($B$6,'(参考)宿泊料等'!$B:$I,6,FALSE))+IF(AND($AA$5="あり",$AD$5="なし"),VLOOKUP($B$6,'(参考)宿泊料等'!$B:$I,7,FALSE))+IF(AND($AA$5="あり",$AD$5="あり"),0))</f>
        <v/>
      </c>
    </row>
    <row r="16" spans="1:30" ht="22.5" customHeight="1">
      <c r="A16" s="123"/>
      <c r="B16" s="125"/>
      <c r="C16" s="56" t="s">
        <v>68</v>
      </c>
      <c r="D16" s="122"/>
      <c r="E16" s="116"/>
      <c r="F16" s="116"/>
      <c r="G16" s="116"/>
      <c r="H16" s="121"/>
      <c r="I16" s="113"/>
      <c r="J16" s="114"/>
      <c r="K16" s="114"/>
      <c r="L16" s="114"/>
      <c r="M16" s="114"/>
      <c r="N16" s="115"/>
      <c r="O16" s="114"/>
      <c r="P16" s="98" t="str">
        <f t="shared" si="2"/>
        <v/>
      </c>
      <c r="Q16" s="114"/>
      <c r="R16" s="98" t="str">
        <f t="shared" si="3"/>
        <v/>
      </c>
      <c r="S16" s="99" t="str">
        <f>IF(AC16="","",IF(AND($P$5="なし",$S$5="なし"),VLOOKUP($B$6,'(参考)宿泊料等'!$B:$I,5,FALSE))+IF(AND($P$5="なし",$S$5="あり"),VLOOKUP($B$6,'(参考)宿泊料等'!$B:$I,6,FALSE))+IF(AND($P$5="あり",$S$5="なし"),VLOOKUP($B$6,'(参考)宿泊料等'!$B:$I,7,FALSE))+IF(AND($P$5="あり",$S$5="あり"),0))</f>
        <v/>
      </c>
      <c r="T16" s="102">
        <f t="shared" si="4"/>
        <v>0</v>
      </c>
      <c r="U16" s="103">
        <f t="shared" si="5"/>
        <v>0</v>
      </c>
      <c r="V16" s="103">
        <f t="shared" si="6"/>
        <v>0</v>
      </c>
      <c r="W16" s="98">
        <f t="shared" si="7"/>
        <v>0</v>
      </c>
      <c r="X16" s="98">
        <f t="shared" si="8"/>
        <v>0</v>
      </c>
      <c r="Y16" s="104">
        <f t="shared" si="9"/>
        <v>0</v>
      </c>
      <c r="Z16" s="103">
        <f t="shared" si="10"/>
        <v>0</v>
      </c>
      <c r="AA16" s="103" t="str">
        <f t="shared" si="11"/>
        <v/>
      </c>
      <c r="AB16" s="98" t="str">
        <f>IF(OR(H16="東京都特別区",H16="横浜市",H16="川崎市",H16="相模原市",H16="千葉市",H16="さいたま市",H16="名古屋市",H16="京都市",H16="大阪市",H16="堺市",H16="神戸市",H16="広島市",H16="福岡市"),IF(AA16=1,MIN(Q16,VLOOKUP($B$6,'(参考)宿泊料等'!$B:$I,3,FALSE)),""),IF(AA16=1,MIN(Q16,VLOOKUP($B$6,'(参考)宿泊料等'!$B:$I,4,FALSE)),""))</f>
        <v/>
      </c>
      <c r="AC16" s="98" t="str">
        <f t="shared" si="12"/>
        <v/>
      </c>
      <c r="AD16" s="99" t="str">
        <f>IF(AC16="","",IF(AND($AA$5="なし",$AD$5="なし"),VLOOKUP($B$6,'(参考)宿泊料等'!$B:$I,5,FALSE))+IF(AND($AA$5="なし",$AD$5="あり"),VLOOKUP($B$6,'(参考)宿泊料等'!$B:$I,6,FALSE))+IF(AND($AA$5="あり",$AD$5="なし"),VLOOKUP($B$6,'(参考)宿泊料等'!$B:$I,7,FALSE))+IF(AND($AA$5="あり",$AD$5="あり"),0))</f>
        <v/>
      </c>
    </row>
    <row r="17" spans="1:30" ht="22.5" customHeight="1">
      <c r="A17" s="123"/>
      <c r="B17" s="125"/>
      <c r="C17" s="56" t="s">
        <v>68</v>
      </c>
      <c r="D17" s="122"/>
      <c r="E17" s="116"/>
      <c r="F17" s="116"/>
      <c r="G17" s="116"/>
      <c r="H17" s="121"/>
      <c r="I17" s="113"/>
      <c r="J17" s="114"/>
      <c r="K17" s="114"/>
      <c r="L17" s="114"/>
      <c r="M17" s="114"/>
      <c r="N17" s="115"/>
      <c r="O17" s="114"/>
      <c r="P17" s="98" t="str">
        <f t="shared" si="2"/>
        <v/>
      </c>
      <c r="Q17" s="114"/>
      <c r="R17" s="98" t="str">
        <f t="shared" si="3"/>
        <v/>
      </c>
      <c r="S17" s="99" t="str">
        <f>IF(AC17="","",IF(AND($P$5="なし",$S$5="なし"),VLOOKUP($B$6,'(参考)宿泊料等'!$B:$I,5,FALSE))+IF(AND($P$5="なし",$S$5="あり"),VLOOKUP($B$6,'(参考)宿泊料等'!$B:$I,6,FALSE))+IF(AND($P$5="あり",$S$5="なし"),VLOOKUP($B$6,'(参考)宿泊料等'!$B:$I,7,FALSE))+IF(AND($P$5="あり",$S$5="あり"),0))</f>
        <v/>
      </c>
      <c r="T17" s="102">
        <f t="shared" si="4"/>
        <v>0</v>
      </c>
      <c r="U17" s="103">
        <f t="shared" si="5"/>
        <v>0</v>
      </c>
      <c r="V17" s="103">
        <f t="shared" si="6"/>
        <v>0</v>
      </c>
      <c r="W17" s="98">
        <f t="shared" si="7"/>
        <v>0</v>
      </c>
      <c r="X17" s="98">
        <f t="shared" si="8"/>
        <v>0</v>
      </c>
      <c r="Y17" s="104">
        <f t="shared" si="9"/>
        <v>0</v>
      </c>
      <c r="Z17" s="103">
        <f t="shared" si="10"/>
        <v>0</v>
      </c>
      <c r="AA17" s="103" t="str">
        <f t="shared" si="11"/>
        <v/>
      </c>
      <c r="AB17" s="98" t="str">
        <f>IF(OR(H17="東京都特別区",H17="横浜市",H17="川崎市",H17="相模原市",H17="千葉市",H17="さいたま市",H17="名古屋市",H17="京都市",H17="大阪市",H17="堺市",H17="神戸市",H17="広島市",H17="福岡市"),IF(AA17=1,MIN(Q17,VLOOKUP($B$6,'(参考)宿泊料等'!$B:$I,3,FALSE)),""),IF(AA17=1,MIN(Q17,VLOOKUP($B$6,'(参考)宿泊料等'!$B:$I,4,FALSE)),""))</f>
        <v/>
      </c>
      <c r="AC17" s="98" t="str">
        <f t="shared" si="12"/>
        <v/>
      </c>
      <c r="AD17" s="99" t="str">
        <f>IF(AC17="","",IF(AND($AA$5="なし",$AD$5="なし"),VLOOKUP($B$6,'(参考)宿泊料等'!$B:$I,5,FALSE))+IF(AND($AA$5="なし",$AD$5="あり"),VLOOKUP($B$6,'(参考)宿泊料等'!$B:$I,6,FALSE))+IF(AND($AA$5="あり",$AD$5="なし"),VLOOKUP($B$6,'(参考)宿泊料等'!$B:$I,7,FALSE))+IF(AND($AA$5="あり",$AD$5="あり"),0))</f>
        <v/>
      </c>
    </row>
    <row r="18" spans="1:30" ht="22.5" customHeight="1">
      <c r="A18" s="123"/>
      <c r="B18" s="125"/>
      <c r="C18" s="56" t="s">
        <v>68</v>
      </c>
      <c r="D18" s="122"/>
      <c r="E18" s="116"/>
      <c r="F18" s="116"/>
      <c r="G18" s="116"/>
      <c r="H18" s="121"/>
      <c r="I18" s="113"/>
      <c r="J18" s="114"/>
      <c r="K18" s="114"/>
      <c r="L18" s="114"/>
      <c r="M18" s="114"/>
      <c r="N18" s="115"/>
      <c r="O18" s="114"/>
      <c r="P18" s="98" t="str">
        <f t="shared" si="2"/>
        <v/>
      </c>
      <c r="Q18" s="114"/>
      <c r="R18" s="98" t="str">
        <f t="shared" si="3"/>
        <v/>
      </c>
      <c r="S18" s="99" t="str">
        <f>IF(AC18="","",IF(AND($P$5="なし",$S$5="なし"),VLOOKUP($B$6,'(参考)宿泊料等'!$B:$I,5,FALSE))+IF(AND($P$5="なし",$S$5="あり"),VLOOKUP($B$6,'(参考)宿泊料等'!$B:$I,6,FALSE))+IF(AND($P$5="あり",$S$5="なし"),VLOOKUP($B$6,'(参考)宿泊料等'!$B:$I,7,FALSE))+IF(AND($P$5="あり",$S$5="あり"),0))</f>
        <v/>
      </c>
      <c r="T18" s="102">
        <f t="shared" si="4"/>
        <v>0</v>
      </c>
      <c r="U18" s="103">
        <f t="shared" si="5"/>
        <v>0</v>
      </c>
      <c r="V18" s="103">
        <f t="shared" si="6"/>
        <v>0</v>
      </c>
      <c r="W18" s="98">
        <f t="shared" si="7"/>
        <v>0</v>
      </c>
      <c r="X18" s="98">
        <f t="shared" si="8"/>
        <v>0</v>
      </c>
      <c r="Y18" s="104">
        <f t="shared" si="9"/>
        <v>0</v>
      </c>
      <c r="Z18" s="103">
        <f t="shared" si="10"/>
        <v>0</v>
      </c>
      <c r="AA18" s="103" t="str">
        <f t="shared" si="11"/>
        <v/>
      </c>
      <c r="AB18" s="98" t="str">
        <f>IF(OR(H18="東京都特別区",H18="横浜市",H18="川崎市",H18="相模原市",H18="千葉市",H18="さいたま市",H18="名古屋市",H18="京都市",H18="大阪市",H18="堺市",H18="神戸市",H18="広島市",H18="福岡市"),IF(AA18=1,MIN(Q18,VLOOKUP($B$6,'(参考)宿泊料等'!$B:$I,3,FALSE)),""),IF(AA18=1,MIN(Q18,VLOOKUP($B$6,'(参考)宿泊料等'!$B:$I,4,FALSE)),""))</f>
        <v/>
      </c>
      <c r="AC18" s="98" t="str">
        <f t="shared" si="12"/>
        <v/>
      </c>
      <c r="AD18" s="99" t="str">
        <f>IF(AC18="","",IF(AND($AA$5="なし",$AD$5="なし"),VLOOKUP($B$6,'(参考)宿泊料等'!$B:$I,5,FALSE))+IF(AND($AA$5="なし",$AD$5="あり"),VLOOKUP($B$6,'(参考)宿泊料等'!$B:$I,6,FALSE))+IF(AND($AA$5="あり",$AD$5="なし"),VLOOKUP($B$6,'(参考)宿泊料等'!$B:$I,7,FALSE))+IF(AND($AA$5="あり",$AD$5="あり"),0))</f>
        <v/>
      </c>
    </row>
    <row r="19" spans="1:30" ht="22.5" customHeight="1">
      <c r="A19" s="123"/>
      <c r="B19" s="125"/>
      <c r="C19" s="56" t="s">
        <v>68</v>
      </c>
      <c r="D19" s="122"/>
      <c r="E19" s="116"/>
      <c r="F19" s="116"/>
      <c r="G19" s="116"/>
      <c r="H19" s="121"/>
      <c r="I19" s="113"/>
      <c r="J19" s="114"/>
      <c r="K19" s="114"/>
      <c r="L19" s="114"/>
      <c r="M19" s="114"/>
      <c r="N19" s="115"/>
      <c r="O19" s="114"/>
      <c r="P19" s="98" t="str">
        <f t="shared" si="2"/>
        <v/>
      </c>
      <c r="Q19" s="114"/>
      <c r="R19" s="98" t="str">
        <f t="shared" si="3"/>
        <v/>
      </c>
      <c r="S19" s="99" t="str">
        <f>IF(AC19="","",IF(AND($P$5="なし",$S$5="なし"),VLOOKUP($B$6,'(参考)宿泊料等'!$B:$I,5,FALSE))+IF(AND($P$5="なし",$S$5="あり"),VLOOKUP($B$6,'(参考)宿泊料等'!$B:$I,6,FALSE))+IF(AND($P$5="あり",$S$5="なし"),VLOOKUP($B$6,'(参考)宿泊料等'!$B:$I,7,FALSE))+IF(AND($P$5="あり",$S$5="あり"),0))</f>
        <v/>
      </c>
      <c r="T19" s="102">
        <f t="shared" si="4"/>
        <v>0</v>
      </c>
      <c r="U19" s="103">
        <f t="shared" si="5"/>
        <v>0</v>
      </c>
      <c r="V19" s="103">
        <f t="shared" si="6"/>
        <v>0</v>
      </c>
      <c r="W19" s="98">
        <f t="shared" si="7"/>
        <v>0</v>
      </c>
      <c r="X19" s="98">
        <f t="shared" si="8"/>
        <v>0</v>
      </c>
      <c r="Y19" s="104">
        <f t="shared" si="9"/>
        <v>0</v>
      </c>
      <c r="Z19" s="103">
        <f t="shared" si="10"/>
        <v>0</v>
      </c>
      <c r="AA19" s="103" t="str">
        <f t="shared" si="11"/>
        <v/>
      </c>
      <c r="AB19" s="98" t="str">
        <f>IF(OR(H19="東京都特別区",H19="横浜市",H19="川崎市",H19="相模原市",H19="千葉市",H19="さいたま市",H19="名古屋市",H19="京都市",H19="大阪市",H19="堺市",H19="神戸市",H19="広島市",H19="福岡市"),IF(AA19=1,MIN(Q19,VLOOKUP($B$6,'(参考)宿泊料等'!$B:$I,3,FALSE)),""),IF(AA19=1,MIN(Q19,VLOOKUP($B$6,'(参考)宿泊料等'!$B:$I,4,FALSE)),""))</f>
        <v/>
      </c>
      <c r="AC19" s="98" t="str">
        <f t="shared" si="12"/>
        <v/>
      </c>
      <c r="AD19" s="99" t="str">
        <f>IF(AC19="","",IF(AND($AA$5="なし",$AD$5="なし"),VLOOKUP($B$6,'(参考)宿泊料等'!$B:$I,5,FALSE))+IF(AND($AA$5="なし",$AD$5="あり"),VLOOKUP($B$6,'(参考)宿泊料等'!$B:$I,6,FALSE))+IF(AND($AA$5="あり",$AD$5="なし"),VLOOKUP($B$6,'(参考)宿泊料等'!$B:$I,7,FALSE))+IF(AND($AA$5="あり",$AD$5="あり"),0))</f>
        <v/>
      </c>
    </row>
    <row r="20" spans="1:30" ht="22.5" customHeight="1">
      <c r="A20" s="123"/>
      <c r="B20" s="125"/>
      <c r="C20" s="56" t="s">
        <v>68</v>
      </c>
      <c r="D20" s="122"/>
      <c r="E20" s="116"/>
      <c r="F20" s="116"/>
      <c r="G20" s="116"/>
      <c r="H20" s="121"/>
      <c r="I20" s="113"/>
      <c r="J20" s="114"/>
      <c r="K20" s="114"/>
      <c r="L20" s="114"/>
      <c r="M20" s="114"/>
      <c r="N20" s="115"/>
      <c r="O20" s="114"/>
      <c r="P20" s="98" t="str">
        <f t="shared" ref="P20:P29" si="13">IF(H20="","",IF($K$5="",1,""))</f>
        <v/>
      </c>
      <c r="Q20" s="114"/>
      <c r="R20" s="98" t="str">
        <f t="shared" ref="R20:R29" si="14">IF(H20="","",IF(AND($K$5="",$P$5="",$S$5=""),"",1))</f>
        <v/>
      </c>
      <c r="S20" s="99" t="str">
        <f>IF(AC20="","",IF(AND($P$5="なし",$S$5="なし"),VLOOKUP($B$6,'(参考)宿泊料等'!$B:$I,5,FALSE))+IF(AND($P$5="なし",$S$5="あり"),VLOOKUP($B$6,'(参考)宿泊料等'!$B:$I,6,FALSE))+IF(AND($P$5="あり",$S$5="なし"),VLOOKUP($B$6,'(参考)宿泊料等'!$B:$I,7,FALSE))+IF(AND($P$5="あり",$S$5="あり"),0))</f>
        <v/>
      </c>
      <c r="T20" s="102">
        <f t="shared" ref="T20:T29" si="15">I20</f>
        <v>0</v>
      </c>
      <c r="U20" s="103">
        <f t="shared" ref="U20:U29" si="16">J20</f>
        <v>0</v>
      </c>
      <c r="V20" s="103">
        <f t="shared" ref="V20:V29" si="17">K20</f>
        <v>0</v>
      </c>
      <c r="W20" s="98">
        <f t="shared" ref="W20:W29" si="18">L20</f>
        <v>0</v>
      </c>
      <c r="X20" s="98">
        <f t="shared" ref="X20:X29" si="19">M20</f>
        <v>0</v>
      </c>
      <c r="Y20" s="104">
        <f t="shared" ref="Y20:Y29" si="20">N20</f>
        <v>0</v>
      </c>
      <c r="Z20" s="103">
        <f t="shared" ref="Z20:Z29" si="21">O20</f>
        <v>0</v>
      </c>
      <c r="AA20" s="103" t="str">
        <f t="shared" ref="AA20:AA29" si="22">P20</f>
        <v/>
      </c>
      <c r="AB20" s="98" t="str">
        <f>IF(OR(H20="東京都特別区",H20="横浜市",H20="川崎市",H20="相模原市",H20="千葉市",H20="さいたま市",H20="名古屋市",H20="京都市",H20="大阪市",H20="堺市",H20="神戸市",H20="広島市",H20="福岡市"),IF(AA20=1,MIN(Q20,VLOOKUP($B$6,'(参考)宿泊料等'!$B:$I,3,FALSE)),""),IF(AA20=1,MIN(Q20,VLOOKUP($B$6,'(参考)宿泊料等'!$B:$I,4,FALSE)),""))</f>
        <v/>
      </c>
      <c r="AC20" s="98" t="str">
        <f t="shared" si="12"/>
        <v/>
      </c>
      <c r="AD20" s="99" t="str">
        <f>IF(AC20="","",IF(AND($AA$5="なし",$AD$5="なし"),VLOOKUP($B$6,'(参考)宿泊料等'!$B:$I,5,FALSE))+IF(AND($AA$5="なし",$AD$5="あり"),VLOOKUP($B$6,'(参考)宿泊料等'!$B:$I,6,FALSE))+IF(AND($AA$5="あり",$AD$5="なし"),VLOOKUP($B$6,'(参考)宿泊料等'!$B:$I,7,FALSE))+IF(AND($AA$5="あり",$AD$5="あり"),0))</f>
        <v/>
      </c>
    </row>
    <row r="21" spans="1:30" ht="22.5" customHeight="1">
      <c r="A21" s="123"/>
      <c r="B21" s="125"/>
      <c r="C21" s="56" t="s">
        <v>68</v>
      </c>
      <c r="D21" s="122"/>
      <c r="E21" s="116"/>
      <c r="F21" s="116"/>
      <c r="G21" s="116"/>
      <c r="H21" s="121"/>
      <c r="I21" s="113"/>
      <c r="J21" s="114"/>
      <c r="K21" s="114"/>
      <c r="L21" s="114"/>
      <c r="M21" s="114"/>
      <c r="N21" s="115"/>
      <c r="O21" s="114"/>
      <c r="P21" s="98" t="str">
        <f t="shared" si="13"/>
        <v/>
      </c>
      <c r="Q21" s="114"/>
      <c r="R21" s="98" t="str">
        <f t="shared" si="14"/>
        <v/>
      </c>
      <c r="S21" s="99" t="str">
        <f>IF(AC21="","",IF(AND($P$5="なし",$S$5="なし"),VLOOKUP($B$6,'(参考)宿泊料等'!$B:$I,5,FALSE))+IF(AND($P$5="なし",$S$5="あり"),VLOOKUP($B$6,'(参考)宿泊料等'!$B:$I,6,FALSE))+IF(AND($P$5="あり",$S$5="なし"),VLOOKUP($B$6,'(参考)宿泊料等'!$B:$I,7,FALSE))+IF(AND($P$5="あり",$S$5="あり"),0))</f>
        <v/>
      </c>
      <c r="T21" s="102">
        <f t="shared" si="15"/>
        <v>0</v>
      </c>
      <c r="U21" s="103">
        <f t="shared" si="16"/>
        <v>0</v>
      </c>
      <c r="V21" s="103">
        <f t="shared" si="17"/>
        <v>0</v>
      </c>
      <c r="W21" s="98">
        <f t="shared" si="18"/>
        <v>0</v>
      </c>
      <c r="X21" s="98">
        <f t="shared" si="19"/>
        <v>0</v>
      </c>
      <c r="Y21" s="104">
        <f t="shared" si="20"/>
        <v>0</v>
      </c>
      <c r="Z21" s="103">
        <f t="shared" si="21"/>
        <v>0</v>
      </c>
      <c r="AA21" s="103" t="str">
        <f t="shared" si="22"/>
        <v/>
      </c>
      <c r="AB21" s="98" t="str">
        <f>IF(OR(H21="東京都特別区",H21="横浜市",H21="川崎市",H21="相模原市",H21="千葉市",H21="さいたま市",H21="名古屋市",H21="京都市",H21="大阪市",H21="堺市",H21="神戸市",H21="広島市",H21="福岡市"),IF(AA21=1,MIN(Q21,VLOOKUP($B$6,'(参考)宿泊料等'!$B:$I,3,FALSE)),""),IF(AA21=1,MIN(Q21,VLOOKUP($B$6,'(参考)宿泊料等'!$B:$I,4,FALSE)),""))</f>
        <v/>
      </c>
      <c r="AC21" s="98" t="str">
        <f t="shared" si="12"/>
        <v/>
      </c>
      <c r="AD21" s="99" t="str">
        <f>IF(AC21="","",IF(AND($AA$5="なし",$AD$5="なし"),VLOOKUP($B$6,'(参考)宿泊料等'!$B:$I,5,FALSE))+IF(AND($AA$5="なし",$AD$5="あり"),VLOOKUP($B$6,'(参考)宿泊料等'!$B:$I,6,FALSE))+IF(AND($AA$5="あり",$AD$5="なし"),VLOOKUP($B$6,'(参考)宿泊料等'!$B:$I,7,FALSE))+IF(AND($AA$5="あり",$AD$5="あり"),0))</f>
        <v/>
      </c>
    </row>
    <row r="22" spans="1:30" ht="22.5" customHeight="1">
      <c r="A22" s="123"/>
      <c r="B22" s="125"/>
      <c r="C22" s="56" t="s">
        <v>68</v>
      </c>
      <c r="D22" s="122"/>
      <c r="E22" s="116"/>
      <c r="F22" s="116"/>
      <c r="G22" s="116"/>
      <c r="H22" s="121"/>
      <c r="I22" s="113"/>
      <c r="J22" s="114"/>
      <c r="K22" s="114"/>
      <c r="L22" s="114"/>
      <c r="M22" s="114"/>
      <c r="N22" s="115"/>
      <c r="O22" s="114"/>
      <c r="P22" s="98" t="str">
        <f t="shared" si="13"/>
        <v/>
      </c>
      <c r="Q22" s="114"/>
      <c r="R22" s="98" t="str">
        <f t="shared" si="14"/>
        <v/>
      </c>
      <c r="S22" s="99" t="str">
        <f>IF(AC22="","",IF(AND($P$5="なし",$S$5="なし"),VLOOKUP($B$6,'(参考)宿泊料等'!$B:$I,5,FALSE))+IF(AND($P$5="なし",$S$5="あり"),VLOOKUP($B$6,'(参考)宿泊料等'!$B:$I,6,FALSE))+IF(AND($P$5="あり",$S$5="なし"),VLOOKUP($B$6,'(参考)宿泊料等'!$B:$I,7,FALSE))+IF(AND($P$5="あり",$S$5="あり"),0))</f>
        <v/>
      </c>
      <c r="T22" s="102">
        <f t="shared" si="15"/>
        <v>0</v>
      </c>
      <c r="U22" s="103">
        <f t="shared" si="16"/>
        <v>0</v>
      </c>
      <c r="V22" s="103">
        <f t="shared" si="17"/>
        <v>0</v>
      </c>
      <c r="W22" s="98">
        <f t="shared" si="18"/>
        <v>0</v>
      </c>
      <c r="X22" s="98">
        <f t="shared" si="19"/>
        <v>0</v>
      </c>
      <c r="Y22" s="104">
        <f t="shared" si="20"/>
        <v>0</v>
      </c>
      <c r="Z22" s="103">
        <f t="shared" si="21"/>
        <v>0</v>
      </c>
      <c r="AA22" s="103" t="str">
        <f t="shared" si="22"/>
        <v/>
      </c>
      <c r="AB22" s="98" t="str">
        <f>IF(OR(H22="東京都特別区",H22="横浜市",H22="川崎市",H22="相模原市",H22="千葉市",H22="さいたま市",H22="名古屋市",H22="京都市",H22="大阪市",H22="堺市",H22="神戸市",H22="広島市",H22="福岡市"),IF(AA22=1,MIN(Q22,VLOOKUP($B$6,'(参考)宿泊料等'!$B:$I,3,FALSE)),""),IF(AA22=1,MIN(Q22,VLOOKUP($B$6,'(参考)宿泊料等'!$B:$I,4,FALSE)),""))</f>
        <v/>
      </c>
      <c r="AC22" s="98" t="str">
        <f t="shared" si="12"/>
        <v/>
      </c>
      <c r="AD22" s="99" t="str">
        <f>IF(AC22="","",IF(AND($AA$5="なし",$AD$5="なし"),VLOOKUP($B$6,'(参考)宿泊料等'!$B:$I,5,FALSE))+IF(AND($AA$5="なし",$AD$5="あり"),VLOOKUP($B$6,'(参考)宿泊料等'!$B:$I,6,FALSE))+IF(AND($AA$5="あり",$AD$5="なし"),VLOOKUP($B$6,'(参考)宿泊料等'!$B:$I,7,FALSE))+IF(AND($AA$5="あり",$AD$5="あり"),0))</f>
        <v/>
      </c>
    </row>
    <row r="23" spans="1:30" ht="22.5" customHeight="1">
      <c r="A23" s="123"/>
      <c r="B23" s="125"/>
      <c r="C23" s="56" t="s">
        <v>68</v>
      </c>
      <c r="D23" s="122"/>
      <c r="E23" s="116"/>
      <c r="F23" s="116"/>
      <c r="G23" s="116"/>
      <c r="H23" s="121"/>
      <c r="I23" s="113"/>
      <c r="J23" s="114"/>
      <c r="K23" s="114"/>
      <c r="L23" s="114"/>
      <c r="M23" s="114"/>
      <c r="N23" s="115"/>
      <c r="O23" s="114"/>
      <c r="P23" s="98" t="str">
        <f t="shared" si="13"/>
        <v/>
      </c>
      <c r="Q23" s="114"/>
      <c r="R23" s="98" t="str">
        <f t="shared" si="14"/>
        <v/>
      </c>
      <c r="S23" s="99" t="str">
        <f>IF(AC23="","",IF(AND($P$5="なし",$S$5="なし"),VLOOKUP($B$6,'(参考)宿泊料等'!$B:$I,5,FALSE))+IF(AND($P$5="なし",$S$5="あり"),VLOOKUP($B$6,'(参考)宿泊料等'!$B:$I,6,FALSE))+IF(AND($P$5="あり",$S$5="なし"),VLOOKUP($B$6,'(参考)宿泊料等'!$B:$I,7,FALSE))+IF(AND($P$5="あり",$S$5="あり"),0))</f>
        <v/>
      </c>
      <c r="T23" s="102">
        <f t="shared" si="15"/>
        <v>0</v>
      </c>
      <c r="U23" s="103">
        <f t="shared" si="16"/>
        <v>0</v>
      </c>
      <c r="V23" s="103">
        <f t="shared" si="17"/>
        <v>0</v>
      </c>
      <c r="W23" s="98">
        <f t="shared" si="18"/>
        <v>0</v>
      </c>
      <c r="X23" s="98">
        <f t="shared" si="19"/>
        <v>0</v>
      </c>
      <c r="Y23" s="104">
        <f t="shared" si="20"/>
        <v>0</v>
      </c>
      <c r="Z23" s="103">
        <f t="shared" si="21"/>
        <v>0</v>
      </c>
      <c r="AA23" s="103" t="str">
        <f t="shared" si="22"/>
        <v/>
      </c>
      <c r="AB23" s="98" t="str">
        <f>IF(OR(H23="東京都特別区",H23="横浜市",H23="川崎市",H23="相模原市",H23="千葉市",H23="さいたま市",H23="名古屋市",H23="京都市",H23="大阪市",H23="堺市",H23="神戸市",H23="広島市",H23="福岡市"),IF(AA23=1,MIN(Q23,VLOOKUP($B$6,'(参考)宿泊料等'!$B:$I,3,FALSE)),""),IF(AA23=1,MIN(Q23,VLOOKUP($B$6,'(参考)宿泊料等'!$B:$I,4,FALSE)),""))</f>
        <v/>
      </c>
      <c r="AC23" s="98" t="str">
        <f t="shared" si="12"/>
        <v/>
      </c>
      <c r="AD23" s="99" t="str">
        <f>IF(AC23="","",IF(AND($AA$5="なし",$AD$5="なし"),VLOOKUP($B$6,'(参考)宿泊料等'!$B:$I,5,FALSE))+IF(AND($AA$5="なし",$AD$5="あり"),VLOOKUP($B$6,'(参考)宿泊料等'!$B:$I,6,FALSE))+IF(AND($AA$5="あり",$AD$5="なし"),VLOOKUP($B$6,'(参考)宿泊料等'!$B:$I,7,FALSE))+IF(AND($AA$5="あり",$AD$5="あり"),0))</f>
        <v/>
      </c>
    </row>
    <row r="24" spans="1:30" ht="22.5" customHeight="1">
      <c r="A24" s="123"/>
      <c r="B24" s="125"/>
      <c r="C24" s="56" t="s">
        <v>68</v>
      </c>
      <c r="D24" s="122"/>
      <c r="E24" s="116"/>
      <c r="F24" s="116"/>
      <c r="G24" s="116"/>
      <c r="H24" s="121"/>
      <c r="I24" s="113"/>
      <c r="J24" s="114"/>
      <c r="K24" s="114"/>
      <c r="L24" s="114"/>
      <c r="M24" s="114"/>
      <c r="N24" s="115"/>
      <c r="O24" s="114"/>
      <c r="P24" s="98" t="str">
        <f t="shared" si="13"/>
        <v/>
      </c>
      <c r="Q24" s="114"/>
      <c r="R24" s="98" t="str">
        <f t="shared" si="14"/>
        <v/>
      </c>
      <c r="S24" s="99" t="str">
        <f>IF(AC24="","",IF(AND($P$5="なし",$S$5="なし"),VLOOKUP($B$6,'(参考)宿泊料等'!$B:$I,5,FALSE))+IF(AND($P$5="なし",$S$5="あり"),VLOOKUP($B$6,'(参考)宿泊料等'!$B:$I,6,FALSE))+IF(AND($P$5="あり",$S$5="なし"),VLOOKUP($B$6,'(参考)宿泊料等'!$B:$I,7,FALSE))+IF(AND($P$5="あり",$S$5="あり"),0))</f>
        <v/>
      </c>
      <c r="T24" s="102">
        <f t="shared" si="15"/>
        <v>0</v>
      </c>
      <c r="U24" s="103">
        <f t="shared" si="16"/>
        <v>0</v>
      </c>
      <c r="V24" s="103">
        <f t="shared" si="17"/>
        <v>0</v>
      </c>
      <c r="W24" s="98">
        <f t="shared" si="18"/>
        <v>0</v>
      </c>
      <c r="X24" s="98">
        <f t="shared" si="19"/>
        <v>0</v>
      </c>
      <c r="Y24" s="104">
        <f t="shared" si="20"/>
        <v>0</v>
      </c>
      <c r="Z24" s="103">
        <f t="shared" si="21"/>
        <v>0</v>
      </c>
      <c r="AA24" s="103" t="str">
        <f t="shared" si="22"/>
        <v/>
      </c>
      <c r="AB24" s="98" t="str">
        <f>IF(OR(H24="東京都特別区",H24="横浜市",H24="川崎市",H24="相模原市",H24="千葉市",H24="さいたま市",H24="名古屋市",H24="京都市",H24="大阪市",H24="堺市",H24="神戸市",H24="広島市",H24="福岡市"),IF(AA24=1,MIN(Q24,VLOOKUP($B$6,'(参考)宿泊料等'!$B:$I,3,FALSE)),""),IF(AA24=1,MIN(Q24,VLOOKUP($B$6,'(参考)宿泊料等'!$B:$I,4,FALSE)),""))</f>
        <v/>
      </c>
      <c r="AC24" s="98" t="str">
        <f t="shared" si="12"/>
        <v/>
      </c>
      <c r="AD24" s="99" t="str">
        <f>IF(AC24="","",IF(AND($AA$5="なし",$AD$5="なし"),VLOOKUP($B$6,'(参考)宿泊料等'!$B:$I,5,FALSE))+IF(AND($AA$5="なし",$AD$5="あり"),VLOOKUP($B$6,'(参考)宿泊料等'!$B:$I,6,FALSE))+IF(AND($AA$5="あり",$AD$5="なし"),VLOOKUP($B$6,'(参考)宿泊料等'!$B:$I,7,FALSE))+IF(AND($AA$5="あり",$AD$5="あり"),0))</f>
        <v/>
      </c>
    </row>
    <row r="25" spans="1:30" ht="22.5" customHeight="1">
      <c r="A25" s="123"/>
      <c r="B25" s="125"/>
      <c r="C25" s="56" t="s">
        <v>68</v>
      </c>
      <c r="D25" s="122"/>
      <c r="E25" s="116"/>
      <c r="F25" s="116"/>
      <c r="G25" s="116"/>
      <c r="H25" s="121"/>
      <c r="I25" s="113"/>
      <c r="J25" s="114"/>
      <c r="K25" s="114"/>
      <c r="L25" s="114"/>
      <c r="M25" s="114"/>
      <c r="N25" s="115"/>
      <c r="O25" s="114"/>
      <c r="P25" s="98" t="str">
        <f t="shared" si="13"/>
        <v/>
      </c>
      <c r="Q25" s="114"/>
      <c r="R25" s="98" t="str">
        <f t="shared" si="14"/>
        <v/>
      </c>
      <c r="S25" s="99" t="str">
        <f>IF(AC25="","",IF(AND($P$5="なし",$S$5="なし"),VLOOKUP($B$6,'(参考)宿泊料等'!$B:$I,5,FALSE))+IF(AND($P$5="なし",$S$5="あり"),VLOOKUP($B$6,'(参考)宿泊料等'!$B:$I,6,FALSE))+IF(AND($P$5="あり",$S$5="なし"),VLOOKUP($B$6,'(参考)宿泊料等'!$B:$I,7,FALSE))+IF(AND($P$5="あり",$S$5="あり"),0))</f>
        <v/>
      </c>
      <c r="T25" s="102">
        <f t="shared" si="15"/>
        <v>0</v>
      </c>
      <c r="U25" s="103">
        <f t="shared" si="16"/>
        <v>0</v>
      </c>
      <c r="V25" s="103">
        <f t="shared" si="17"/>
        <v>0</v>
      </c>
      <c r="W25" s="98">
        <f t="shared" si="18"/>
        <v>0</v>
      </c>
      <c r="X25" s="98">
        <f t="shared" si="19"/>
        <v>0</v>
      </c>
      <c r="Y25" s="104">
        <f t="shared" si="20"/>
        <v>0</v>
      </c>
      <c r="Z25" s="103">
        <f t="shared" si="21"/>
        <v>0</v>
      </c>
      <c r="AA25" s="103" t="str">
        <f t="shared" si="22"/>
        <v/>
      </c>
      <c r="AB25" s="98" t="str">
        <f>IF(OR(H25="東京都特別区",H25="横浜市",H25="川崎市",H25="相模原市",H25="千葉市",H25="さいたま市",H25="名古屋市",H25="京都市",H25="大阪市",H25="堺市",H25="神戸市",H25="広島市",H25="福岡市"),IF(AA25=1,MIN(Q25,VLOOKUP($B$6,'(参考)宿泊料等'!$B:$I,3,FALSE)),""),IF(AA25=1,MIN(Q25,VLOOKUP($B$6,'(参考)宿泊料等'!$B:$I,4,FALSE)),""))</f>
        <v/>
      </c>
      <c r="AC25" s="98" t="str">
        <f t="shared" si="12"/>
        <v/>
      </c>
      <c r="AD25" s="99" t="str">
        <f>IF(AC25="","",IF(AND($AA$5="なし",$AD$5="なし"),VLOOKUP($B$6,'(参考)宿泊料等'!$B:$I,5,FALSE))+IF(AND($AA$5="なし",$AD$5="あり"),VLOOKUP($B$6,'(参考)宿泊料等'!$B:$I,6,FALSE))+IF(AND($AA$5="あり",$AD$5="なし"),VLOOKUP($B$6,'(参考)宿泊料等'!$B:$I,7,FALSE))+IF(AND($AA$5="あり",$AD$5="あり"),0))</f>
        <v/>
      </c>
    </row>
    <row r="26" spans="1:30" ht="22.5" customHeight="1">
      <c r="A26" s="123"/>
      <c r="B26" s="125"/>
      <c r="C26" s="56" t="s">
        <v>68</v>
      </c>
      <c r="D26" s="122"/>
      <c r="E26" s="116"/>
      <c r="F26" s="116"/>
      <c r="G26" s="116"/>
      <c r="H26" s="121"/>
      <c r="I26" s="113"/>
      <c r="J26" s="114"/>
      <c r="K26" s="114"/>
      <c r="L26" s="114"/>
      <c r="M26" s="114"/>
      <c r="N26" s="115"/>
      <c r="O26" s="114"/>
      <c r="P26" s="98" t="str">
        <f t="shared" si="13"/>
        <v/>
      </c>
      <c r="Q26" s="114"/>
      <c r="R26" s="98" t="str">
        <f t="shared" si="14"/>
        <v/>
      </c>
      <c r="S26" s="99" t="str">
        <f>IF(AC26="","",IF(AND($P$5="なし",$S$5="なし"),VLOOKUP($B$6,'(参考)宿泊料等'!$B:$I,5,FALSE))+IF(AND($P$5="なし",$S$5="あり"),VLOOKUP($B$6,'(参考)宿泊料等'!$B:$I,6,FALSE))+IF(AND($P$5="あり",$S$5="なし"),VLOOKUP($B$6,'(参考)宿泊料等'!$B:$I,7,FALSE))+IF(AND($P$5="あり",$S$5="あり"),0))</f>
        <v/>
      </c>
      <c r="T26" s="102">
        <f t="shared" si="15"/>
        <v>0</v>
      </c>
      <c r="U26" s="103">
        <f t="shared" si="16"/>
        <v>0</v>
      </c>
      <c r="V26" s="103">
        <f t="shared" si="17"/>
        <v>0</v>
      </c>
      <c r="W26" s="98">
        <f t="shared" si="18"/>
        <v>0</v>
      </c>
      <c r="X26" s="98">
        <f t="shared" si="19"/>
        <v>0</v>
      </c>
      <c r="Y26" s="104">
        <f t="shared" si="20"/>
        <v>0</v>
      </c>
      <c r="Z26" s="103">
        <f t="shared" si="21"/>
        <v>0</v>
      </c>
      <c r="AA26" s="103" t="str">
        <f t="shared" si="22"/>
        <v/>
      </c>
      <c r="AB26" s="98" t="str">
        <f>IF(OR(H26="東京都特別区",H26="横浜市",H26="川崎市",H26="相模原市",H26="千葉市",H26="さいたま市",H26="名古屋市",H26="京都市",H26="大阪市",H26="堺市",H26="神戸市",H26="広島市",H26="福岡市"),IF(AA26=1,MIN(Q26,VLOOKUP($B$6,'(参考)宿泊料等'!$B:$I,3,FALSE)),""),IF(AA26=1,MIN(Q26,VLOOKUP($B$6,'(参考)宿泊料等'!$B:$I,4,FALSE)),""))</f>
        <v/>
      </c>
      <c r="AC26" s="98" t="str">
        <f t="shared" si="12"/>
        <v/>
      </c>
      <c r="AD26" s="99" t="str">
        <f>IF(AC26="","",IF(AND($AA$5="なし",$AD$5="なし"),VLOOKUP($B$6,'(参考)宿泊料等'!$B:$I,5,FALSE))+IF(AND($AA$5="なし",$AD$5="あり"),VLOOKUP($B$6,'(参考)宿泊料等'!$B:$I,6,FALSE))+IF(AND($AA$5="あり",$AD$5="なし"),VLOOKUP($B$6,'(参考)宿泊料等'!$B:$I,7,FALSE))+IF(AND($AA$5="あり",$AD$5="あり"),0))</f>
        <v/>
      </c>
    </row>
    <row r="27" spans="1:30" ht="22.5" customHeight="1">
      <c r="A27" s="123"/>
      <c r="B27" s="125"/>
      <c r="C27" s="56" t="s">
        <v>68</v>
      </c>
      <c r="D27" s="122"/>
      <c r="E27" s="116"/>
      <c r="F27" s="116"/>
      <c r="G27" s="116"/>
      <c r="H27" s="121"/>
      <c r="I27" s="113"/>
      <c r="J27" s="114"/>
      <c r="K27" s="114"/>
      <c r="L27" s="114"/>
      <c r="M27" s="114"/>
      <c r="N27" s="115"/>
      <c r="O27" s="114"/>
      <c r="P27" s="98" t="str">
        <f t="shared" si="13"/>
        <v/>
      </c>
      <c r="Q27" s="114"/>
      <c r="R27" s="98" t="str">
        <f t="shared" si="14"/>
        <v/>
      </c>
      <c r="S27" s="99" t="str">
        <f>IF(AC27="","",IF(AND($P$5="なし",$S$5="なし"),VLOOKUP($B$6,'(参考)宿泊料等'!$B:$I,5,FALSE))+IF(AND($P$5="なし",$S$5="あり"),VLOOKUP($B$6,'(参考)宿泊料等'!$B:$I,6,FALSE))+IF(AND($P$5="あり",$S$5="なし"),VLOOKUP($B$6,'(参考)宿泊料等'!$B:$I,7,FALSE))+IF(AND($P$5="あり",$S$5="あり"),0))</f>
        <v/>
      </c>
      <c r="T27" s="102">
        <f t="shared" si="15"/>
        <v>0</v>
      </c>
      <c r="U27" s="103">
        <f t="shared" si="16"/>
        <v>0</v>
      </c>
      <c r="V27" s="103">
        <f t="shared" si="17"/>
        <v>0</v>
      </c>
      <c r="W27" s="98">
        <f t="shared" si="18"/>
        <v>0</v>
      </c>
      <c r="X27" s="98">
        <f t="shared" si="19"/>
        <v>0</v>
      </c>
      <c r="Y27" s="104">
        <f t="shared" si="20"/>
        <v>0</v>
      </c>
      <c r="Z27" s="103">
        <f t="shared" si="21"/>
        <v>0</v>
      </c>
      <c r="AA27" s="103" t="str">
        <f t="shared" si="22"/>
        <v/>
      </c>
      <c r="AB27" s="98" t="str">
        <f>IF(OR(H27="東京都特別区",H27="横浜市",H27="川崎市",H27="相模原市",H27="千葉市",H27="さいたま市",H27="名古屋市",H27="京都市",H27="大阪市",H27="堺市",H27="神戸市",H27="広島市",H27="福岡市"),IF(AA27=1,MIN(Q27,VLOOKUP($B$6,'(参考)宿泊料等'!$B:$I,3,FALSE)),""),IF(AA27=1,MIN(Q27,VLOOKUP($B$6,'(参考)宿泊料等'!$B:$I,4,FALSE)),""))</f>
        <v/>
      </c>
      <c r="AC27" s="98" t="str">
        <f t="shared" si="12"/>
        <v/>
      </c>
      <c r="AD27" s="99" t="str">
        <f>IF(AC27="","",IF(AND($AA$5="なし",$AD$5="なし"),VLOOKUP($B$6,'(参考)宿泊料等'!$B:$I,5,FALSE))+IF(AND($AA$5="なし",$AD$5="あり"),VLOOKUP($B$6,'(参考)宿泊料等'!$B:$I,6,FALSE))+IF(AND($AA$5="あり",$AD$5="なし"),VLOOKUP($B$6,'(参考)宿泊料等'!$B:$I,7,FALSE))+IF(AND($AA$5="あり",$AD$5="あり"),0))</f>
        <v/>
      </c>
    </row>
    <row r="28" spans="1:30" ht="22.5" customHeight="1">
      <c r="A28" s="123"/>
      <c r="B28" s="125"/>
      <c r="C28" s="56" t="s">
        <v>68</v>
      </c>
      <c r="D28" s="122"/>
      <c r="E28" s="116"/>
      <c r="F28" s="116"/>
      <c r="G28" s="116"/>
      <c r="H28" s="121"/>
      <c r="I28" s="113"/>
      <c r="J28" s="114"/>
      <c r="K28" s="114"/>
      <c r="L28" s="114"/>
      <c r="M28" s="114"/>
      <c r="N28" s="115"/>
      <c r="O28" s="114"/>
      <c r="P28" s="98" t="str">
        <f t="shared" si="13"/>
        <v/>
      </c>
      <c r="Q28" s="114"/>
      <c r="R28" s="98" t="str">
        <f t="shared" si="14"/>
        <v/>
      </c>
      <c r="S28" s="99" t="str">
        <f>IF(AC28="","",IF(AND($P$5="なし",$S$5="なし"),VLOOKUP($B$6,'(参考)宿泊料等'!$B:$I,5,FALSE))+IF(AND($P$5="なし",$S$5="あり"),VLOOKUP($B$6,'(参考)宿泊料等'!$B:$I,6,FALSE))+IF(AND($P$5="あり",$S$5="なし"),VLOOKUP($B$6,'(参考)宿泊料等'!$B:$I,7,FALSE))+IF(AND($P$5="あり",$S$5="あり"),0))</f>
        <v/>
      </c>
      <c r="T28" s="102">
        <f t="shared" si="15"/>
        <v>0</v>
      </c>
      <c r="U28" s="103">
        <f t="shared" si="16"/>
        <v>0</v>
      </c>
      <c r="V28" s="103">
        <f t="shared" si="17"/>
        <v>0</v>
      </c>
      <c r="W28" s="98">
        <f t="shared" si="18"/>
        <v>0</v>
      </c>
      <c r="X28" s="98">
        <f t="shared" si="19"/>
        <v>0</v>
      </c>
      <c r="Y28" s="104">
        <f t="shared" si="20"/>
        <v>0</v>
      </c>
      <c r="Z28" s="103">
        <f t="shared" si="21"/>
        <v>0</v>
      </c>
      <c r="AA28" s="103" t="str">
        <f t="shared" si="22"/>
        <v/>
      </c>
      <c r="AB28" s="98" t="str">
        <f>IF(OR(H28="東京都特別区",H28="横浜市",H28="川崎市",H28="相模原市",H28="千葉市",H28="さいたま市",H28="名古屋市",H28="京都市",H28="大阪市",H28="堺市",H28="神戸市",H28="広島市",H28="福岡市"),IF(AA28=1,MIN(Q28,VLOOKUP($B$6,'(参考)宿泊料等'!$B:$I,3,FALSE)),""),IF(AA28=1,MIN(Q28,VLOOKUP($B$6,'(参考)宿泊料等'!$B:$I,4,FALSE)),""))</f>
        <v/>
      </c>
      <c r="AC28" s="98" t="str">
        <f t="shared" si="12"/>
        <v/>
      </c>
      <c r="AD28" s="99" t="str">
        <f>IF(AC28="","",IF(AND($AA$5="なし",$AD$5="なし"),VLOOKUP($B$6,'(参考)宿泊料等'!$B:$I,5,FALSE))+IF(AND($AA$5="なし",$AD$5="あり"),VLOOKUP($B$6,'(参考)宿泊料等'!$B:$I,6,FALSE))+IF(AND($AA$5="あり",$AD$5="なし"),VLOOKUP($B$6,'(参考)宿泊料等'!$B:$I,7,FALSE))+IF(AND($AA$5="あり",$AD$5="あり"),0))</f>
        <v/>
      </c>
    </row>
    <row r="29" spans="1:30" ht="22.5" customHeight="1">
      <c r="A29" s="123"/>
      <c r="B29" s="125"/>
      <c r="C29" s="56" t="s">
        <v>68</v>
      </c>
      <c r="D29" s="122"/>
      <c r="E29" s="116"/>
      <c r="F29" s="116"/>
      <c r="G29" s="116"/>
      <c r="H29" s="121"/>
      <c r="I29" s="113"/>
      <c r="J29" s="114"/>
      <c r="K29" s="114"/>
      <c r="L29" s="114"/>
      <c r="M29" s="114"/>
      <c r="N29" s="115"/>
      <c r="O29" s="114"/>
      <c r="P29" s="98" t="str">
        <f t="shared" si="13"/>
        <v/>
      </c>
      <c r="Q29" s="114"/>
      <c r="R29" s="98" t="str">
        <f t="shared" si="14"/>
        <v/>
      </c>
      <c r="S29" s="99" t="str">
        <f>IF(AC29="","",IF(AND($P$5="なし",$S$5="なし"),VLOOKUP($B$6,'(参考)宿泊料等'!$B:$I,5,FALSE))+IF(AND($P$5="なし",$S$5="あり"),VLOOKUP($B$6,'(参考)宿泊料等'!$B:$I,6,FALSE))+IF(AND($P$5="あり",$S$5="なし"),VLOOKUP($B$6,'(参考)宿泊料等'!$B:$I,7,FALSE))+IF(AND($P$5="あり",$S$5="あり"),0))</f>
        <v/>
      </c>
      <c r="T29" s="102">
        <f t="shared" si="15"/>
        <v>0</v>
      </c>
      <c r="U29" s="103">
        <f t="shared" si="16"/>
        <v>0</v>
      </c>
      <c r="V29" s="103">
        <f t="shared" si="17"/>
        <v>0</v>
      </c>
      <c r="W29" s="98">
        <f t="shared" si="18"/>
        <v>0</v>
      </c>
      <c r="X29" s="98">
        <f t="shared" si="19"/>
        <v>0</v>
      </c>
      <c r="Y29" s="104">
        <f t="shared" si="20"/>
        <v>0</v>
      </c>
      <c r="Z29" s="103">
        <f t="shared" si="21"/>
        <v>0</v>
      </c>
      <c r="AA29" s="103" t="str">
        <f t="shared" si="22"/>
        <v/>
      </c>
      <c r="AB29" s="98" t="str">
        <f>IF(OR(H29="東京都特別区",H29="横浜市",H29="川崎市",H29="相模原市",H29="千葉市",H29="さいたま市",H29="名古屋市",H29="京都市",H29="大阪市",H29="堺市",H29="神戸市",H29="広島市",H29="福岡市"),IF(AA29=1,MIN(Q29,VLOOKUP($B$6,'(参考)宿泊料等'!$B:$I,3,FALSE)),""),IF(AA29=1,MIN(Q29,VLOOKUP($B$6,'(参考)宿泊料等'!$B:$I,4,FALSE)),""))</f>
        <v/>
      </c>
      <c r="AC29" s="98" t="str">
        <f t="shared" si="12"/>
        <v/>
      </c>
      <c r="AD29" s="99" t="str">
        <f>IF(AC29="","",IF(AND($AA$5="なし",$AD$5="なし"),VLOOKUP($B$6,'(参考)宿泊料等'!$B:$I,5,FALSE))+IF(AND($AA$5="なし",$AD$5="あり"),VLOOKUP($B$6,'(参考)宿泊料等'!$B:$I,6,FALSE))+IF(AND($AA$5="あり",$AD$5="なし"),VLOOKUP($B$6,'(参考)宿泊料等'!$B:$I,7,FALSE))+IF(AND($AA$5="あり",$AD$5="あり"),0))</f>
        <v/>
      </c>
    </row>
    <row r="30" spans="1:30" ht="22.5" customHeight="1">
      <c r="A30" s="123"/>
      <c r="B30" s="125"/>
      <c r="C30" s="56" t="s">
        <v>68</v>
      </c>
      <c r="D30" s="122"/>
      <c r="E30" s="116"/>
      <c r="F30" s="116"/>
      <c r="G30" s="116"/>
      <c r="H30" s="121"/>
      <c r="I30" s="113"/>
      <c r="J30" s="114"/>
      <c r="K30" s="114"/>
      <c r="L30" s="114"/>
      <c r="M30" s="114"/>
      <c r="N30" s="115"/>
      <c r="O30" s="114"/>
      <c r="P30" s="98" t="str">
        <f t="shared" si="2"/>
        <v/>
      </c>
      <c r="Q30" s="114"/>
      <c r="R30" s="98" t="str">
        <f t="shared" si="3"/>
        <v/>
      </c>
      <c r="S30" s="99" t="str">
        <f>IF(AC30="","",IF(AND($P$5="なし",$S$5="なし"),VLOOKUP($B$6,'(参考)宿泊料等'!$B:$I,5,FALSE))+IF(AND($P$5="なし",$S$5="あり"),VLOOKUP($B$6,'(参考)宿泊料等'!$B:$I,6,FALSE))+IF(AND($P$5="あり",$S$5="なし"),VLOOKUP($B$6,'(参考)宿泊料等'!$B:$I,7,FALSE))+IF(AND($P$5="あり",$S$5="あり"),0))</f>
        <v/>
      </c>
      <c r="T30" s="102">
        <f t="shared" si="4"/>
        <v>0</v>
      </c>
      <c r="U30" s="103">
        <f t="shared" si="5"/>
        <v>0</v>
      </c>
      <c r="V30" s="103">
        <f t="shared" si="6"/>
        <v>0</v>
      </c>
      <c r="W30" s="98">
        <f t="shared" si="7"/>
        <v>0</v>
      </c>
      <c r="X30" s="98">
        <f t="shared" si="8"/>
        <v>0</v>
      </c>
      <c r="Y30" s="104">
        <f t="shared" si="9"/>
        <v>0</v>
      </c>
      <c r="Z30" s="103">
        <f t="shared" si="10"/>
        <v>0</v>
      </c>
      <c r="AA30" s="103" t="str">
        <f t="shared" si="11"/>
        <v/>
      </c>
      <c r="AB30" s="98" t="str">
        <f>IF(OR(H30="東京都特別区",H30="横浜市",H30="川崎市",H30="相模原市",H30="千葉市",H30="さいたま市",H30="名古屋市",H30="京都市",H30="大阪市",H30="堺市",H30="神戸市",H30="広島市",H30="福岡市"),IF(AA30=1,MIN(Q30,VLOOKUP($B$6,'(参考)宿泊料等'!$B:$I,3,FALSE)),""),IF(AA30=1,MIN(Q30,VLOOKUP($B$6,'(参考)宿泊料等'!$B:$I,4,FALSE)),""))</f>
        <v/>
      </c>
      <c r="AC30" s="98" t="str">
        <f t="shared" si="12"/>
        <v/>
      </c>
      <c r="AD30" s="99" t="str">
        <f>IF(AC30="","",IF(AND($AA$5="なし",$AD$5="なし"),VLOOKUP($B$6,'(参考)宿泊料等'!$B:$I,5,FALSE))+IF(AND($AA$5="なし",$AD$5="あり"),VLOOKUP($B$6,'(参考)宿泊料等'!$B:$I,6,FALSE))+IF(AND($AA$5="あり",$AD$5="なし"),VLOOKUP($B$6,'(参考)宿泊料等'!$B:$I,7,FALSE))+IF(AND($AA$5="あり",$AD$5="あり"),0))</f>
        <v/>
      </c>
    </row>
    <row r="31" spans="1:30" ht="22.5" customHeight="1">
      <c r="A31" s="123"/>
      <c r="B31" s="125"/>
      <c r="C31" s="56" t="s">
        <v>68</v>
      </c>
      <c r="D31" s="122"/>
      <c r="E31" s="116"/>
      <c r="F31" s="116"/>
      <c r="G31" s="116"/>
      <c r="H31" s="121"/>
      <c r="I31" s="113"/>
      <c r="J31" s="114"/>
      <c r="K31" s="114"/>
      <c r="L31" s="114"/>
      <c r="M31" s="114"/>
      <c r="N31" s="115"/>
      <c r="O31" s="114"/>
      <c r="P31" s="98" t="str">
        <f t="shared" si="2"/>
        <v/>
      </c>
      <c r="Q31" s="114"/>
      <c r="R31" s="98" t="str">
        <f t="shared" si="3"/>
        <v/>
      </c>
      <c r="S31" s="99" t="str">
        <f>IF(AC31="","",IF(AND($P$5="なし",$S$5="なし"),VLOOKUP($B$6,'(参考)宿泊料等'!$B:$I,5,FALSE))+IF(AND($P$5="なし",$S$5="あり"),VLOOKUP($B$6,'(参考)宿泊料等'!$B:$I,6,FALSE))+IF(AND($P$5="あり",$S$5="なし"),VLOOKUP($B$6,'(参考)宿泊料等'!$B:$I,7,FALSE))+IF(AND($P$5="あり",$S$5="あり"),0))</f>
        <v/>
      </c>
      <c r="T31" s="102">
        <f t="shared" si="4"/>
        <v>0</v>
      </c>
      <c r="U31" s="103">
        <f t="shared" si="5"/>
        <v>0</v>
      </c>
      <c r="V31" s="103">
        <f t="shared" si="6"/>
        <v>0</v>
      </c>
      <c r="W31" s="98">
        <f t="shared" si="7"/>
        <v>0</v>
      </c>
      <c r="X31" s="98">
        <f t="shared" si="8"/>
        <v>0</v>
      </c>
      <c r="Y31" s="104">
        <f>N31</f>
        <v>0</v>
      </c>
      <c r="Z31" s="103">
        <f t="shared" si="10"/>
        <v>0</v>
      </c>
      <c r="AA31" s="103" t="str">
        <f>P31</f>
        <v/>
      </c>
      <c r="AB31" s="98" t="str">
        <f>IF(OR(H31="東京都特別区",H31="横浜市",H31="川崎市",H31="相模原市",H31="千葉市",H31="さいたま市",H31="名古屋市",H31="京都市",H31="大阪市",H31="堺市",H31="神戸市",H31="広島市",H31="福岡市"),IF(AA31=1,MIN(Q31,VLOOKUP($B$6,'(参考)宿泊料等'!$B:$I,3,FALSE)),""),IF(AA31=1,MIN(Q31,VLOOKUP($B$6,'(参考)宿泊料等'!$B:$I,4,FALSE)),""))</f>
        <v/>
      </c>
      <c r="AC31" s="98" t="str">
        <f t="shared" si="12"/>
        <v/>
      </c>
      <c r="AD31" s="99" t="str">
        <f>IF(AC31="","",IF(AND($AA$5="なし",$AD$5="なし"),VLOOKUP($B$6,'(参考)宿泊料等'!$B:$I,5,FALSE))+IF(AND($AA$5="なし",$AD$5="あり"),VLOOKUP($B$6,'(参考)宿泊料等'!$B:$I,6,FALSE))+IF(AND($AA$5="あり",$AD$5="なし"),VLOOKUP($B$6,'(参考)宿泊料等'!$B:$I,7,FALSE))+IF(AND($AA$5="あり",$AD$5="あり"),0))</f>
        <v/>
      </c>
    </row>
    <row r="32" spans="1:30" ht="22.5" customHeight="1">
      <c r="A32" s="123"/>
      <c r="B32" s="125"/>
      <c r="C32" s="56" t="s">
        <v>68</v>
      </c>
      <c r="D32" s="122"/>
      <c r="E32" s="116"/>
      <c r="F32" s="116"/>
      <c r="G32" s="116"/>
      <c r="H32" s="121"/>
      <c r="I32" s="113"/>
      <c r="J32" s="114"/>
      <c r="K32" s="114"/>
      <c r="L32" s="114"/>
      <c r="M32" s="114"/>
      <c r="N32" s="115"/>
      <c r="O32" s="114"/>
      <c r="P32" s="98" t="str">
        <f t="shared" si="2"/>
        <v/>
      </c>
      <c r="Q32" s="114"/>
      <c r="R32" s="98" t="str">
        <f t="shared" si="3"/>
        <v/>
      </c>
      <c r="S32" s="99" t="str">
        <f>IF(AC32="","",IF(AND($P$5="なし",$S$5="なし"),VLOOKUP($B$6,'(参考)宿泊料等'!$B:$I,5,FALSE))+IF(AND($P$5="なし",$S$5="あり"),VLOOKUP($B$6,'(参考)宿泊料等'!$B:$I,6,FALSE))+IF(AND($P$5="あり",$S$5="なし"),VLOOKUP($B$6,'(参考)宿泊料等'!$B:$I,7,FALSE))+IF(AND($P$5="あり",$S$5="あり"),0))</f>
        <v/>
      </c>
      <c r="T32" s="102">
        <f t="shared" si="4"/>
        <v>0</v>
      </c>
      <c r="U32" s="103">
        <f t="shared" si="5"/>
        <v>0</v>
      </c>
      <c r="V32" s="103">
        <f t="shared" si="6"/>
        <v>0</v>
      </c>
      <c r="W32" s="98">
        <f t="shared" si="7"/>
        <v>0</v>
      </c>
      <c r="X32" s="98">
        <f t="shared" si="8"/>
        <v>0</v>
      </c>
      <c r="Y32" s="104">
        <f>N32</f>
        <v>0</v>
      </c>
      <c r="Z32" s="103">
        <f t="shared" si="10"/>
        <v>0</v>
      </c>
      <c r="AA32" s="103" t="str">
        <f>P32</f>
        <v/>
      </c>
      <c r="AB32" s="98" t="str">
        <f>IF(OR(H32="東京都特別区",H32="横浜市",H32="川崎市",H32="相模原市",H32="千葉市",H32="さいたま市",H32="名古屋市",H32="京都市",H32="大阪市",H32="堺市",H32="神戸市",H32="広島市",H32="福岡市"),IF(AA32=1,MIN(Q32,VLOOKUP($B$6,'(参考)宿泊料等'!$B:$I,3,FALSE)),""),IF(AA32=1,MIN(Q32,VLOOKUP($B$6,'(参考)宿泊料等'!$B:$I,4,FALSE)),""))</f>
        <v/>
      </c>
      <c r="AC32" s="98" t="str">
        <f t="shared" si="12"/>
        <v/>
      </c>
      <c r="AD32" s="99" t="str">
        <f>IF(AC32="","",IF(AND($AA$5="なし",$AD$5="なし"),VLOOKUP($B$6,'(参考)宿泊料等'!$B:$I,5,FALSE))+IF(AND($AA$5="なし",$AD$5="あり"),VLOOKUP($B$6,'(参考)宿泊料等'!$B:$I,6,FALSE))+IF(AND($AA$5="あり",$AD$5="なし"),VLOOKUP($B$6,'(参考)宿泊料等'!$B:$I,7,FALSE))+IF(AND($AA$5="あり",$AD$5="あり"),0))</f>
        <v/>
      </c>
    </row>
    <row r="33" spans="1:30" ht="22.5" customHeight="1" thickBot="1">
      <c r="A33" s="123"/>
      <c r="B33" s="125"/>
      <c r="C33" s="56" t="s">
        <v>68</v>
      </c>
      <c r="D33" s="122"/>
      <c r="E33" s="116"/>
      <c r="F33" s="116"/>
      <c r="G33" s="116"/>
      <c r="H33" s="121"/>
      <c r="I33" s="113"/>
      <c r="J33" s="114"/>
      <c r="K33" s="114"/>
      <c r="L33" s="114"/>
      <c r="M33" s="114"/>
      <c r="N33" s="115"/>
      <c r="O33" s="114"/>
      <c r="P33" s="98" t="str">
        <f t="shared" si="2"/>
        <v/>
      </c>
      <c r="Q33" s="114"/>
      <c r="R33" s="98" t="str">
        <f t="shared" si="3"/>
        <v/>
      </c>
      <c r="S33" s="99" t="str">
        <f>IF(AC33="","",IF(AND($P$5="なし",$S$5="なし"),VLOOKUP($B$6,'(参考)宿泊料等'!$B:$I,5,FALSE))+IF(AND($P$5="なし",$S$5="あり"),VLOOKUP($B$6,'(参考)宿泊料等'!$B:$I,6,FALSE))+IF(AND($P$5="あり",$S$5="なし"),VLOOKUP($B$6,'(参考)宿泊料等'!$B:$I,7,FALSE))+IF(AND($P$5="あり",$S$5="あり"),0))</f>
        <v/>
      </c>
      <c r="T33" s="102">
        <f t="shared" si="4"/>
        <v>0</v>
      </c>
      <c r="U33" s="103">
        <f t="shared" si="5"/>
        <v>0</v>
      </c>
      <c r="V33" s="103">
        <f t="shared" si="6"/>
        <v>0</v>
      </c>
      <c r="W33" s="98">
        <f t="shared" si="7"/>
        <v>0</v>
      </c>
      <c r="X33" s="98">
        <f t="shared" si="8"/>
        <v>0</v>
      </c>
      <c r="Y33" s="104">
        <f>N33</f>
        <v>0</v>
      </c>
      <c r="Z33" s="103">
        <f>O33</f>
        <v>0</v>
      </c>
      <c r="AA33" s="103" t="str">
        <f>P33</f>
        <v/>
      </c>
      <c r="AB33" s="98" t="str">
        <f>IF(OR(H33="東京都特別区",H33="横浜市",H33="川崎市",H33="相模原市",H33="千葉市",H33="さいたま市",H33="名古屋市",H33="京都市",H33="大阪市",H33="堺市",H33="神戸市",H33="広島市",H33="福岡市"),IF(AA33=1,MIN(Q33,VLOOKUP($B$6,'(参考)宿泊料等'!$B:$I,3,FALSE)),""),IF(AA33=1,MIN(Q33,VLOOKUP($B$6,'(参考)宿泊料等'!$B:$I,4,FALSE)),""))</f>
        <v/>
      </c>
      <c r="AC33" s="98" t="str">
        <f t="shared" si="12"/>
        <v/>
      </c>
      <c r="AD33" s="99" t="str">
        <f>IF(AC33="","",IF(AND($AA$5="なし",$AD$5="なし"),VLOOKUP($B$6,'(参考)宿泊料等'!$B:$I,5,FALSE))+IF(AND($AA$5="なし",$AD$5="あり"),VLOOKUP($B$6,'(参考)宿泊料等'!$B:$I,6,FALSE))+IF(AND($AA$5="あり",$AD$5="なし"),VLOOKUP($B$6,'(参考)宿泊料等'!$B:$I,7,FALSE))+IF(AND($AA$5="あり",$AD$5="あり"),0))</f>
        <v/>
      </c>
    </row>
    <row r="34" spans="1:30" ht="37.5" customHeight="1" thickBot="1">
      <c r="A34" s="172" t="s">
        <v>89</v>
      </c>
      <c r="B34" s="173"/>
      <c r="C34" s="173"/>
      <c r="D34" s="173"/>
      <c r="E34" s="173"/>
      <c r="F34" s="173"/>
      <c r="G34" s="173"/>
      <c r="H34" s="173"/>
      <c r="I34" s="88">
        <f t="shared" ref="I34:S34" si="23">SUM(I9:I33)</f>
        <v>0</v>
      </c>
      <c r="J34" s="89">
        <f t="shared" si="23"/>
        <v>0</v>
      </c>
      <c r="K34" s="90">
        <f t="shared" si="23"/>
        <v>0</v>
      </c>
      <c r="L34" s="91">
        <f t="shared" si="23"/>
        <v>0</v>
      </c>
      <c r="M34" s="89">
        <f t="shared" si="23"/>
        <v>0</v>
      </c>
      <c r="N34" s="91">
        <f t="shared" si="23"/>
        <v>0</v>
      </c>
      <c r="O34" s="89">
        <f t="shared" si="23"/>
        <v>0</v>
      </c>
      <c r="P34" s="89">
        <f t="shared" si="23"/>
        <v>0</v>
      </c>
      <c r="Q34" s="89">
        <f t="shared" si="23"/>
        <v>0</v>
      </c>
      <c r="R34" s="89">
        <f t="shared" si="23"/>
        <v>0</v>
      </c>
      <c r="S34" s="89">
        <f t="shared" si="23"/>
        <v>0</v>
      </c>
      <c r="T34" s="92">
        <f t="shared" ref="T34:AD34" si="24">SUM(T9:T33)</f>
        <v>0</v>
      </c>
      <c r="U34" s="93">
        <f t="shared" si="24"/>
        <v>0</v>
      </c>
      <c r="V34" s="93">
        <f t="shared" si="24"/>
        <v>0</v>
      </c>
      <c r="W34" s="93">
        <f t="shared" si="24"/>
        <v>0</v>
      </c>
      <c r="X34" s="93">
        <f t="shared" si="24"/>
        <v>0</v>
      </c>
      <c r="Y34" s="94">
        <f t="shared" si="24"/>
        <v>0</v>
      </c>
      <c r="Z34" s="93">
        <f t="shared" si="24"/>
        <v>0</v>
      </c>
      <c r="AA34" s="93">
        <f t="shared" si="24"/>
        <v>0</v>
      </c>
      <c r="AB34" s="93">
        <f t="shared" si="24"/>
        <v>0</v>
      </c>
      <c r="AC34" s="93">
        <f t="shared" si="24"/>
        <v>0</v>
      </c>
      <c r="AD34" s="95">
        <f t="shared" si="24"/>
        <v>0</v>
      </c>
    </row>
    <row r="35" spans="1:30" ht="19.5" customHeight="1" thickBot="1">
      <c r="C35" s="5"/>
      <c r="H35" s="5"/>
      <c r="O35" s="42"/>
      <c r="P35" s="42"/>
      <c r="Q35" s="42"/>
      <c r="R35" s="42"/>
      <c r="S35" s="42"/>
      <c r="T35" s="42"/>
      <c r="U35" s="42"/>
      <c r="V35" s="42"/>
      <c r="W35" s="42"/>
      <c r="X35" s="42"/>
      <c r="Y35" s="42"/>
      <c r="Z35" s="42"/>
      <c r="AA35" s="42"/>
      <c r="AB35" s="42"/>
      <c r="AC35" s="42"/>
      <c r="AD35" s="42"/>
    </row>
    <row r="36" spans="1:30" ht="37.5" customHeight="1" thickBot="1">
      <c r="H36" s="43"/>
      <c r="I36" s="174" t="s">
        <v>44</v>
      </c>
      <c r="J36" s="156"/>
      <c r="K36" s="156"/>
      <c r="L36" s="156"/>
      <c r="M36" s="156"/>
      <c r="N36" s="156"/>
      <c r="O36" s="222">
        <f>SUM(K5,J34,K34,M34,O34,Q34,S34)</f>
        <v>0</v>
      </c>
      <c r="P36" s="223"/>
      <c r="Q36" s="223"/>
      <c r="R36" s="223"/>
      <c r="S36" s="224"/>
      <c r="T36" s="155" t="s">
        <v>90</v>
      </c>
      <c r="U36" s="156"/>
      <c r="V36" s="156"/>
      <c r="W36" s="156"/>
      <c r="X36" s="156"/>
      <c r="Y36" s="156"/>
      <c r="Z36" s="222">
        <f>SUM(V5,U34,V34,X34,Z34,AB34,AD34)</f>
        <v>0</v>
      </c>
      <c r="AA36" s="223"/>
      <c r="AB36" s="223"/>
      <c r="AC36" s="223"/>
      <c r="AD36" s="224"/>
    </row>
    <row r="37" spans="1:30" ht="16.5" thickBot="1">
      <c r="A37" s="153" t="s">
        <v>91</v>
      </c>
      <c r="B37" s="153"/>
      <c r="C37" s="153"/>
      <c r="D37" s="153"/>
      <c r="E37" s="153"/>
      <c r="F37" s="153"/>
      <c r="G37" s="153"/>
      <c r="H37" s="153"/>
      <c r="I37" s="154"/>
      <c r="J37" s="154"/>
      <c r="K37" s="154"/>
      <c r="L37" s="154"/>
      <c r="M37" s="154"/>
      <c r="N37" s="154"/>
      <c r="O37" s="44"/>
      <c r="P37" s="44"/>
      <c r="Q37" s="44"/>
      <c r="R37" s="44"/>
      <c r="S37" s="44"/>
      <c r="T37" s="155" t="s">
        <v>92</v>
      </c>
      <c r="U37" s="156"/>
      <c r="V37" s="156"/>
      <c r="W37" s="156"/>
      <c r="X37" s="156"/>
      <c r="Y37" s="156"/>
      <c r="Z37" s="222">
        <f>O36-Z36</f>
        <v>0</v>
      </c>
      <c r="AA37" s="223"/>
      <c r="AB37" s="223"/>
      <c r="AC37" s="223"/>
      <c r="AD37" s="224"/>
    </row>
  </sheetData>
  <sheetProtection sheet="1" selectLockedCells="1"/>
  <mergeCells count="33">
    <mergeCell ref="E2:F2"/>
    <mergeCell ref="AB5:AC5"/>
    <mergeCell ref="I5:J5"/>
    <mergeCell ref="I6:K6"/>
    <mergeCell ref="N6:O6"/>
    <mergeCell ref="T6:V6"/>
    <mergeCell ref="A3:AD3"/>
    <mergeCell ref="T4:AD4"/>
    <mergeCell ref="I4:S4"/>
    <mergeCell ref="B6:E6"/>
    <mergeCell ref="B5:E5"/>
    <mergeCell ref="T37:Y37"/>
    <mergeCell ref="Z37:AD37"/>
    <mergeCell ref="A34:H34"/>
    <mergeCell ref="I36:N36"/>
    <mergeCell ref="O36:S36"/>
    <mergeCell ref="T36:Y36"/>
    <mergeCell ref="A37:N37"/>
    <mergeCell ref="Z36:AD36"/>
    <mergeCell ref="W1:AD1"/>
    <mergeCell ref="Y6:Z6"/>
    <mergeCell ref="L6:M6"/>
    <mergeCell ref="W6:X6"/>
    <mergeCell ref="Y5:Z5"/>
    <mergeCell ref="T5:U5"/>
    <mergeCell ref="Q5:R5"/>
    <mergeCell ref="N5:O5"/>
    <mergeCell ref="V5:X5"/>
    <mergeCell ref="K5:M5"/>
    <mergeCell ref="P6:Q6"/>
    <mergeCell ref="AC6:AD6"/>
    <mergeCell ref="AA6:AB6"/>
    <mergeCell ref="R6:S6"/>
  </mergeCells>
  <phoneticPr fontId="5"/>
  <conditionalFormatting sqref="K5:M5 P5 S5 A9:O33 Q9:Q33">
    <cfRule type="containsBlanks" dxfId="2" priority="1">
      <formula>LEN(TRIM(A5))=0</formula>
    </cfRule>
  </conditionalFormatting>
  <dataValidations count="1">
    <dataValidation type="list" allowBlank="1" showInputMessage="1" showErrorMessage="1" sqref="S5 P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'(参考)宿泊料等'!$I$2:$I$15</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D37"/>
  <sheetViews>
    <sheetView showZeros="0" view="pageBreakPreview" zoomScale="90" zoomScaleNormal="100" zoomScaleSheetLayoutView="90" workbookViewId="0">
      <selection activeCell="O10" sqref="O10"/>
    </sheetView>
  </sheetViews>
  <sheetFormatPr defaultColWidth="2.5703125" defaultRowHeight="37.5" customHeight="1"/>
  <cols>
    <col min="1" max="1" width="8.7109375" style="5" customWidth="1"/>
    <col min="2" max="2" width="7.5703125" style="5" customWidth="1"/>
    <col min="3" max="3" width="4.28515625" style="13" bestFit="1" customWidth="1"/>
    <col min="4" max="4" width="7.5703125" style="5" customWidth="1"/>
    <col min="5" max="7" width="10.7109375" style="5" customWidth="1"/>
    <col min="8" max="8" width="7.42578125" style="13" customWidth="1"/>
    <col min="9" max="30" width="7.42578125" style="5" customWidth="1"/>
    <col min="31" max="16384" width="2.5703125" style="5"/>
  </cols>
  <sheetData>
    <row r="1" spans="1:30" ht="15.75">
      <c r="A1" s="9" t="s">
        <v>51</v>
      </c>
      <c r="B1" s="9"/>
      <c r="C1" s="9"/>
      <c r="D1" s="9"/>
      <c r="E1" s="9"/>
      <c r="F1" s="9"/>
      <c r="G1" s="9"/>
      <c r="H1" s="9"/>
      <c r="I1" s="9"/>
      <c r="J1" s="9"/>
      <c r="K1" s="9"/>
      <c r="L1" s="9"/>
      <c r="M1" s="9"/>
      <c r="N1" s="9"/>
      <c r="O1" s="9"/>
      <c r="P1" s="9"/>
      <c r="Q1" s="9"/>
      <c r="R1" s="9"/>
      <c r="S1" s="9"/>
      <c r="T1" s="9"/>
      <c r="U1" s="9"/>
      <c r="V1" s="9"/>
      <c r="W1" s="183">
        <f>'報告書(公共)'!U6</f>
        <v>0</v>
      </c>
      <c r="X1" s="183"/>
      <c r="Y1" s="183"/>
      <c r="Z1" s="183"/>
      <c r="AA1" s="183"/>
      <c r="AB1" s="183"/>
      <c r="AC1" s="183"/>
      <c r="AD1" s="183"/>
    </row>
    <row r="2" spans="1:30" s="8" customFormat="1" ht="15" customHeight="1">
      <c r="A2" s="1" t="s">
        <v>52</v>
      </c>
      <c r="B2" s="1"/>
      <c r="C2" s="1"/>
      <c r="D2" s="1"/>
      <c r="E2" s="225">
        <f>'報告書(公共)'!M2</f>
        <v>0</v>
      </c>
      <c r="F2" s="225"/>
      <c r="G2" s="1"/>
      <c r="H2" s="1"/>
      <c r="I2" s="1"/>
      <c r="J2" s="1"/>
      <c r="K2" s="1"/>
      <c r="L2" s="1"/>
      <c r="M2" s="1"/>
      <c r="N2" s="1"/>
      <c r="O2" s="1"/>
      <c r="P2" s="1"/>
      <c r="Q2" s="1"/>
      <c r="R2" s="1"/>
      <c r="S2" s="1"/>
      <c r="T2" s="1"/>
      <c r="U2" s="1"/>
      <c r="V2" s="1"/>
      <c r="W2" s="1"/>
      <c r="X2" s="1"/>
      <c r="Y2" s="1"/>
      <c r="Z2" s="1"/>
      <c r="AA2" s="1"/>
      <c r="AB2" s="1"/>
      <c r="AC2" s="1"/>
      <c r="AD2" s="1"/>
    </row>
    <row r="3" spans="1:30" ht="16.5" thickBot="1">
      <c r="A3" s="186" t="s">
        <v>101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row>
    <row r="4" spans="1:30" ht="15.75">
      <c r="E4" s="9"/>
      <c r="F4" s="9"/>
      <c r="G4" s="9"/>
      <c r="H4" s="10"/>
      <c r="I4" s="188" t="s">
        <v>54</v>
      </c>
      <c r="J4" s="189"/>
      <c r="K4" s="189"/>
      <c r="L4" s="189"/>
      <c r="M4" s="189"/>
      <c r="N4" s="189"/>
      <c r="O4" s="189"/>
      <c r="P4" s="189"/>
      <c r="Q4" s="189"/>
      <c r="R4" s="189"/>
      <c r="S4" s="190"/>
      <c r="T4" s="188" t="s">
        <v>55</v>
      </c>
      <c r="U4" s="189"/>
      <c r="V4" s="189"/>
      <c r="W4" s="189"/>
      <c r="X4" s="189"/>
      <c r="Y4" s="189"/>
      <c r="Z4" s="189"/>
      <c r="AA4" s="189"/>
      <c r="AB4" s="189"/>
      <c r="AC4" s="189"/>
      <c r="AD4" s="190"/>
    </row>
    <row r="5" spans="1:30" ht="32.25" customHeight="1">
      <c r="A5" s="13" t="s">
        <v>56</v>
      </c>
      <c r="B5" s="228">
        <f>'報告書(公共)'!Z17</f>
        <v>0</v>
      </c>
      <c r="C5" s="228"/>
      <c r="D5" s="228"/>
      <c r="E5" s="228"/>
      <c r="F5" s="11"/>
      <c r="G5" s="11"/>
      <c r="H5" s="12"/>
      <c r="I5" s="213" t="s">
        <v>57</v>
      </c>
      <c r="J5" s="160"/>
      <c r="K5" s="217"/>
      <c r="L5" s="218"/>
      <c r="M5" s="219"/>
      <c r="N5" s="194" t="s">
        <v>102</v>
      </c>
      <c r="O5" s="195"/>
      <c r="P5" s="117"/>
      <c r="Q5" s="157" t="s">
        <v>59</v>
      </c>
      <c r="R5" s="193"/>
      <c r="S5" s="118"/>
      <c r="T5" s="213" t="s">
        <v>57</v>
      </c>
      <c r="U5" s="160"/>
      <c r="V5" s="214">
        <f>K5</f>
        <v>0</v>
      </c>
      <c r="W5" s="215"/>
      <c r="X5" s="216"/>
      <c r="Y5" s="194" t="s">
        <v>58</v>
      </c>
      <c r="Z5" s="195"/>
      <c r="AA5" s="97">
        <f>P5</f>
        <v>0</v>
      </c>
      <c r="AB5" s="157" t="s">
        <v>59</v>
      </c>
      <c r="AC5" s="193"/>
      <c r="AD5" s="96">
        <f>S5</f>
        <v>0</v>
      </c>
    </row>
    <row r="6" spans="1:30" ht="31.5" customHeight="1" thickBot="1">
      <c r="A6" s="13" t="s">
        <v>60</v>
      </c>
      <c r="B6" s="227">
        <f>'報告書(公共)'!O17</f>
        <v>0</v>
      </c>
      <c r="C6" s="227"/>
      <c r="D6" s="227"/>
      <c r="E6" s="227"/>
      <c r="I6" s="226" t="s">
        <v>61</v>
      </c>
      <c r="J6" s="168"/>
      <c r="K6" s="168"/>
      <c r="L6" s="176" t="s">
        <v>62</v>
      </c>
      <c r="M6" s="175"/>
      <c r="N6" s="167" t="s">
        <v>63</v>
      </c>
      <c r="O6" s="168"/>
      <c r="P6" s="159" t="s">
        <v>64</v>
      </c>
      <c r="Q6" s="159"/>
      <c r="R6" s="220" t="s">
        <v>65</v>
      </c>
      <c r="S6" s="221"/>
      <c r="T6" s="226" t="str">
        <f>I6</f>
        <v>鉄道賃</v>
      </c>
      <c r="U6" s="168"/>
      <c r="V6" s="168"/>
      <c r="W6" s="176" t="str">
        <f>L6</f>
        <v>航空賃</v>
      </c>
      <c r="X6" s="175"/>
      <c r="Y6" s="167" t="s">
        <v>63</v>
      </c>
      <c r="Z6" s="168"/>
      <c r="AA6" s="169" t="str">
        <f>P6</f>
        <v>宿泊料</v>
      </c>
      <c r="AB6" s="170"/>
      <c r="AC6" s="169" t="str">
        <f>R6</f>
        <v>食卓料</v>
      </c>
      <c r="AD6" s="171"/>
    </row>
    <row r="7" spans="1:30" ht="31.5">
      <c r="A7" s="14" t="s">
        <v>66</v>
      </c>
      <c r="B7" s="15" t="s">
        <v>67</v>
      </c>
      <c r="C7" s="16" t="s">
        <v>68</v>
      </c>
      <c r="D7" s="17" t="s">
        <v>69</v>
      </c>
      <c r="E7" s="18" t="s">
        <v>70</v>
      </c>
      <c r="F7" s="19" t="s">
        <v>71</v>
      </c>
      <c r="G7" s="18" t="s">
        <v>72</v>
      </c>
      <c r="H7" s="20" t="s">
        <v>73</v>
      </c>
      <c r="I7" s="21" t="s">
        <v>74</v>
      </c>
      <c r="J7" s="22" t="s">
        <v>75</v>
      </c>
      <c r="K7" s="23" t="s">
        <v>76</v>
      </c>
      <c r="L7" s="24" t="s">
        <v>74</v>
      </c>
      <c r="M7" s="22" t="s">
        <v>75</v>
      </c>
      <c r="N7" s="22" t="s">
        <v>74</v>
      </c>
      <c r="O7" s="25" t="s">
        <v>75</v>
      </c>
      <c r="P7" s="25" t="s">
        <v>77</v>
      </c>
      <c r="Q7" s="25" t="s">
        <v>78</v>
      </c>
      <c r="R7" s="25" t="s">
        <v>77</v>
      </c>
      <c r="S7" s="26" t="s">
        <v>78</v>
      </c>
      <c r="T7" s="21" t="str">
        <f>I7</f>
        <v>路程</v>
      </c>
      <c r="U7" s="22" t="str">
        <f>J7</f>
        <v>運賃</v>
      </c>
      <c r="V7" s="23" t="str">
        <f>K7</f>
        <v>急行
料金</v>
      </c>
      <c r="W7" s="24" t="str">
        <f>L7</f>
        <v>路程</v>
      </c>
      <c r="X7" s="22" t="str">
        <f>M7</f>
        <v>運賃</v>
      </c>
      <c r="Y7" s="22" t="str">
        <f>N7</f>
        <v>路程</v>
      </c>
      <c r="Z7" s="22" t="str">
        <f>O7</f>
        <v>運賃</v>
      </c>
      <c r="AA7" s="22" t="str">
        <f>P7</f>
        <v>夜数</v>
      </c>
      <c r="AB7" s="22" t="str">
        <f>Q7</f>
        <v>定額</v>
      </c>
      <c r="AC7" s="22" t="str">
        <f>R7</f>
        <v>夜数</v>
      </c>
      <c r="AD7" s="27" t="str">
        <f>S7</f>
        <v>定額</v>
      </c>
    </row>
    <row r="8" spans="1:30" ht="15.75">
      <c r="A8" s="28"/>
      <c r="B8" s="29"/>
      <c r="C8" s="30"/>
      <c r="D8" s="31"/>
      <c r="E8" s="32"/>
      <c r="F8" s="33"/>
      <c r="G8" s="32"/>
      <c r="H8" s="34"/>
      <c r="I8" s="35" t="s">
        <v>79</v>
      </c>
      <c r="J8" s="36" t="s">
        <v>80</v>
      </c>
      <c r="K8" s="37" t="s">
        <v>80</v>
      </c>
      <c r="L8" s="38" t="s">
        <v>79</v>
      </c>
      <c r="M8" s="36" t="s">
        <v>80</v>
      </c>
      <c r="N8" s="36" t="s">
        <v>79</v>
      </c>
      <c r="O8" s="39" t="s">
        <v>80</v>
      </c>
      <c r="P8" s="40" t="s">
        <v>81</v>
      </c>
      <c r="Q8" s="40" t="s">
        <v>80</v>
      </c>
      <c r="R8" s="40" t="s">
        <v>81</v>
      </c>
      <c r="S8" s="41" t="s">
        <v>80</v>
      </c>
      <c r="T8" s="35" t="s">
        <v>79</v>
      </c>
      <c r="U8" s="36" t="s">
        <v>80</v>
      </c>
      <c r="V8" s="37" t="s">
        <v>80</v>
      </c>
      <c r="W8" s="38" t="s">
        <v>79</v>
      </c>
      <c r="X8" s="36" t="s">
        <v>80</v>
      </c>
      <c r="Y8" s="36" t="s">
        <v>79</v>
      </c>
      <c r="Z8" s="39" t="s">
        <v>80</v>
      </c>
      <c r="AA8" s="40" t="s">
        <v>81</v>
      </c>
      <c r="AB8" s="40" t="s">
        <v>80</v>
      </c>
      <c r="AC8" s="40" t="s">
        <v>81</v>
      </c>
      <c r="AD8" s="41" t="s">
        <v>80</v>
      </c>
    </row>
    <row r="9" spans="1:30" ht="22.5" customHeight="1">
      <c r="A9" s="123"/>
      <c r="B9" s="124"/>
      <c r="C9" s="47" t="s">
        <v>68</v>
      </c>
      <c r="D9" s="119"/>
      <c r="E9" s="120"/>
      <c r="F9" s="120"/>
      <c r="G9" s="120"/>
      <c r="H9" s="121"/>
      <c r="I9" s="109"/>
      <c r="J9" s="110"/>
      <c r="K9" s="110"/>
      <c r="L9" s="110"/>
      <c r="M9" s="110"/>
      <c r="N9" s="111"/>
      <c r="O9" s="112"/>
      <c r="P9" s="98" t="str">
        <f>IF(H9="","",IF($K$5="",1,""))</f>
        <v/>
      </c>
      <c r="Q9" s="110"/>
      <c r="R9" s="98" t="str">
        <f>IF(H9="","",IF(AND($K$5="",$P$5="",$S$5=""),"",1))</f>
        <v/>
      </c>
      <c r="S9" s="99" t="str">
        <f>IF(AC9="","",IF(AND($P$5="なし",$S$5="なし"),VLOOKUP($B$6,'(参考)宿泊料等'!$B:$I,5,FALSE))+IF(AND($P$5="なし",$S$5="あり"),VLOOKUP($B$6,'(参考)宿泊料等'!$B:$I,6,FALSE))+IF(AND($P$5="あり",$S$5="なし"),VLOOKUP($B$6,'(参考)宿泊料等'!$B:$I,7,FALSE))+IF(AND($P$5="あり",$S$5="あり"),0))</f>
        <v/>
      </c>
      <c r="T9" s="100">
        <f t="shared" ref="T9:W24" si="0">I9</f>
        <v>0</v>
      </c>
      <c r="U9" s="98">
        <f t="shared" si="0"/>
        <v>0</v>
      </c>
      <c r="V9" s="98">
        <f t="shared" si="0"/>
        <v>0</v>
      </c>
      <c r="W9" s="98">
        <f>L9</f>
        <v>0</v>
      </c>
      <c r="X9" s="98">
        <f t="shared" ref="X9:AA24" si="1">M9</f>
        <v>0</v>
      </c>
      <c r="Y9" s="101">
        <f t="shared" si="1"/>
        <v>0</v>
      </c>
      <c r="Z9" s="98">
        <f>O9</f>
        <v>0</v>
      </c>
      <c r="AA9" s="98" t="str">
        <f t="shared" si="1"/>
        <v/>
      </c>
      <c r="AB9" s="98" t="str">
        <f>IF(OR(H9="東京都特別区",H9="横浜市",H9="川崎市",H9="相模原市",H9="千葉市",H9="さいたま市",H9="名古屋市",H9="京都市",H9="大阪市",H9="堺市",H9="神戸市",H9="広島市",H9="福岡市"),IF(AA9=1,MIN(Q9,VLOOKUP($B$6,'(参考)宿泊料等'!$B:$I,3,FALSE)),""),IF(AA9=1,MIN(Q9,VLOOKUP($B$6,'(参考)宿泊料等'!$B:$I,4,FALSE)),""))</f>
        <v/>
      </c>
      <c r="AC9" s="98" t="str">
        <f>IF($V$5=0,"",IF(R9="","",1))</f>
        <v/>
      </c>
      <c r="AD9" s="99" t="str">
        <f>IF(AC9="","",IF(AND($AA$5="なし",$AD$5="なし"),VLOOKUP($B$6,'(参考)宿泊料等'!$B:$I,5,FALSE))+IF(AND($AA$5="なし",$AD$5="あり"),VLOOKUP($B$6,'(参考)宿泊料等'!$B:$I,6,FALSE))+IF(AND($AA$5="あり",$AD$5="なし"),VLOOKUP($B$6,'(参考)宿泊料等'!$B:$I,7,FALSE))+IF(AND($AA$5="あり",$AD$5="あり"),0))</f>
        <v/>
      </c>
    </row>
    <row r="10" spans="1:30" ht="22.5" customHeight="1">
      <c r="A10" s="123"/>
      <c r="B10" s="125"/>
      <c r="C10" s="56" t="s">
        <v>68</v>
      </c>
      <c r="D10" s="122"/>
      <c r="E10" s="116"/>
      <c r="F10" s="116"/>
      <c r="G10" s="116"/>
      <c r="H10" s="121"/>
      <c r="I10" s="113"/>
      <c r="J10" s="114"/>
      <c r="K10" s="114"/>
      <c r="L10" s="114"/>
      <c r="M10" s="114"/>
      <c r="N10" s="115"/>
      <c r="O10" s="114"/>
      <c r="P10" s="98" t="str">
        <f t="shared" ref="P10:P33" si="2">IF(H10="","",IF($K$5="",1,""))</f>
        <v/>
      </c>
      <c r="Q10" s="114"/>
      <c r="R10" s="98" t="str">
        <f t="shared" ref="R10:R33" si="3">IF(H10="","",IF(AND($K$5="",$P$5="",$S$5=""),"",1))</f>
        <v/>
      </c>
      <c r="S10" s="99" t="str">
        <f>IF(AC10="","",IF(AND($P$5="なし",$S$5="なし"),VLOOKUP($B$6,'(参考)宿泊料等'!$B:$I,5,FALSE))+IF(AND($P$5="なし",$S$5="あり"),VLOOKUP($B$6,'(参考)宿泊料等'!$B:$I,6,FALSE))+IF(AND($P$5="あり",$S$5="なし"),VLOOKUP($B$6,'(参考)宿泊料等'!$B:$I,7,FALSE))+IF(AND($P$5="あり",$S$5="あり"),0))</f>
        <v/>
      </c>
      <c r="T10" s="102">
        <f t="shared" si="0"/>
        <v>0</v>
      </c>
      <c r="U10" s="103">
        <f t="shared" si="0"/>
        <v>0</v>
      </c>
      <c r="V10" s="103">
        <f t="shared" si="0"/>
        <v>0</v>
      </c>
      <c r="W10" s="98">
        <f t="shared" si="0"/>
        <v>0</v>
      </c>
      <c r="X10" s="98">
        <f t="shared" si="1"/>
        <v>0</v>
      </c>
      <c r="Y10" s="104">
        <f t="shared" si="1"/>
        <v>0</v>
      </c>
      <c r="Z10" s="103">
        <f t="shared" si="1"/>
        <v>0</v>
      </c>
      <c r="AA10" s="103" t="str">
        <f t="shared" si="1"/>
        <v/>
      </c>
      <c r="AB10" s="98" t="str">
        <f>IF(OR(H10="東京都特別区",H10="横浜市",H10="川崎市",H10="相模原市",H10="千葉市",H10="さいたま市",H10="名古屋市",H10="京都市",H10="大阪市",H10="堺市",H10="神戸市",H10="広島市",H10="福岡市"),IF(AA10=1,MIN(Q10,VLOOKUP($B$6,'(参考)宿泊料等'!$B:$I,3,FALSE)),""),IF(AA10=1,MIN(Q10,VLOOKUP($B$6,'(参考)宿泊料等'!$B:$I,4,FALSE)),""))</f>
        <v/>
      </c>
      <c r="AC10" s="98" t="str">
        <f t="shared" ref="AC10:AC33" si="4">IF($V$5=0,"",IF(R10="","",1))</f>
        <v/>
      </c>
      <c r="AD10" s="99" t="str">
        <f>IF(AC10="","",IF(AND($AA$5="なし",$AD$5="なし"),VLOOKUP($B$6,'(参考)宿泊料等'!$B:$I,5,FALSE))+IF(AND($AA$5="なし",$AD$5="あり"),VLOOKUP($B$6,'(参考)宿泊料等'!$B:$I,6,FALSE))+IF(AND($AA$5="あり",$AD$5="なし"),VLOOKUP($B$6,'(参考)宿泊料等'!$B:$I,7,FALSE))+IF(AND($AA$5="あり",$AD$5="あり"),0))</f>
        <v/>
      </c>
    </row>
    <row r="11" spans="1:30" ht="22.5" customHeight="1">
      <c r="A11" s="123"/>
      <c r="B11" s="125"/>
      <c r="C11" s="56" t="s">
        <v>68</v>
      </c>
      <c r="D11" s="122"/>
      <c r="E11" s="116"/>
      <c r="F11" s="116"/>
      <c r="G11" s="116"/>
      <c r="H11" s="121"/>
      <c r="I11" s="113"/>
      <c r="J11" s="114"/>
      <c r="K11" s="114"/>
      <c r="L11" s="114"/>
      <c r="M11" s="114"/>
      <c r="N11" s="115"/>
      <c r="O11" s="114"/>
      <c r="P11" s="98" t="str">
        <f t="shared" si="2"/>
        <v/>
      </c>
      <c r="Q11" s="114"/>
      <c r="R11" s="98" t="str">
        <f t="shared" si="3"/>
        <v/>
      </c>
      <c r="S11" s="99" t="str">
        <f>IF(AC11="","",IF(AND($P$5="なし",$S$5="なし"),VLOOKUP($B$6,'(参考)宿泊料等'!$B:$I,5,FALSE))+IF(AND($P$5="なし",$S$5="あり"),VLOOKUP($B$6,'(参考)宿泊料等'!$B:$I,6,FALSE))+IF(AND($P$5="あり",$S$5="なし"),VLOOKUP($B$6,'(参考)宿泊料等'!$B:$I,7,FALSE))+IF(AND($P$5="あり",$S$5="あり"),0))</f>
        <v/>
      </c>
      <c r="T11" s="102">
        <f t="shared" si="0"/>
        <v>0</v>
      </c>
      <c r="U11" s="103">
        <f t="shared" si="0"/>
        <v>0</v>
      </c>
      <c r="V11" s="103">
        <f t="shared" si="0"/>
        <v>0</v>
      </c>
      <c r="W11" s="98">
        <f t="shared" si="0"/>
        <v>0</v>
      </c>
      <c r="X11" s="98">
        <f t="shared" si="1"/>
        <v>0</v>
      </c>
      <c r="Y11" s="104">
        <f t="shared" si="1"/>
        <v>0</v>
      </c>
      <c r="Z11" s="103">
        <f t="shared" si="1"/>
        <v>0</v>
      </c>
      <c r="AA11" s="103" t="str">
        <f t="shared" si="1"/>
        <v/>
      </c>
      <c r="AB11" s="98" t="str">
        <f>IF(OR(H11="東京都特別区",H11="横浜市",H11="川崎市",H11="相模原市",H11="千葉市",H11="さいたま市",H11="名古屋市",H11="京都市",H11="大阪市",H11="堺市",H11="神戸市",H11="広島市",H11="福岡市"),IF(AA11=1,MIN(Q11,VLOOKUP($B$6,'(参考)宿泊料等'!$B:$I,3,FALSE)),""),IF(AA11=1,MIN(Q11,VLOOKUP($B$6,'(参考)宿泊料等'!$B:$I,4,FALSE)),""))</f>
        <v/>
      </c>
      <c r="AC11" s="98" t="str">
        <f t="shared" si="4"/>
        <v/>
      </c>
      <c r="AD11" s="99" t="str">
        <f>IF(AC11="","",IF(AND($AA$5="なし",$AD$5="なし"),VLOOKUP($B$6,'(参考)宿泊料等'!$B:$I,5,FALSE))+IF(AND($AA$5="なし",$AD$5="あり"),VLOOKUP($B$6,'(参考)宿泊料等'!$B:$I,6,FALSE))+IF(AND($AA$5="あり",$AD$5="なし"),VLOOKUP($B$6,'(参考)宿泊料等'!$B:$I,7,FALSE))+IF(AND($AA$5="あり",$AD$5="あり"),0))</f>
        <v/>
      </c>
    </row>
    <row r="12" spans="1:30" ht="22.5" customHeight="1">
      <c r="A12" s="123"/>
      <c r="B12" s="125"/>
      <c r="C12" s="56" t="s">
        <v>68</v>
      </c>
      <c r="D12" s="122"/>
      <c r="E12" s="116"/>
      <c r="F12" s="116"/>
      <c r="G12" s="116"/>
      <c r="H12" s="121"/>
      <c r="I12" s="113"/>
      <c r="J12" s="114"/>
      <c r="K12" s="114"/>
      <c r="L12" s="114"/>
      <c r="M12" s="114"/>
      <c r="N12" s="115"/>
      <c r="O12" s="114"/>
      <c r="P12" s="98" t="str">
        <f t="shared" si="2"/>
        <v/>
      </c>
      <c r="Q12" s="114"/>
      <c r="R12" s="98" t="str">
        <f t="shared" si="3"/>
        <v/>
      </c>
      <c r="S12" s="99" t="str">
        <f>IF(AC12="","",IF(AND($P$5="なし",$S$5="なし"),VLOOKUP($B$6,'(参考)宿泊料等'!$B:$I,5,FALSE))+IF(AND($P$5="なし",$S$5="あり"),VLOOKUP($B$6,'(参考)宿泊料等'!$B:$I,6,FALSE))+IF(AND($P$5="あり",$S$5="なし"),VLOOKUP($B$6,'(参考)宿泊料等'!$B:$I,7,FALSE))+IF(AND($P$5="あり",$S$5="あり"),0))</f>
        <v/>
      </c>
      <c r="T12" s="102">
        <f t="shared" si="0"/>
        <v>0</v>
      </c>
      <c r="U12" s="103">
        <f t="shared" si="0"/>
        <v>0</v>
      </c>
      <c r="V12" s="103">
        <f t="shared" si="0"/>
        <v>0</v>
      </c>
      <c r="W12" s="98">
        <f t="shared" si="0"/>
        <v>0</v>
      </c>
      <c r="X12" s="98">
        <f t="shared" si="1"/>
        <v>0</v>
      </c>
      <c r="Y12" s="104">
        <f t="shared" si="1"/>
        <v>0</v>
      </c>
      <c r="Z12" s="103">
        <f t="shared" si="1"/>
        <v>0</v>
      </c>
      <c r="AA12" s="103" t="str">
        <f t="shared" si="1"/>
        <v/>
      </c>
      <c r="AB12" s="98" t="str">
        <f>IF(OR(H12="東京都特別区",H12="横浜市",H12="川崎市",H12="相模原市",H12="千葉市",H12="さいたま市",H12="名古屋市",H12="京都市",H12="大阪市",H12="堺市",H12="神戸市",H12="広島市",H12="福岡市"),IF(AA12=1,MIN(Q12,VLOOKUP($B$6,'(参考)宿泊料等'!$B:$I,3,FALSE)),""),IF(AA12=1,MIN(Q12,VLOOKUP($B$6,'(参考)宿泊料等'!$B:$I,4,FALSE)),""))</f>
        <v/>
      </c>
      <c r="AC12" s="98" t="str">
        <f t="shared" si="4"/>
        <v/>
      </c>
      <c r="AD12" s="99" t="str">
        <f>IF(AC12="","",IF(AND($AA$5="なし",$AD$5="なし"),VLOOKUP($B$6,'(参考)宿泊料等'!$B:$I,5,FALSE))+IF(AND($AA$5="なし",$AD$5="あり"),VLOOKUP($B$6,'(参考)宿泊料等'!$B:$I,6,FALSE))+IF(AND($AA$5="あり",$AD$5="なし"),VLOOKUP($B$6,'(参考)宿泊料等'!$B:$I,7,FALSE))+IF(AND($AA$5="あり",$AD$5="あり"),0))</f>
        <v/>
      </c>
    </row>
    <row r="13" spans="1:30" ht="22.5" customHeight="1">
      <c r="A13" s="123"/>
      <c r="B13" s="125"/>
      <c r="C13" s="56" t="s">
        <v>68</v>
      </c>
      <c r="D13" s="122"/>
      <c r="E13" s="116"/>
      <c r="F13" s="116"/>
      <c r="G13" s="116"/>
      <c r="H13" s="121"/>
      <c r="I13" s="113"/>
      <c r="J13" s="114"/>
      <c r="K13" s="114"/>
      <c r="L13" s="114"/>
      <c r="M13" s="114"/>
      <c r="N13" s="115"/>
      <c r="O13" s="114"/>
      <c r="P13" s="98" t="str">
        <f t="shared" si="2"/>
        <v/>
      </c>
      <c r="Q13" s="114"/>
      <c r="R13" s="98" t="str">
        <f t="shared" si="3"/>
        <v/>
      </c>
      <c r="S13" s="99" t="str">
        <f>IF(AC13="","",IF(AND($P$5="なし",$S$5="なし"),VLOOKUP($B$6,'(参考)宿泊料等'!$B:$I,5,FALSE))+IF(AND($P$5="なし",$S$5="あり"),VLOOKUP($B$6,'(参考)宿泊料等'!$B:$I,6,FALSE))+IF(AND($P$5="あり",$S$5="なし"),VLOOKUP($B$6,'(参考)宿泊料等'!$B:$I,7,FALSE))+IF(AND($P$5="あり",$S$5="あり"),0))</f>
        <v/>
      </c>
      <c r="T13" s="102">
        <f t="shared" si="0"/>
        <v>0</v>
      </c>
      <c r="U13" s="103">
        <f t="shared" si="0"/>
        <v>0</v>
      </c>
      <c r="V13" s="103">
        <f t="shared" si="0"/>
        <v>0</v>
      </c>
      <c r="W13" s="98">
        <f t="shared" si="0"/>
        <v>0</v>
      </c>
      <c r="X13" s="98">
        <f t="shared" si="1"/>
        <v>0</v>
      </c>
      <c r="Y13" s="104">
        <f t="shared" si="1"/>
        <v>0</v>
      </c>
      <c r="Z13" s="103">
        <f t="shared" si="1"/>
        <v>0</v>
      </c>
      <c r="AA13" s="103" t="str">
        <f t="shared" si="1"/>
        <v/>
      </c>
      <c r="AB13" s="98" t="str">
        <f>IF(OR(H13="東京都特別区",H13="横浜市",H13="川崎市",H13="相模原市",H13="千葉市",H13="さいたま市",H13="名古屋市",H13="京都市",H13="大阪市",H13="堺市",H13="神戸市",H13="広島市",H13="福岡市"),IF(AA13=1,MIN(Q13,VLOOKUP($B$6,'(参考)宿泊料等'!$B:$I,3,FALSE)),""),IF(AA13=1,MIN(Q13,VLOOKUP($B$6,'(参考)宿泊料等'!$B:$I,4,FALSE)),""))</f>
        <v/>
      </c>
      <c r="AC13" s="98" t="str">
        <f t="shared" si="4"/>
        <v/>
      </c>
      <c r="AD13" s="99" t="str">
        <f>IF(AC13="","",IF(AND($AA$5="なし",$AD$5="なし"),VLOOKUP($B$6,'(参考)宿泊料等'!$B:$I,5,FALSE))+IF(AND($AA$5="なし",$AD$5="あり"),VLOOKUP($B$6,'(参考)宿泊料等'!$B:$I,6,FALSE))+IF(AND($AA$5="あり",$AD$5="なし"),VLOOKUP($B$6,'(参考)宿泊料等'!$B:$I,7,FALSE))+IF(AND($AA$5="あり",$AD$5="あり"),0))</f>
        <v/>
      </c>
    </row>
    <row r="14" spans="1:30" ht="22.5" customHeight="1">
      <c r="A14" s="123"/>
      <c r="B14" s="125"/>
      <c r="C14" s="56" t="s">
        <v>68</v>
      </c>
      <c r="D14" s="122"/>
      <c r="E14" s="116"/>
      <c r="F14" s="116"/>
      <c r="G14" s="116"/>
      <c r="H14" s="121"/>
      <c r="I14" s="113"/>
      <c r="J14" s="114"/>
      <c r="K14" s="114"/>
      <c r="L14" s="114"/>
      <c r="M14" s="114"/>
      <c r="N14" s="115"/>
      <c r="O14" s="114"/>
      <c r="P14" s="98" t="str">
        <f t="shared" si="2"/>
        <v/>
      </c>
      <c r="Q14" s="114"/>
      <c r="R14" s="98" t="str">
        <f t="shared" si="3"/>
        <v/>
      </c>
      <c r="S14" s="99" t="str">
        <f>IF(AC14="","",IF(AND($P$5="なし",$S$5="なし"),VLOOKUP($B$6,'(参考)宿泊料等'!$B:$I,5,FALSE))+IF(AND($P$5="なし",$S$5="あり"),VLOOKUP($B$6,'(参考)宿泊料等'!$B:$I,6,FALSE))+IF(AND($P$5="あり",$S$5="なし"),VLOOKUP($B$6,'(参考)宿泊料等'!$B:$I,7,FALSE))+IF(AND($P$5="あり",$S$5="あり"),0))</f>
        <v/>
      </c>
      <c r="T14" s="102">
        <f t="shared" si="0"/>
        <v>0</v>
      </c>
      <c r="U14" s="103">
        <f t="shared" si="0"/>
        <v>0</v>
      </c>
      <c r="V14" s="103">
        <f t="shared" si="0"/>
        <v>0</v>
      </c>
      <c r="W14" s="98">
        <f t="shared" si="0"/>
        <v>0</v>
      </c>
      <c r="X14" s="98">
        <f t="shared" si="1"/>
        <v>0</v>
      </c>
      <c r="Y14" s="104">
        <f t="shared" si="1"/>
        <v>0</v>
      </c>
      <c r="Z14" s="103">
        <f t="shared" si="1"/>
        <v>0</v>
      </c>
      <c r="AA14" s="103" t="str">
        <f t="shared" si="1"/>
        <v/>
      </c>
      <c r="AB14" s="98" t="str">
        <f>IF(OR(H14="東京都特別区",H14="横浜市",H14="川崎市",H14="相模原市",H14="千葉市",H14="さいたま市",H14="名古屋市",H14="京都市",H14="大阪市",H14="堺市",H14="神戸市",H14="広島市",H14="福岡市"),IF(AA14=1,MIN(Q14,VLOOKUP($B$6,'(参考)宿泊料等'!$B:$I,3,FALSE)),""),IF(AA14=1,MIN(Q14,VLOOKUP($B$6,'(参考)宿泊料等'!$B:$I,4,FALSE)),""))</f>
        <v/>
      </c>
      <c r="AC14" s="98" t="str">
        <f t="shared" si="4"/>
        <v/>
      </c>
      <c r="AD14" s="99" t="str">
        <f>IF(AC14="","",IF(AND($AA$5="なし",$AD$5="なし"),VLOOKUP($B$6,'(参考)宿泊料等'!$B:$I,5,FALSE))+IF(AND($AA$5="なし",$AD$5="あり"),VLOOKUP($B$6,'(参考)宿泊料等'!$B:$I,6,FALSE))+IF(AND($AA$5="あり",$AD$5="なし"),VLOOKUP($B$6,'(参考)宿泊料等'!$B:$I,7,FALSE))+IF(AND($AA$5="あり",$AD$5="あり"),0))</f>
        <v/>
      </c>
    </row>
    <row r="15" spans="1:30" ht="22.5" customHeight="1">
      <c r="A15" s="123"/>
      <c r="B15" s="125"/>
      <c r="C15" s="56" t="s">
        <v>68</v>
      </c>
      <c r="D15" s="122"/>
      <c r="E15" s="116"/>
      <c r="F15" s="116"/>
      <c r="G15" s="116"/>
      <c r="H15" s="121"/>
      <c r="I15" s="113"/>
      <c r="J15" s="114"/>
      <c r="K15" s="114"/>
      <c r="L15" s="114"/>
      <c r="M15" s="114"/>
      <c r="N15" s="115"/>
      <c r="O15" s="114"/>
      <c r="P15" s="98" t="str">
        <f t="shared" si="2"/>
        <v/>
      </c>
      <c r="Q15" s="114"/>
      <c r="R15" s="98" t="str">
        <f t="shared" si="3"/>
        <v/>
      </c>
      <c r="S15" s="99" t="str">
        <f>IF(AC15="","",IF(AND($P$5="なし",$S$5="なし"),VLOOKUP($B$6,'(参考)宿泊料等'!$B:$I,5,FALSE))+IF(AND($P$5="なし",$S$5="あり"),VLOOKUP($B$6,'(参考)宿泊料等'!$B:$I,6,FALSE))+IF(AND($P$5="あり",$S$5="なし"),VLOOKUP($B$6,'(参考)宿泊料等'!$B:$I,7,FALSE))+IF(AND($P$5="あり",$S$5="あり"),0))</f>
        <v/>
      </c>
      <c r="T15" s="102">
        <f t="shared" si="0"/>
        <v>0</v>
      </c>
      <c r="U15" s="103">
        <f t="shared" si="0"/>
        <v>0</v>
      </c>
      <c r="V15" s="103">
        <f t="shared" si="0"/>
        <v>0</v>
      </c>
      <c r="W15" s="98">
        <f t="shared" si="0"/>
        <v>0</v>
      </c>
      <c r="X15" s="98">
        <f t="shared" si="1"/>
        <v>0</v>
      </c>
      <c r="Y15" s="104">
        <f t="shared" si="1"/>
        <v>0</v>
      </c>
      <c r="Z15" s="103">
        <f t="shared" si="1"/>
        <v>0</v>
      </c>
      <c r="AA15" s="103" t="str">
        <f t="shared" si="1"/>
        <v/>
      </c>
      <c r="AB15" s="98" t="str">
        <f>IF(OR(H15="東京都特別区",H15="横浜市",H15="川崎市",H15="相模原市",H15="千葉市",H15="さいたま市",H15="名古屋市",H15="京都市",H15="大阪市",H15="堺市",H15="神戸市",H15="広島市",H15="福岡市"),IF(AA15=1,MIN(Q15,VLOOKUP($B$6,'(参考)宿泊料等'!$B:$I,3,FALSE)),""),IF(AA15=1,MIN(Q15,VLOOKUP($B$6,'(参考)宿泊料等'!$B:$I,4,FALSE)),""))</f>
        <v/>
      </c>
      <c r="AC15" s="98" t="str">
        <f t="shared" si="4"/>
        <v/>
      </c>
      <c r="AD15" s="99" t="str">
        <f>IF(AC15="","",IF(AND($AA$5="なし",$AD$5="なし"),VLOOKUP($B$6,'(参考)宿泊料等'!$B:$I,5,FALSE))+IF(AND($AA$5="なし",$AD$5="あり"),VLOOKUP($B$6,'(参考)宿泊料等'!$B:$I,6,FALSE))+IF(AND($AA$5="あり",$AD$5="なし"),VLOOKUP($B$6,'(参考)宿泊料等'!$B:$I,7,FALSE))+IF(AND($AA$5="あり",$AD$5="あり"),0))</f>
        <v/>
      </c>
    </row>
    <row r="16" spans="1:30" ht="22.5" customHeight="1">
      <c r="A16" s="123"/>
      <c r="B16" s="125"/>
      <c r="C16" s="56" t="s">
        <v>68</v>
      </c>
      <c r="D16" s="122"/>
      <c r="E16" s="116"/>
      <c r="F16" s="116"/>
      <c r="G16" s="116"/>
      <c r="H16" s="121"/>
      <c r="I16" s="113"/>
      <c r="J16" s="114"/>
      <c r="K16" s="114"/>
      <c r="L16" s="114"/>
      <c r="M16" s="114"/>
      <c r="N16" s="115"/>
      <c r="O16" s="114"/>
      <c r="P16" s="98" t="str">
        <f t="shared" si="2"/>
        <v/>
      </c>
      <c r="Q16" s="114"/>
      <c r="R16" s="98" t="str">
        <f t="shared" si="3"/>
        <v/>
      </c>
      <c r="S16" s="99" t="str">
        <f>IF(AC16="","",IF(AND($P$5="なし",$S$5="なし"),VLOOKUP($B$6,'(参考)宿泊料等'!$B:$I,5,FALSE))+IF(AND($P$5="なし",$S$5="あり"),VLOOKUP($B$6,'(参考)宿泊料等'!$B:$I,6,FALSE))+IF(AND($P$5="あり",$S$5="なし"),VLOOKUP($B$6,'(参考)宿泊料等'!$B:$I,7,FALSE))+IF(AND($P$5="あり",$S$5="あり"),0))</f>
        <v/>
      </c>
      <c r="T16" s="102">
        <f t="shared" si="0"/>
        <v>0</v>
      </c>
      <c r="U16" s="103">
        <f t="shared" si="0"/>
        <v>0</v>
      </c>
      <c r="V16" s="103">
        <f t="shared" si="0"/>
        <v>0</v>
      </c>
      <c r="W16" s="98">
        <f t="shared" si="0"/>
        <v>0</v>
      </c>
      <c r="X16" s="98">
        <f t="shared" si="1"/>
        <v>0</v>
      </c>
      <c r="Y16" s="104">
        <f t="shared" si="1"/>
        <v>0</v>
      </c>
      <c r="Z16" s="103">
        <f t="shared" si="1"/>
        <v>0</v>
      </c>
      <c r="AA16" s="103" t="str">
        <f t="shared" si="1"/>
        <v/>
      </c>
      <c r="AB16" s="98" t="str">
        <f>IF(OR(H16="東京都特別区",H16="横浜市",H16="川崎市",H16="相模原市",H16="千葉市",H16="さいたま市",H16="名古屋市",H16="京都市",H16="大阪市",H16="堺市",H16="神戸市",H16="広島市",H16="福岡市"),IF(AA16=1,MIN(Q16,VLOOKUP($B$6,'(参考)宿泊料等'!$B:$I,3,FALSE)),""),IF(AA16=1,MIN(Q16,VLOOKUP($B$6,'(参考)宿泊料等'!$B:$I,4,FALSE)),""))</f>
        <v/>
      </c>
      <c r="AC16" s="98" t="str">
        <f t="shared" si="4"/>
        <v/>
      </c>
      <c r="AD16" s="99" t="str">
        <f>IF(AC16="","",IF(AND($AA$5="なし",$AD$5="なし"),VLOOKUP($B$6,'(参考)宿泊料等'!$B:$I,5,FALSE))+IF(AND($AA$5="なし",$AD$5="あり"),VLOOKUP($B$6,'(参考)宿泊料等'!$B:$I,6,FALSE))+IF(AND($AA$5="あり",$AD$5="なし"),VLOOKUP($B$6,'(参考)宿泊料等'!$B:$I,7,FALSE))+IF(AND($AA$5="あり",$AD$5="あり"),0))</f>
        <v/>
      </c>
    </row>
    <row r="17" spans="1:30" ht="22.5" customHeight="1">
      <c r="A17" s="123"/>
      <c r="B17" s="125"/>
      <c r="C17" s="56" t="s">
        <v>68</v>
      </c>
      <c r="D17" s="122"/>
      <c r="E17" s="116"/>
      <c r="F17" s="116"/>
      <c r="G17" s="116"/>
      <c r="H17" s="121"/>
      <c r="I17" s="113"/>
      <c r="J17" s="114"/>
      <c r="K17" s="114"/>
      <c r="L17" s="114"/>
      <c r="M17" s="114"/>
      <c r="N17" s="115"/>
      <c r="O17" s="114"/>
      <c r="P17" s="98" t="str">
        <f t="shared" si="2"/>
        <v/>
      </c>
      <c r="Q17" s="114"/>
      <c r="R17" s="98" t="str">
        <f t="shared" si="3"/>
        <v/>
      </c>
      <c r="S17" s="99" t="str">
        <f>IF(AC17="","",IF(AND($P$5="なし",$S$5="なし"),VLOOKUP($B$6,'(参考)宿泊料等'!$B:$I,5,FALSE))+IF(AND($P$5="なし",$S$5="あり"),VLOOKUP($B$6,'(参考)宿泊料等'!$B:$I,6,FALSE))+IF(AND($P$5="あり",$S$5="なし"),VLOOKUP($B$6,'(参考)宿泊料等'!$B:$I,7,FALSE))+IF(AND($P$5="あり",$S$5="あり"),0))</f>
        <v/>
      </c>
      <c r="T17" s="102">
        <f t="shared" si="0"/>
        <v>0</v>
      </c>
      <c r="U17" s="103">
        <f t="shared" si="0"/>
        <v>0</v>
      </c>
      <c r="V17" s="103">
        <f t="shared" si="0"/>
        <v>0</v>
      </c>
      <c r="W17" s="98">
        <f t="shared" si="0"/>
        <v>0</v>
      </c>
      <c r="X17" s="98">
        <f t="shared" si="1"/>
        <v>0</v>
      </c>
      <c r="Y17" s="104">
        <f t="shared" si="1"/>
        <v>0</v>
      </c>
      <c r="Z17" s="103">
        <f t="shared" si="1"/>
        <v>0</v>
      </c>
      <c r="AA17" s="103" t="str">
        <f t="shared" si="1"/>
        <v/>
      </c>
      <c r="AB17" s="98" t="str">
        <f>IF(OR(H17="東京都特別区",H17="横浜市",H17="川崎市",H17="相模原市",H17="千葉市",H17="さいたま市",H17="名古屋市",H17="京都市",H17="大阪市",H17="堺市",H17="神戸市",H17="広島市",H17="福岡市"),IF(AA17=1,MIN(Q17,VLOOKUP($B$6,'(参考)宿泊料等'!$B:$I,3,FALSE)),""),IF(AA17=1,MIN(Q17,VLOOKUP($B$6,'(参考)宿泊料等'!$B:$I,4,FALSE)),""))</f>
        <v/>
      </c>
      <c r="AC17" s="98" t="str">
        <f t="shared" si="4"/>
        <v/>
      </c>
      <c r="AD17" s="99" t="str">
        <f>IF(AC17="","",IF(AND($AA$5="なし",$AD$5="なし"),VLOOKUP($B$6,'(参考)宿泊料等'!$B:$I,5,FALSE))+IF(AND($AA$5="なし",$AD$5="あり"),VLOOKUP($B$6,'(参考)宿泊料等'!$B:$I,6,FALSE))+IF(AND($AA$5="あり",$AD$5="なし"),VLOOKUP($B$6,'(参考)宿泊料等'!$B:$I,7,FALSE))+IF(AND($AA$5="あり",$AD$5="あり"),0))</f>
        <v/>
      </c>
    </row>
    <row r="18" spans="1:30" ht="22.5" customHeight="1">
      <c r="A18" s="123"/>
      <c r="B18" s="125"/>
      <c r="C18" s="56" t="s">
        <v>68</v>
      </c>
      <c r="D18" s="122"/>
      <c r="E18" s="116"/>
      <c r="F18" s="116"/>
      <c r="G18" s="116"/>
      <c r="H18" s="121"/>
      <c r="I18" s="113"/>
      <c r="J18" s="114"/>
      <c r="K18" s="114"/>
      <c r="L18" s="114"/>
      <c r="M18" s="114"/>
      <c r="N18" s="115"/>
      <c r="O18" s="114"/>
      <c r="P18" s="98" t="str">
        <f t="shared" si="2"/>
        <v/>
      </c>
      <c r="Q18" s="114"/>
      <c r="R18" s="98" t="str">
        <f t="shared" si="3"/>
        <v/>
      </c>
      <c r="S18" s="99" t="str">
        <f>IF(AC18="","",IF(AND($P$5="なし",$S$5="なし"),VLOOKUP($B$6,'(参考)宿泊料等'!$B:$I,5,FALSE))+IF(AND($P$5="なし",$S$5="あり"),VLOOKUP($B$6,'(参考)宿泊料等'!$B:$I,6,FALSE))+IF(AND($P$5="あり",$S$5="なし"),VLOOKUP($B$6,'(参考)宿泊料等'!$B:$I,7,FALSE))+IF(AND($P$5="あり",$S$5="あり"),0))</f>
        <v/>
      </c>
      <c r="T18" s="102">
        <f t="shared" si="0"/>
        <v>0</v>
      </c>
      <c r="U18" s="103">
        <f t="shared" si="0"/>
        <v>0</v>
      </c>
      <c r="V18" s="103">
        <f t="shared" si="0"/>
        <v>0</v>
      </c>
      <c r="W18" s="98">
        <f t="shared" si="0"/>
        <v>0</v>
      </c>
      <c r="X18" s="98">
        <f t="shared" si="1"/>
        <v>0</v>
      </c>
      <c r="Y18" s="104">
        <f t="shared" si="1"/>
        <v>0</v>
      </c>
      <c r="Z18" s="103">
        <f t="shared" si="1"/>
        <v>0</v>
      </c>
      <c r="AA18" s="103" t="str">
        <f t="shared" si="1"/>
        <v/>
      </c>
      <c r="AB18" s="98" t="str">
        <f>IF(OR(H18="東京都特別区",H18="横浜市",H18="川崎市",H18="相模原市",H18="千葉市",H18="さいたま市",H18="名古屋市",H18="京都市",H18="大阪市",H18="堺市",H18="神戸市",H18="広島市",H18="福岡市"),IF(AA18=1,MIN(Q18,VLOOKUP($B$6,'(参考)宿泊料等'!$B:$I,3,FALSE)),""),IF(AA18=1,MIN(Q18,VLOOKUP($B$6,'(参考)宿泊料等'!$B:$I,4,FALSE)),""))</f>
        <v/>
      </c>
      <c r="AC18" s="98" t="str">
        <f t="shared" si="4"/>
        <v/>
      </c>
      <c r="AD18" s="99" t="str">
        <f>IF(AC18="","",IF(AND($AA$5="なし",$AD$5="なし"),VLOOKUP($B$6,'(参考)宿泊料等'!$B:$I,5,FALSE))+IF(AND($AA$5="なし",$AD$5="あり"),VLOOKUP($B$6,'(参考)宿泊料等'!$B:$I,6,FALSE))+IF(AND($AA$5="あり",$AD$5="なし"),VLOOKUP($B$6,'(参考)宿泊料等'!$B:$I,7,FALSE))+IF(AND($AA$5="あり",$AD$5="あり"),0))</f>
        <v/>
      </c>
    </row>
    <row r="19" spans="1:30" ht="22.5" customHeight="1">
      <c r="A19" s="123"/>
      <c r="B19" s="125"/>
      <c r="C19" s="56" t="s">
        <v>68</v>
      </c>
      <c r="D19" s="122"/>
      <c r="E19" s="116"/>
      <c r="F19" s="116"/>
      <c r="G19" s="116"/>
      <c r="H19" s="121"/>
      <c r="I19" s="113"/>
      <c r="J19" s="114"/>
      <c r="K19" s="114"/>
      <c r="L19" s="114"/>
      <c r="M19" s="114"/>
      <c r="N19" s="115"/>
      <c r="O19" s="114"/>
      <c r="P19" s="98" t="str">
        <f t="shared" si="2"/>
        <v/>
      </c>
      <c r="Q19" s="114"/>
      <c r="R19" s="98" t="str">
        <f t="shared" si="3"/>
        <v/>
      </c>
      <c r="S19" s="99" t="str">
        <f>IF(AC19="","",IF(AND($P$5="なし",$S$5="なし"),VLOOKUP($B$6,'(参考)宿泊料等'!$B:$I,5,FALSE))+IF(AND($P$5="なし",$S$5="あり"),VLOOKUP($B$6,'(参考)宿泊料等'!$B:$I,6,FALSE))+IF(AND($P$5="あり",$S$5="なし"),VLOOKUP($B$6,'(参考)宿泊料等'!$B:$I,7,FALSE))+IF(AND($P$5="あり",$S$5="あり"),0))</f>
        <v/>
      </c>
      <c r="T19" s="102">
        <f t="shared" si="0"/>
        <v>0</v>
      </c>
      <c r="U19" s="103">
        <f t="shared" si="0"/>
        <v>0</v>
      </c>
      <c r="V19" s="103">
        <f t="shared" si="0"/>
        <v>0</v>
      </c>
      <c r="W19" s="98">
        <f t="shared" si="0"/>
        <v>0</v>
      </c>
      <c r="X19" s="98">
        <f t="shared" si="1"/>
        <v>0</v>
      </c>
      <c r="Y19" s="104">
        <f t="shared" si="1"/>
        <v>0</v>
      </c>
      <c r="Z19" s="103">
        <f t="shared" si="1"/>
        <v>0</v>
      </c>
      <c r="AA19" s="103" t="str">
        <f t="shared" si="1"/>
        <v/>
      </c>
      <c r="AB19" s="98" t="str">
        <f>IF(OR(H19="東京都特別区",H19="横浜市",H19="川崎市",H19="相模原市",H19="千葉市",H19="さいたま市",H19="名古屋市",H19="京都市",H19="大阪市",H19="堺市",H19="神戸市",H19="広島市",H19="福岡市"),IF(AA19=1,MIN(Q19,VLOOKUP($B$6,'(参考)宿泊料等'!$B:$I,3,FALSE)),""),IF(AA19=1,MIN(Q19,VLOOKUP($B$6,'(参考)宿泊料等'!$B:$I,4,FALSE)),""))</f>
        <v/>
      </c>
      <c r="AC19" s="98" t="str">
        <f t="shared" si="4"/>
        <v/>
      </c>
      <c r="AD19" s="99" t="str">
        <f>IF(AC19="","",IF(AND($AA$5="なし",$AD$5="なし"),VLOOKUP($B$6,'(参考)宿泊料等'!$B:$I,5,FALSE))+IF(AND($AA$5="なし",$AD$5="あり"),VLOOKUP($B$6,'(参考)宿泊料等'!$B:$I,6,FALSE))+IF(AND($AA$5="あり",$AD$5="なし"),VLOOKUP($B$6,'(参考)宿泊料等'!$B:$I,7,FALSE))+IF(AND($AA$5="あり",$AD$5="あり"),0))</f>
        <v/>
      </c>
    </row>
    <row r="20" spans="1:30" ht="22.5" customHeight="1">
      <c r="A20" s="123"/>
      <c r="B20" s="125"/>
      <c r="C20" s="56" t="s">
        <v>68</v>
      </c>
      <c r="D20" s="122"/>
      <c r="E20" s="116"/>
      <c r="F20" s="116"/>
      <c r="G20" s="116"/>
      <c r="H20" s="121"/>
      <c r="I20" s="113"/>
      <c r="J20" s="114"/>
      <c r="K20" s="114"/>
      <c r="L20" s="114"/>
      <c r="M20" s="114"/>
      <c r="N20" s="115"/>
      <c r="O20" s="114"/>
      <c r="P20" s="98" t="str">
        <f t="shared" si="2"/>
        <v/>
      </c>
      <c r="Q20" s="114"/>
      <c r="R20" s="98" t="str">
        <f t="shared" si="3"/>
        <v/>
      </c>
      <c r="S20" s="99" t="str">
        <f>IF(AC20="","",IF(AND($P$5="なし",$S$5="なし"),VLOOKUP($B$6,'(参考)宿泊料等'!$B:$I,5,FALSE))+IF(AND($P$5="なし",$S$5="あり"),VLOOKUP($B$6,'(参考)宿泊料等'!$B:$I,6,FALSE))+IF(AND($P$5="あり",$S$5="なし"),VLOOKUP($B$6,'(参考)宿泊料等'!$B:$I,7,FALSE))+IF(AND($P$5="あり",$S$5="あり"),0))</f>
        <v/>
      </c>
      <c r="T20" s="102">
        <f t="shared" si="0"/>
        <v>0</v>
      </c>
      <c r="U20" s="103">
        <f t="shared" si="0"/>
        <v>0</v>
      </c>
      <c r="V20" s="103">
        <f t="shared" si="0"/>
        <v>0</v>
      </c>
      <c r="W20" s="98">
        <f t="shared" si="0"/>
        <v>0</v>
      </c>
      <c r="X20" s="98">
        <f t="shared" si="1"/>
        <v>0</v>
      </c>
      <c r="Y20" s="104">
        <f t="shared" si="1"/>
        <v>0</v>
      </c>
      <c r="Z20" s="103">
        <f t="shared" si="1"/>
        <v>0</v>
      </c>
      <c r="AA20" s="103" t="str">
        <f t="shared" si="1"/>
        <v/>
      </c>
      <c r="AB20" s="98" t="str">
        <f>IF(OR(H20="東京都特別区",H20="横浜市",H20="川崎市",H20="相模原市",H20="千葉市",H20="さいたま市",H20="名古屋市",H20="京都市",H20="大阪市",H20="堺市",H20="神戸市",H20="広島市",H20="福岡市"),IF(AA20=1,MIN(Q20,VLOOKUP($B$6,'(参考)宿泊料等'!$B:$I,3,FALSE)),""),IF(AA20=1,MIN(Q20,VLOOKUP($B$6,'(参考)宿泊料等'!$B:$I,4,FALSE)),""))</f>
        <v/>
      </c>
      <c r="AC20" s="98" t="str">
        <f t="shared" si="4"/>
        <v/>
      </c>
      <c r="AD20" s="99" t="str">
        <f>IF(AC20="","",IF(AND($AA$5="なし",$AD$5="なし"),VLOOKUP($B$6,'(参考)宿泊料等'!$B:$I,5,FALSE))+IF(AND($AA$5="なし",$AD$5="あり"),VLOOKUP($B$6,'(参考)宿泊料等'!$B:$I,6,FALSE))+IF(AND($AA$5="あり",$AD$5="なし"),VLOOKUP($B$6,'(参考)宿泊料等'!$B:$I,7,FALSE))+IF(AND($AA$5="あり",$AD$5="あり"),0))</f>
        <v/>
      </c>
    </row>
    <row r="21" spans="1:30" ht="22.5" customHeight="1">
      <c r="A21" s="123"/>
      <c r="B21" s="125"/>
      <c r="C21" s="56" t="s">
        <v>68</v>
      </c>
      <c r="D21" s="122"/>
      <c r="E21" s="116"/>
      <c r="F21" s="116"/>
      <c r="G21" s="116"/>
      <c r="H21" s="121"/>
      <c r="I21" s="113"/>
      <c r="J21" s="114"/>
      <c r="K21" s="114"/>
      <c r="L21" s="114"/>
      <c r="M21" s="114"/>
      <c r="N21" s="115"/>
      <c r="O21" s="114"/>
      <c r="P21" s="98" t="str">
        <f t="shared" si="2"/>
        <v/>
      </c>
      <c r="Q21" s="114"/>
      <c r="R21" s="98" t="str">
        <f t="shared" si="3"/>
        <v/>
      </c>
      <c r="S21" s="99" t="str">
        <f>IF(AC21="","",IF(AND($P$5="なし",$S$5="なし"),VLOOKUP($B$6,'(参考)宿泊料等'!$B:$I,5,FALSE))+IF(AND($P$5="なし",$S$5="あり"),VLOOKUP($B$6,'(参考)宿泊料等'!$B:$I,6,FALSE))+IF(AND($P$5="あり",$S$5="なし"),VLOOKUP($B$6,'(参考)宿泊料等'!$B:$I,7,FALSE))+IF(AND($P$5="あり",$S$5="あり"),0))</f>
        <v/>
      </c>
      <c r="T21" s="102">
        <f t="shared" si="0"/>
        <v>0</v>
      </c>
      <c r="U21" s="103">
        <f t="shared" si="0"/>
        <v>0</v>
      </c>
      <c r="V21" s="103">
        <f t="shared" si="0"/>
        <v>0</v>
      </c>
      <c r="W21" s="98">
        <f t="shared" si="0"/>
        <v>0</v>
      </c>
      <c r="X21" s="98">
        <f t="shared" si="1"/>
        <v>0</v>
      </c>
      <c r="Y21" s="104">
        <f t="shared" si="1"/>
        <v>0</v>
      </c>
      <c r="Z21" s="103">
        <f t="shared" si="1"/>
        <v>0</v>
      </c>
      <c r="AA21" s="103" t="str">
        <f t="shared" si="1"/>
        <v/>
      </c>
      <c r="AB21" s="98" t="str">
        <f>IF(OR(H21="東京都特別区",H21="横浜市",H21="川崎市",H21="相模原市",H21="千葉市",H21="さいたま市",H21="名古屋市",H21="京都市",H21="大阪市",H21="堺市",H21="神戸市",H21="広島市",H21="福岡市"),IF(AA21=1,MIN(Q21,VLOOKUP($B$6,'(参考)宿泊料等'!$B:$I,3,FALSE)),""),IF(AA21=1,MIN(Q21,VLOOKUP($B$6,'(参考)宿泊料等'!$B:$I,4,FALSE)),""))</f>
        <v/>
      </c>
      <c r="AC21" s="98" t="str">
        <f t="shared" si="4"/>
        <v/>
      </c>
      <c r="AD21" s="99" t="str">
        <f>IF(AC21="","",IF(AND($AA$5="なし",$AD$5="なし"),VLOOKUP($B$6,'(参考)宿泊料等'!$B:$I,5,FALSE))+IF(AND($AA$5="なし",$AD$5="あり"),VLOOKUP($B$6,'(参考)宿泊料等'!$B:$I,6,FALSE))+IF(AND($AA$5="あり",$AD$5="なし"),VLOOKUP($B$6,'(参考)宿泊料等'!$B:$I,7,FALSE))+IF(AND($AA$5="あり",$AD$5="あり"),0))</f>
        <v/>
      </c>
    </row>
    <row r="22" spans="1:30" ht="22.5" customHeight="1">
      <c r="A22" s="123"/>
      <c r="B22" s="125"/>
      <c r="C22" s="56" t="s">
        <v>68</v>
      </c>
      <c r="D22" s="122"/>
      <c r="E22" s="116"/>
      <c r="F22" s="116"/>
      <c r="G22" s="116"/>
      <c r="H22" s="121"/>
      <c r="I22" s="113"/>
      <c r="J22" s="114"/>
      <c r="K22" s="114"/>
      <c r="L22" s="114"/>
      <c r="M22" s="114"/>
      <c r="N22" s="115"/>
      <c r="O22" s="114"/>
      <c r="P22" s="98" t="str">
        <f t="shared" si="2"/>
        <v/>
      </c>
      <c r="Q22" s="114"/>
      <c r="R22" s="98" t="str">
        <f t="shared" si="3"/>
        <v/>
      </c>
      <c r="S22" s="99" t="str">
        <f>IF(AC22="","",IF(AND($P$5="なし",$S$5="なし"),VLOOKUP($B$6,'(参考)宿泊料等'!$B:$I,5,FALSE))+IF(AND($P$5="なし",$S$5="あり"),VLOOKUP($B$6,'(参考)宿泊料等'!$B:$I,6,FALSE))+IF(AND($P$5="あり",$S$5="なし"),VLOOKUP($B$6,'(参考)宿泊料等'!$B:$I,7,FALSE))+IF(AND($P$5="あり",$S$5="あり"),0))</f>
        <v/>
      </c>
      <c r="T22" s="102">
        <f t="shared" si="0"/>
        <v>0</v>
      </c>
      <c r="U22" s="103">
        <f t="shared" si="0"/>
        <v>0</v>
      </c>
      <c r="V22" s="103">
        <f t="shared" si="0"/>
        <v>0</v>
      </c>
      <c r="W22" s="98">
        <f t="shared" si="0"/>
        <v>0</v>
      </c>
      <c r="X22" s="98">
        <f t="shared" si="1"/>
        <v>0</v>
      </c>
      <c r="Y22" s="104">
        <f t="shared" si="1"/>
        <v>0</v>
      </c>
      <c r="Z22" s="103">
        <f t="shared" si="1"/>
        <v>0</v>
      </c>
      <c r="AA22" s="103" t="str">
        <f t="shared" si="1"/>
        <v/>
      </c>
      <c r="AB22" s="98" t="str">
        <f>IF(OR(H22="東京都特別区",H22="横浜市",H22="川崎市",H22="相模原市",H22="千葉市",H22="さいたま市",H22="名古屋市",H22="京都市",H22="大阪市",H22="堺市",H22="神戸市",H22="広島市",H22="福岡市"),IF(AA22=1,MIN(Q22,VLOOKUP($B$6,'(参考)宿泊料等'!$B:$I,3,FALSE)),""),IF(AA22=1,MIN(Q22,VLOOKUP($B$6,'(参考)宿泊料等'!$B:$I,4,FALSE)),""))</f>
        <v/>
      </c>
      <c r="AC22" s="98" t="str">
        <f t="shared" si="4"/>
        <v/>
      </c>
      <c r="AD22" s="99" t="str">
        <f>IF(AC22="","",IF(AND($AA$5="なし",$AD$5="なし"),VLOOKUP($B$6,'(参考)宿泊料等'!$B:$I,5,FALSE))+IF(AND($AA$5="なし",$AD$5="あり"),VLOOKUP($B$6,'(参考)宿泊料等'!$B:$I,6,FALSE))+IF(AND($AA$5="あり",$AD$5="なし"),VLOOKUP($B$6,'(参考)宿泊料等'!$B:$I,7,FALSE))+IF(AND($AA$5="あり",$AD$5="あり"),0))</f>
        <v/>
      </c>
    </row>
    <row r="23" spans="1:30" ht="22.5" customHeight="1">
      <c r="A23" s="123"/>
      <c r="B23" s="125"/>
      <c r="C23" s="56" t="s">
        <v>68</v>
      </c>
      <c r="D23" s="122"/>
      <c r="E23" s="116"/>
      <c r="F23" s="116"/>
      <c r="G23" s="116"/>
      <c r="H23" s="121"/>
      <c r="I23" s="113"/>
      <c r="J23" s="114"/>
      <c r="K23" s="114"/>
      <c r="L23" s="114"/>
      <c r="M23" s="114"/>
      <c r="N23" s="115"/>
      <c r="O23" s="114"/>
      <c r="P23" s="98" t="str">
        <f t="shared" si="2"/>
        <v/>
      </c>
      <c r="Q23" s="114"/>
      <c r="R23" s="98" t="str">
        <f t="shared" si="3"/>
        <v/>
      </c>
      <c r="S23" s="99" t="str">
        <f>IF(AC23="","",IF(AND($P$5="なし",$S$5="なし"),VLOOKUP($B$6,'(参考)宿泊料等'!$B:$I,5,FALSE))+IF(AND($P$5="なし",$S$5="あり"),VLOOKUP($B$6,'(参考)宿泊料等'!$B:$I,6,FALSE))+IF(AND($P$5="あり",$S$5="なし"),VLOOKUP($B$6,'(参考)宿泊料等'!$B:$I,7,FALSE))+IF(AND($P$5="あり",$S$5="あり"),0))</f>
        <v/>
      </c>
      <c r="T23" s="102">
        <f t="shared" si="0"/>
        <v>0</v>
      </c>
      <c r="U23" s="103">
        <f t="shared" si="0"/>
        <v>0</v>
      </c>
      <c r="V23" s="103">
        <f t="shared" si="0"/>
        <v>0</v>
      </c>
      <c r="W23" s="98">
        <f t="shared" si="0"/>
        <v>0</v>
      </c>
      <c r="X23" s="98">
        <f t="shared" si="1"/>
        <v>0</v>
      </c>
      <c r="Y23" s="104">
        <f t="shared" si="1"/>
        <v>0</v>
      </c>
      <c r="Z23" s="103">
        <f t="shared" si="1"/>
        <v>0</v>
      </c>
      <c r="AA23" s="103" t="str">
        <f t="shared" si="1"/>
        <v/>
      </c>
      <c r="AB23" s="98" t="str">
        <f>IF(OR(H23="東京都特別区",H23="横浜市",H23="川崎市",H23="相模原市",H23="千葉市",H23="さいたま市",H23="名古屋市",H23="京都市",H23="大阪市",H23="堺市",H23="神戸市",H23="広島市",H23="福岡市"),IF(AA23=1,MIN(Q23,VLOOKUP($B$6,'(参考)宿泊料等'!$B:$I,3,FALSE)),""),IF(AA23=1,MIN(Q23,VLOOKUP($B$6,'(参考)宿泊料等'!$B:$I,4,FALSE)),""))</f>
        <v/>
      </c>
      <c r="AC23" s="98" t="str">
        <f t="shared" si="4"/>
        <v/>
      </c>
      <c r="AD23" s="99" t="str">
        <f>IF(AC23="","",IF(AND($AA$5="なし",$AD$5="なし"),VLOOKUP($B$6,'(参考)宿泊料等'!$B:$I,5,FALSE))+IF(AND($AA$5="なし",$AD$5="あり"),VLOOKUP($B$6,'(参考)宿泊料等'!$B:$I,6,FALSE))+IF(AND($AA$5="あり",$AD$5="なし"),VLOOKUP($B$6,'(参考)宿泊料等'!$B:$I,7,FALSE))+IF(AND($AA$5="あり",$AD$5="あり"),0))</f>
        <v/>
      </c>
    </row>
    <row r="24" spans="1:30" ht="22.5" customHeight="1">
      <c r="A24" s="123"/>
      <c r="B24" s="125"/>
      <c r="C24" s="56" t="s">
        <v>68</v>
      </c>
      <c r="D24" s="122"/>
      <c r="E24" s="116"/>
      <c r="F24" s="116"/>
      <c r="G24" s="116"/>
      <c r="H24" s="121"/>
      <c r="I24" s="113"/>
      <c r="J24" s="114"/>
      <c r="K24" s="114"/>
      <c r="L24" s="114"/>
      <c r="M24" s="114"/>
      <c r="N24" s="115"/>
      <c r="O24" s="114"/>
      <c r="P24" s="98" t="str">
        <f t="shared" si="2"/>
        <v/>
      </c>
      <c r="Q24" s="114"/>
      <c r="R24" s="98" t="str">
        <f t="shared" si="3"/>
        <v/>
      </c>
      <c r="S24" s="99" t="str">
        <f>IF(AC24="","",IF(AND($P$5="なし",$S$5="なし"),VLOOKUP($B$6,'(参考)宿泊料等'!$B:$I,5,FALSE))+IF(AND($P$5="なし",$S$5="あり"),VLOOKUP($B$6,'(参考)宿泊料等'!$B:$I,6,FALSE))+IF(AND($P$5="あり",$S$5="なし"),VLOOKUP($B$6,'(参考)宿泊料等'!$B:$I,7,FALSE))+IF(AND($P$5="あり",$S$5="あり"),0))</f>
        <v/>
      </c>
      <c r="T24" s="102">
        <f t="shared" si="0"/>
        <v>0</v>
      </c>
      <c r="U24" s="103">
        <f t="shared" si="0"/>
        <v>0</v>
      </c>
      <c r="V24" s="103">
        <f t="shared" si="0"/>
        <v>0</v>
      </c>
      <c r="W24" s="98">
        <f t="shared" si="0"/>
        <v>0</v>
      </c>
      <c r="X24" s="98">
        <f t="shared" si="1"/>
        <v>0</v>
      </c>
      <c r="Y24" s="104">
        <f t="shared" si="1"/>
        <v>0</v>
      </c>
      <c r="Z24" s="103">
        <f t="shared" si="1"/>
        <v>0</v>
      </c>
      <c r="AA24" s="103" t="str">
        <f t="shared" si="1"/>
        <v/>
      </c>
      <c r="AB24" s="98" t="str">
        <f>IF(OR(H24="東京都特別区",H24="横浜市",H24="川崎市",H24="相模原市",H24="千葉市",H24="さいたま市",H24="名古屋市",H24="京都市",H24="大阪市",H24="堺市",H24="神戸市",H24="広島市",H24="福岡市"),IF(AA24=1,MIN(Q24,VLOOKUP($B$6,'(参考)宿泊料等'!$B:$I,3,FALSE)),""),IF(AA24=1,MIN(Q24,VLOOKUP($B$6,'(参考)宿泊料等'!$B:$I,4,FALSE)),""))</f>
        <v/>
      </c>
      <c r="AC24" s="98" t="str">
        <f t="shared" si="4"/>
        <v/>
      </c>
      <c r="AD24" s="99" t="str">
        <f>IF(AC24="","",IF(AND($AA$5="なし",$AD$5="なし"),VLOOKUP($B$6,'(参考)宿泊料等'!$B:$I,5,FALSE))+IF(AND($AA$5="なし",$AD$5="あり"),VLOOKUP($B$6,'(参考)宿泊料等'!$B:$I,6,FALSE))+IF(AND($AA$5="あり",$AD$5="なし"),VLOOKUP($B$6,'(参考)宿泊料等'!$B:$I,7,FALSE))+IF(AND($AA$5="あり",$AD$5="あり"),0))</f>
        <v/>
      </c>
    </row>
    <row r="25" spans="1:30" ht="22.5" customHeight="1">
      <c r="A25" s="123"/>
      <c r="B25" s="125"/>
      <c r="C25" s="56" t="s">
        <v>68</v>
      </c>
      <c r="D25" s="122"/>
      <c r="E25" s="116"/>
      <c r="F25" s="116"/>
      <c r="G25" s="116"/>
      <c r="H25" s="121"/>
      <c r="I25" s="113"/>
      <c r="J25" s="114"/>
      <c r="K25" s="114"/>
      <c r="L25" s="114"/>
      <c r="M25" s="114"/>
      <c r="N25" s="115"/>
      <c r="O25" s="114"/>
      <c r="P25" s="98" t="str">
        <f t="shared" si="2"/>
        <v/>
      </c>
      <c r="Q25" s="114"/>
      <c r="R25" s="98" t="str">
        <f t="shared" si="3"/>
        <v/>
      </c>
      <c r="S25" s="99" t="str">
        <f>IF(AC25="","",IF(AND($P$5="なし",$S$5="なし"),VLOOKUP($B$6,'(参考)宿泊料等'!$B:$I,5,FALSE))+IF(AND($P$5="なし",$S$5="あり"),VLOOKUP($B$6,'(参考)宿泊料等'!$B:$I,6,FALSE))+IF(AND($P$5="あり",$S$5="なし"),VLOOKUP($B$6,'(参考)宿泊料等'!$B:$I,7,FALSE))+IF(AND($P$5="あり",$S$5="あり"),0))</f>
        <v/>
      </c>
      <c r="T25" s="102">
        <f t="shared" ref="T25:AA33" si="5">I25</f>
        <v>0</v>
      </c>
      <c r="U25" s="103">
        <f t="shared" si="5"/>
        <v>0</v>
      </c>
      <c r="V25" s="103">
        <f t="shared" si="5"/>
        <v>0</v>
      </c>
      <c r="W25" s="98">
        <f t="shared" si="5"/>
        <v>0</v>
      </c>
      <c r="X25" s="98">
        <f t="shared" si="5"/>
        <v>0</v>
      </c>
      <c r="Y25" s="104">
        <f t="shared" si="5"/>
        <v>0</v>
      </c>
      <c r="Z25" s="103">
        <f t="shared" si="5"/>
        <v>0</v>
      </c>
      <c r="AA25" s="103" t="str">
        <f t="shared" si="5"/>
        <v/>
      </c>
      <c r="AB25" s="98" t="str">
        <f>IF(OR(H25="東京都特別区",H25="横浜市",H25="川崎市",H25="相模原市",H25="千葉市",H25="さいたま市",H25="名古屋市",H25="京都市",H25="大阪市",H25="堺市",H25="神戸市",H25="広島市",H25="福岡市"),IF(AA25=1,MIN(Q25,VLOOKUP($B$6,'(参考)宿泊料等'!$B:$I,3,FALSE)),""),IF(AA25=1,MIN(Q25,VLOOKUP($B$6,'(参考)宿泊料等'!$B:$I,4,FALSE)),""))</f>
        <v/>
      </c>
      <c r="AC25" s="98" t="str">
        <f t="shared" si="4"/>
        <v/>
      </c>
      <c r="AD25" s="99" t="str">
        <f>IF(AC25="","",IF(AND($AA$5="なし",$AD$5="なし"),VLOOKUP($B$6,'(参考)宿泊料等'!$B:$I,5,FALSE))+IF(AND($AA$5="なし",$AD$5="あり"),VLOOKUP($B$6,'(参考)宿泊料等'!$B:$I,6,FALSE))+IF(AND($AA$5="あり",$AD$5="なし"),VLOOKUP($B$6,'(参考)宿泊料等'!$B:$I,7,FALSE))+IF(AND($AA$5="あり",$AD$5="あり"),0))</f>
        <v/>
      </c>
    </row>
    <row r="26" spans="1:30" ht="22.5" customHeight="1">
      <c r="A26" s="123"/>
      <c r="B26" s="125"/>
      <c r="C26" s="56" t="s">
        <v>68</v>
      </c>
      <c r="D26" s="122"/>
      <c r="E26" s="116"/>
      <c r="F26" s="116"/>
      <c r="G26" s="116"/>
      <c r="H26" s="121"/>
      <c r="I26" s="113"/>
      <c r="J26" s="114"/>
      <c r="K26" s="114"/>
      <c r="L26" s="114"/>
      <c r="M26" s="114"/>
      <c r="N26" s="115"/>
      <c r="O26" s="114"/>
      <c r="P26" s="98" t="str">
        <f t="shared" si="2"/>
        <v/>
      </c>
      <c r="Q26" s="114"/>
      <c r="R26" s="98" t="str">
        <f t="shared" si="3"/>
        <v/>
      </c>
      <c r="S26" s="99" t="str">
        <f>IF(AC26="","",IF(AND($P$5="なし",$S$5="なし"),VLOOKUP($B$6,'(参考)宿泊料等'!$B:$I,5,FALSE))+IF(AND($P$5="なし",$S$5="あり"),VLOOKUP($B$6,'(参考)宿泊料等'!$B:$I,6,FALSE))+IF(AND($P$5="あり",$S$5="なし"),VLOOKUP($B$6,'(参考)宿泊料等'!$B:$I,7,FALSE))+IF(AND($P$5="あり",$S$5="あり"),0))</f>
        <v/>
      </c>
      <c r="T26" s="102">
        <f t="shared" si="5"/>
        <v>0</v>
      </c>
      <c r="U26" s="103">
        <f t="shared" si="5"/>
        <v>0</v>
      </c>
      <c r="V26" s="103">
        <f t="shared" si="5"/>
        <v>0</v>
      </c>
      <c r="W26" s="98">
        <f t="shared" si="5"/>
        <v>0</v>
      </c>
      <c r="X26" s="98">
        <f t="shared" si="5"/>
        <v>0</v>
      </c>
      <c r="Y26" s="104">
        <f t="shared" si="5"/>
        <v>0</v>
      </c>
      <c r="Z26" s="103">
        <f t="shared" si="5"/>
        <v>0</v>
      </c>
      <c r="AA26" s="103" t="str">
        <f t="shared" si="5"/>
        <v/>
      </c>
      <c r="AB26" s="98" t="str">
        <f>IF(OR(H26="東京都特別区",H26="横浜市",H26="川崎市",H26="相模原市",H26="千葉市",H26="さいたま市",H26="名古屋市",H26="京都市",H26="大阪市",H26="堺市",H26="神戸市",H26="広島市",H26="福岡市"),IF(AA26=1,MIN(Q26,VLOOKUP($B$6,'(参考)宿泊料等'!$B:$I,3,FALSE)),""),IF(AA26=1,MIN(Q26,VLOOKUP($B$6,'(参考)宿泊料等'!$B:$I,4,FALSE)),""))</f>
        <v/>
      </c>
      <c r="AC26" s="98" t="str">
        <f t="shared" si="4"/>
        <v/>
      </c>
      <c r="AD26" s="99" t="str">
        <f>IF(AC26="","",IF(AND($AA$5="なし",$AD$5="なし"),VLOOKUP($B$6,'(参考)宿泊料等'!$B:$I,5,FALSE))+IF(AND($AA$5="なし",$AD$5="あり"),VLOOKUP($B$6,'(参考)宿泊料等'!$B:$I,6,FALSE))+IF(AND($AA$5="あり",$AD$5="なし"),VLOOKUP($B$6,'(参考)宿泊料等'!$B:$I,7,FALSE))+IF(AND($AA$5="あり",$AD$5="あり"),0))</f>
        <v/>
      </c>
    </row>
    <row r="27" spans="1:30" ht="22.5" customHeight="1">
      <c r="A27" s="123"/>
      <c r="B27" s="125"/>
      <c r="C27" s="56" t="s">
        <v>68</v>
      </c>
      <c r="D27" s="122"/>
      <c r="E27" s="116"/>
      <c r="F27" s="116"/>
      <c r="G27" s="116"/>
      <c r="H27" s="121"/>
      <c r="I27" s="113"/>
      <c r="J27" s="114"/>
      <c r="K27" s="114"/>
      <c r="L27" s="114"/>
      <c r="M27" s="114"/>
      <c r="N27" s="115"/>
      <c r="O27" s="114"/>
      <c r="P27" s="98" t="str">
        <f t="shared" si="2"/>
        <v/>
      </c>
      <c r="Q27" s="114"/>
      <c r="R27" s="98" t="str">
        <f t="shared" si="3"/>
        <v/>
      </c>
      <c r="S27" s="99" t="str">
        <f>IF(AC27="","",IF(AND($P$5="なし",$S$5="なし"),VLOOKUP($B$6,'(参考)宿泊料等'!$B:$I,5,FALSE))+IF(AND($P$5="なし",$S$5="あり"),VLOOKUP($B$6,'(参考)宿泊料等'!$B:$I,6,FALSE))+IF(AND($P$5="あり",$S$5="なし"),VLOOKUP($B$6,'(参考)宿泊料等'!$B:$I,7,FALSE))+IF(AND($P$5="あり",$S$5="あり"),0))</f>
        <v/>
      </c>
      <c r="T27" s="102">
        <f t="shared" si="5"/>
        <v>0</v>
      </c>
      <c r="U27" s="103">
        <f t="shared" si="5"/>
        <v>0</v>
      </c>
      <c r="V27" s="103">
        <f t="shared" si="5"/>
        <v>0</v>
      </c>
      <c r="W27" s="98">
        <f t="shared" si="5"/>
        <v>0</v>
      </c>
      <c r="X27" s="98">
        <f t="shared" si="5"/>
        <v>0</v>
      </c>
      <c r="Y27" s="104">
        <f t="shared" si="5"/>
        <v>0</v>
      </c>
      <c r="Z27" s="103">
        <f t="shared" si="5"/>
        <v>0</v>
      </c>
      <c r="AA27" s="103" t="str">
        <f t="shared" si="5"/>
        <v/>
      </c>
      <c r="AB27" s="98" t="str">
        <f>IF(OR(H27="東京都特別区",H27="横浜市",H27="川崎市",H27="相模原市",H27="千葉市",H27="さいたま市",H27="名古屋市",H27="京都市",H27="大阪市",H27="堺市",H27="神戸市",H27="広島市",H27="福岡市"),IF(AA27=1,MIN(Q27,VLOOKUP($B$6,'(参考)宿泊料等'!$B:$I,3,FALSE)),""),IF(AA27=1,MIN(Q27,VLOOKUP($B$6,'(参考)宿泊料等'!$B:$I,4,FALSE)),""))</f>
        <v/>
      </c>
      <c r="AC27" s="98" t="str">
        <f t="shared" si="4"/>
        <v/>
      </c>
      <c r="AD27" s="99" t="str">
        <f>IF(AC27="","",IF(AND($AA$5="なし",$AD$5="なし"),VLOOKUP($B$6,'(参考)宿泊料等'!$B:$I,5,FALSE))+IF(AND($AA$5="なし",$AD$5="あり"),VLOOKUP($B$6,'(参考)宿泊料等'!$B:$I,6,FALSE))+IF(AND($AA$5="あり",$AD$5="なし"),VLOOKUP($B$6,'(参考)宿泊料等'!$B:$I,7,FALSE))+IF(AND($AA$5="あり",$AD$5="あり"),0))</f>
        <v/>
      </c>
    </row>
    <row r="28" spans="1:30" ht="22.5" customHeight="1">
      <c r="A28" s="123"/>
      <c r="B28" s="125"/>
      <c r="C28" s="56" t="s">
        <v>68</v>
      </c>
      <c r="D28" s="122"/>
      <c r="E28" s="116"/>
      <c r="F28" s="116"/>
      <c r="G28" s="116"/>
      <c r="H28" s="121"/>
      <c r="I28" s="113"/>
      <c r="J28" s="114"/>
      <c r="K28" s="114"/>
      <c r="L28" s="114"/>
      <c r="M28" s="114"/>
      <c r="N28" s="115"/>
      <c r="O28" s="114"/>
      <c r="P28" s="98" t="str">
        <f t="shared" si="2"/>
        <v/>
      </c>
      <c r="Q28" s="114"/>
      <c r="R28" s="98" t="str">
        <f t="shared" si="3"/>
        <v/>
      </c>
      <c r="S28" s="99" t="str">
        <f>IF(AC28="","",IF(AND($P$5="なし",$S$5="なし"),VLOOKUP($B$6,'(参考)宿泊料等'!$B:$I,5,FALSE))+IF(AND($P$5="なし",$S$5="あり"),VLOOKUP($B$6,'(参考)宿泊料等'!$B:$I,6,FALSE))+IF(AND($P$5="あり",$S$5="なし"),VLOOKUP($B$6,'(参考)宿泊料等'!$B:$I,7,FALSE))+IF(AND($P$5="あり",$S$5="あり"),0))</f>
        <v/>
      </c>
      <c r="T28" s="102">
        <f t="shared" si="5"/>
        <v>0</v>
      </c>
      <c r="U28" s="103">
        <f t="shared" si="5"/>
        <v>0</v>
      </c>
      <c r="V28" s="103">
        <f t="shared" si="5"/>
        <v>0</v>
      </c>
      <c r="W28" s="98">
        <f t="shared" si="5"/>
        <v>0</v>
      </c>
      <c r="X28" s="98">
        <f t="shared" si="5"/>
        <v>0</v>
      </c>
      <c r="Y28" s="104">
        <f t="shared" si="5"/>
        <v>0</v>
      </c>
      <c r="Z28" s="103">
        <f t="shared" si="5"/>
        <v>0</v>
      </c>
      <c r="AA28" s="103" t="str">
        <f t="shared" si="5"/>
        <v/>
      </c>
      <c r="AB28" s="98" t="str">
        <f>IF(OR(H28="東京都特別区",H28="横浜市",H28="川崎市",H28="相模原市",H28="千葉市",H28="さいたま市",H28="名古屋市",H28="京都市",H28="大阪市",H28="堺市",H28="神戸市",H28="広島市",H28="福岡市"),IF(AA28=1,MIN(Q28,VLOOKUP($B$6,'(参考)宿泊料等'!$B:$I,3,FALSE)),""),IF(AA28=1,MIN(Q28,VLOOKUP($B$6,'(参考)宿泊料等'!$B:$I,4,FALSE)),""))</f>
        <v/>
      </c>
      <c r="AC28" s="98" t="str">
        <f t="shared" si="4"/>
        <v/>
      </c>
      <c r="AD28" s="99" t="str">
        <f>IF(AC28="","",IF(AND($AA$5="なし",$AD$5="なし"),VLOOKUP($B$6,'(参考)宿泊料等'!$B:$I,5,FALSE))+IF(AND($AA$5="なし",$AD$5="あり"),VLOOKUP($B$6,'(参考)宿泊料等'!$B:$I,6,FALSE))+IF(AND($AA$5="あり",$AD$5="なし"),VLOOKUP($B$6,'(参考)宿泊料等'!$B:$I,7,FALSE))+IF(AND($AA$5="あり",$AD$5="あり"),0))</f>
        <v/>
      </c>
    </row>
    <row r="29" spans="1:30" ht="22.5" customHeight="1">
      <c r="A29" s="123"/>
      <c r="B29" s="125"/>
      <c r="C29" s="56" t="s">
        <v>68</v>
      </c>
      <c r="D29" s="122"/>
      <c r="E29" s="116"/>
      <c r="F29" s="116"/>
      <c r="G29" s="116"/>
      <c r="H29" s="121"/>
      <c r="I29" s="113"/>
      <c r="J29" s="114"/>
      <c r="K29" s="114"/>
      <c r="L29" s="114"/>
      <c r="M29" s="114"/>
      <c r="N29" s="115"/>
      <c r="O29" s="114"/>
      <c r="P29" s="98" t="str">
        <f t="shared" si="2"/>
        <v/>
      </c>
      <c r="Q29" s="114"/>
      <c r="R29" s="98" t="str">
        <f t="shared" si="3"/>
        <v/>
      </c>
      <c r="S29" s="99" t="str">
        <f>IF(AC29="","",IF(AND($P$5="なし",$S$5="なし"),VLOOKUP($B$6,'(参考)宿泊料等'!$B:$I,5,FALSE))+IF(AND($P$5="なし",$S$5="あり"),VLOOKUP($B$6,'(参考)宿泊料等'!$B:$I,6,FALSE))+IF(AND($P$5="あり",$S$5="なし"),VLOOKUP($B$6,'(参考)宿泊料等'!$B:$I,7,FALSE))+IF(AND($P$5="あり",$S$5="あり"),0))</f>
        <v/>
      </c>
      <c r="T29" s="102">
        <f t="shared" si="5"/>
        <v>0</v>
      </c>
      <c r="U29" s="103">
        <f t="shared" si="5"/>
        <v>0</v>
      </c>
      <c r="V29" s="103">
        <f t="shared" si="5"/>
        <v>0</v>
      </c>
      <c r="W29" s="98">
        <f t="shared" si="5"/>
        <v>0</v>
      </c>
      <c r="X29" s="98">
        <f t="shared" si="5"/>
        <v>0</v>
      </c>
      <c r="Y29" s="104">
        <f t="shared" si="5"/>
        <v>0</v>
      </c>
      <c r="Z29" s="103">
        <f t="shared" si="5"/>
        <v>0</v>
      </c>
      <c r="AA29" s="103" t="str">
        <f t="shared" si="5"/>
        <v/>
      </c>
      <c r="AB29" s="98" t="str">
        <f>IF(OR(H29="東京都特別区",H29="横浜市",H29="川崎市",H29="相模原市",H29="千葉市",H29="さいたま市",H29="名古屋市",H29="京都市",H29="大阪市",H29="堺市",H29="神戸市",H29="広島市",H29="福岡市"),IF(AA29=1,MIN(Q29,VLOOKUP($B$6,'(参考)宿泊料等'!$B:$I,3,FALSE)),""),IF(AA29=1,MIN(Q29,VLOOKUP($B$6,'(参考)宿泊料等'!$B:$I,4,FALSE)),""))</f>
        <v/>
      </c>
      <c r="AC29" s="98" t="str">
        <f t="shared" si="4"/>
        <v/>
      </c>
      <c r="AD29" s="99" t="str">
        <f>IF(AC29="","",IF(AND($AA$5="なし",$AD$5="なし"),VLOOKUP($B$6,'(参考)宿泊料等'!$B:$I,5,FALSE))+IF(AND($AA$5="なし",$AD$5="あり"),VLOOKUP($B$6,'(参考)宿泊料等'!$B:$I,6,FALSE))+IF(AND($AA$5="あり",$AD$5="なし"),VLOOKUP($B$6,'(参考)宿泊料等'!$B:$I,7,FALSE))+IF(AND($AA$5="あり",$AD$5="あり"),0))</f>
        <v/>
      </c>
    </row>
    <row r="30" spans="1:30" ht="22.5" customHeight="1">
      <c r="A30" s="123"/>
      <c r="B30" s="125"/>
      <c r="C30" s="56" t="s">
        <v>68</v>
      </c>
      <c r="D30" s="122"/>
      <c r="E30" s="116"/>
      <c r="F30" s="116"/>
      <c r="G30" s="116"/>
      <c r="H30" s="121"/>
      <c r="I30" s="113"/>
      <c r="J30" s="114"/>
      <c r="K30" s="114"/>
      <c r="L30" s="114"/>
      <c r="M30" s="114"/>
      <c r="N30" s="115"/>
      <c r="O30" s="114"/>
      <c r="P30" s="98" t="str">
        <f t="shared" si="2"/>
        <v/>
      </c>
      <c r="Q30" s="114"/>
      <c r="R30" s="98" t="str">
        <f t="shared" si="3"/>
        <v/>
      </c>
      <c r="S30" s="99" t="str">
        <f>IF(AC30="","",IF(AND($P$5="なし",$S$5="なし"),VLOOKUP($B$6,'(参考)宿泊料等'!$B:$I,5,FALSE))+IF(AND($P$5="なし",$S$5="あり"),VLOOKUP($B$6,'(参考)宿泊料等'!$B:$I,6,FALSE))+IF(AND($P$5="あり",$S$5="なし"),VLOOKUP($B$6,'(参考)宿泊料等'!$B:$I,7,FALSE))+IF(AND($P$5="あり",$S$5="あり"),0))</f>
        <v/>
      </c>
      <c r="T30" s="102">
        <f t="shared" si="5"/>
        <v>0</v>
      </c>
      <c r="U30" s="103">
        <f t="shared" si="5"/>
        <v>0</v>
      </c>
      <c r="V30" s="103">
        <f t="shared" si="5"/>
        <v>0</v>
      </c>
      <c r="W30" s="98">
        <f t="shared" si="5"/>
        <v>0</v>
      </c>
      <c r="X30" s="98">
        <f t="shared" si="5"/>
        <v>0</v>
      </c>
      <c r="Y30" s="104">
        <f t="shared" si="5"/>
        <v>0</v>
      </c>
      <c r="Z30" s="103">
        <f t="shared" si="5"/>
        <v>0</v>
      </c>
      <c r="AA30" s="103" t="str">
        <f t="shared" si="5"/>
        <v/>
      </c>
      <c r="AB30" s="98" t="str">
        <f>IF(OR(H30="東京都特別区",H30="横浜市",H30="川崎市",H30="相模原市",H30="千葉市",H30="さいたま市",H30="名古屋市",H30="京都市",H30="大阪市",H30="堺市",H30="神戸市",H30="広島市",H30="福岡市"),IF(AA30=1,MIN(Q30,VLOOKUP($B$6,'(参考)宿泊料等'!$B:$I,3,FALSE)),""),IF(AA30=1,MIN(Q30,VLOOKUP($B$6,'(参考)宿泊料等'!$B:$I,4,FALSE)),""))</f>
        <v/>
      </c>
      <c r="AC30" s="98" t="str">
        <f t="shared" si="4"/>
        <v/>
      </c>
      <c r="AD30" s="99" t="str">
        <f>IF(AC30="","",IF(AND($AA$5="なし",$AD$5="なし"),VLOOKUP($B$6,'(参考)宿泊料等'!$B:$I,5,FALSE))+IF(AND($AA$5="なし",$AD$5="あり"),VLOOKUP($B$6,'(参考)宿泊料等'!$B:$I,6,FALSE))+IF(AND($AA$5="あり",$AD$5="なし"),VLOOKUP($B$6,'(参考)宿泊料等'!$B:$I,7,FALSE))+IF(AND($AA$5="あり",$AD$5="あり"),0))</f>
        <v/>
      </c>
    </row>
    <row r="31" spans="1:30" ht="22.5" customHeight="1">
      <c r="A31" s="123"/>
      <c r="B31" s="125"/>
      <c r="C31" s="56" t="s">
        <v>68</v>
      </c>
      <c r="D31" s="122"/>
      <c r="E31" s="116"/>
      <c r="F31" s="116"/>
      <c r="G31" s="116"/>
      <c r="H31" s="121"/>
      <c r="I31" s="113"/>
      <c r="J31" s="114"/>
      <c r="K31" s="114"/>
      <c r="L31" s="114"/>
      <c r="M31" s="114"/>
      <c r="N31" s="115"/>
      <c r="O31" s="114"/>
      <c r="P31" s="98" t="str">
        <f t="shared" si="2"/>
        <v/>
      </c>
      <c r="Q31" s="114"/>
      <c r="R31" s="98" t="str">
        <f t="shared" si="3"/>
        <v/>
      </c>
      <c r="S31" s="99" t="str">
        <f>IF(AC31="","",IF(AND($P$5="なし",$S$5="なし"),VLOOKUP($B$6,'(参考)宿泊料等'!$B:$I,5,FALSE))+IF(AND($P$5="なし",$S$5="あり"),VLOOKUP($B$6,'(参考)宿泊料等'!$B:$I,6,FALSE))+IF(AND($P$5="あり",$S$5="なし"),VLOOKUP($B$6,'(参考)宿泊料等'!$B:$I,7,FALSE))+IF(AND($P$5="あり",$S$5="あり"),0))</f>
        <v/>
      </c>
      <c r="T31" s="102">
        <f t="shared" si="5"/>
        <v>0</v>
      </c>
      <c r="U31" s="103">
        <f t="shared" si="5"/>
        <v>0</v>
      </c>
      <c r="V31" s="103">
        <f t="shared" si="5"/>
        <v>0</v>
      </c>
      <c r="W31" s="98">
        <f t="shared" si="5"/>
        <v>0</v>
      </c>
      <c r="X31" s="98">
        <f t="shared" si="5"/>
        <v>0</v>
      </c>
      <c r="Y31" s="104">
        <f>N31</f>
        <v>0</v>
      </c>
      <c r="Z31" s="103">
        <f t="shared" si="5"/>
        <v>0</v>
      </c>
      <c r="AA31" s="103" t="str">
        <f>P31</f>
        <v/>
      </c>
      <c r="AB31" s="98" t="str">
        <f>IF(OR(H31="東京都特別区",H31="横浜市",H31="川崎市",H31="相模原市",H31="千葉市",H31="さいたま市",H31="名古屋市",H31="京都市",H31="大阪市",H31="堺市",H31="神戸市",H31="広島市",H31="福岡市"),IF(AA31=1,MIN(Q31,VLOOKUP($B$6,'(参考)宿泊料等'!$B:$I,3,FALSE)),""),IF(AA31=1,MIN(Q31,VLOOKUP($B$6,'(参考)宿泊料等'!$B:$I,4,FALSE)),""))</f>
        <v/>
      </c>
      <c r="AC31" s="98" t="str">
        <f t="shared" si="4"/>
        <v/>
      </c>
      <c r="AD31" s="99" t="str">
        <f>IF(AC31="","",IF(AND($AA$5="なし",$AD$5="なし"),VLOOKUP($B$6,'(参考)宿泊料等'!$B:$I,5,FALSE))+IF(AND($AA$5="なし",$AD$5="あり"),VLOOKUP($B$6,'(参考)宿泊料等'!$B:$I,6,FALSE))+IF(AND($AA$5="あり",$AD$5="なし"),VLOOKUP($B$6,'(参考)宿泊料等'!$B:$I,7,FALSE))+IF(AND($AA$5="あり",$AD$5="あり"),0))</f>
        <v/>
      </c>
    </row>
    <row r="32" spans="1:30" ht="22.5" customHeight="1">
      <c r="A32" s="123"/>
      <c r="B32" s="125"/>
      <c r="C32" s="56" t="s">
        <v>68</v>
      </c>
      <c r="D32" s="122"/>
      <c r="E32" s="116"/>
      <c r="F32" s="116"/>
      <c r="G32" s="116"/>
      <c r="H32" s="121"/>
      <c r="I32" s="113"/>
      <c r="J32" s="114"/>
      <c r="K32" s="114"/>
      <c r="L32" s="114"/>
      <c r="M32" s="114"/>
      <c r="N32" s="115"/>
      <c r="O32" s="114"/>
      <c r="P32" s="98" t="str">
        <f t="shared" si="2"/>
        <v/>
      </c>
      <c r="Q32" s="114"/>
      <c r="R32" s="98" t="str">
        <f t="shared" si="3"/>
        <v/>
      </c>
      <c r="S32" s="99" t="str">
        <f>IF(AC32="","",IF(AND($P$5="なし",$S$5="なし"),VLOOKUP($B$6,'(参考)宿泊料等'!$B:$I,5,FALSE))+IF(AND($P$5="なし",$S$5="あり"),VLOOKUP($B$6,'(参考)宿泊料等'!$B:$I,6,FALSE))+IF(AND($P$5="あり",$S$5="なし"),VLOOKUP($B$6,'(参考)宿泊料等'!$B:$I,7,FALSE))+IF(AND($P$5="あり",$S$5="あり"),0))</f>
        <v/>
      </c>
      <c r="T32" s="102">
        <f t="shared" si="5"/>
        <v>0</v>
      </c>
      <c r="U32" s="103">
        <f t="shared" si="5"/>
        <v>0</v>
      </c>
      <c r="V32" s="103">
        <f t="shared" si="5"/>
        <v>0</v>
      </c>
      <c r="W32" s="98">
        <f t="shared" si="5"/>
        <v>0</v>
      </c>
      <c r="X32" s="98">
        <f t="shared" si="5"/>
        <v>0</v>
      </c>
      <c r="Y32" s="104">
        <f>N32</f>
        <v>0</v>
      </c>
      <c r="Z32" s="103">
        <f t="shared" si="5"/>
        <v>0</v>
      </c>
      <c r="AA32" s="103" t="str">
        <f>P32</f>
        <v/>
      </c>
      <c r="AB32" s="98" t="str">
        <f>IF(OR(H32="東京都特別区",H32="横浜市",H32="川崎市",H32="相模原市",H32="千葉市",H32="さいたま市",H32="名古屋市",H32="京都市",H32="大阪市",H32="堺市",H32="神戸市",H32="広島市",H32="福岡市"),IF(AA32=1,MIN(Q32,VLOOKUP($B$6,'(参考)宿泊料等'!$B:$I,3,FALSE)),""),IF(AA32=1,MIN(Q32,VLOOKUP($B$6,'(参考)宿泊料等'!$B:$I,4,FALSE)),""))</f>
        <v/>
      </c>
      <c r="AC32" s="98" t="str">
        <f t="shared" si="4"/>
        <v/>
      </c>
      <c r="AD32" s="99" t="str">
        <f>IF(AC32="","",IF(AND($AA$5="なし",$AD$5="なし"),VLOOKUP($B$6,'(参考)宿泊料等'!$B:$I,5,FALSE))+IF(AND($AA$5="なし",$AD$5="あり"),VLOOKUP($B$6,'(参考)宿泊料等'!$B:$I,6,FALSE))+IF(AND($AA$5="あり",$AD$5="なし"),VLOOKUP($B$6,'(参考)宿泊料等'!$B:$I,7,FALSE))+IF(AND($AA$5="あり",$AD$5="あり"),0))</f>
        <v/>
      </c>
    </row>
    <row r="33" spans="1:30" ht="22.5" customHeight="1" thickBot="1">
      <c r="A33" s="123"/>
      <c r="B33" s="125"/>
      <c r="C33" s="56" t="s">
        <v>68</v>
      </c>
      <c r="D33" s="122"/>
      <c r="E33" s="116"/>
      <c r="F33" s="116"/>
      <c r="G33" s="116"/>
      <c r="H33" s="121"/>
      <c r="I33" s="113"/>
      <c r="J33" s="114"/>
      <c r="K33" s="114"/>
      <c r="L33" s="114"/>
      <c r="M33" s="114"/>
      <c r="N33" s="115"/>
      <c r="O33" s="114"/>
      <c r="P33" s="98" t="str">
        <f t="shared" si="2"/>
        <v/>
      </c>
      <c r="Q33" s="114"/>
      <c r="R33" s="98" t="str">
        <f t="shared" si="3"/>
        <v/>
      </c>
      <c r="S33" s="99" t="str">
        <f>IF(AC33="","",IF(AND($P$5="なし",$S$5="なし"),VLOOKUP($B$6,'(参考)宿泊料等'!$B:$I,5,FALSE))+IF(AND($P$5="なし",$S$5="あり"),VLOOKUP($B$6,'(参考)宿泊料等'!$B:$I,6,FALSE))+IF(AND($P$5="あり",$S$5="なし"),VLOOKUP($B$6,'(参考)宿泊料等'!$B:$I,7,FALSE))+IF(AND($P$5="あり",$S$5="あり"),0))</f>
        <v/>
      </c>
      <c r="T33" s="102">
        <f t="shared" si="5"/>
        <v>0</v>
      </c>
      <c r="U33" s="103">
        <f t="shared" si="5"/>
        <v>0</v>
      </c>
      <c r="V33" s="103">
        <f t="shared" si="5"/>
        <v>0</v>
      </c>
      <c r="W33" s="98">
        <f t="shared" si="5"/>
        <v>0</v>
      </c>
      <c r="X33" s="98">
        <f t="shared" si="5"/>
        <v>0</v>
      </c>
      <c r="Y33" s="104">
        <f>N33</f>
        <v>0</v>
      </c>
      <c r="Z33" s="103">
        <f>O33</f>
        <v>0</v>
      </c>
      <c r="AA33" s="103" t="str">
        <f>P33</f>
        <v/>
      </c>
      <c r="AB33" s="98" t="str">
        <f>IF(OR(H33="東京都特別区",H33="横浜市",H33="川崎市",H33="相模原市",H33="千葉市",H33="さいたま市",H33="名古屋市",H33="京都市",H33="大阪市",H33="堺市",H33="神戸市",H33="広島市",H33="福岡市"),IF(AA33=1,MIN(Q33,VLOOKUP($B$6,'(参考)宿泊料等'!$B:$I,3,FALSE)),""),IF(AA33=1,MIN(Q33,VLOOKUP($B$6,'(参考)宿泊料等'!$B:$I,4,FALSE)),""))</f>
        <v/>
      </c>
      <c r="AC33" s="98" t="str">
        <f t="shared" si="4"/>
        <v/>
      </c>
      <c r="AD33" s="99" t="str">
        <f>IF(AC33="","",IF(AND($AA$5="なし",$AD$5="なし"),VLOOKUP($B$6,'(参考)宿泊料等'!$B:$I,5,FALSE))+IF(AND($AA$5="なし",$AD$5="あり"),VLOOKUP($B$6,'(参考)宿泊料等'!$B:$I,6,FALSE))+IF(AND($AA$5="あり",$AD$5="なし"),VLOOKUP($B$6,'(参考)宿泊料等'!$B:$I,7,FALSE))+IF(AND($AA$5="あり",$AD$5="あり"),0))</f>
        <v/>
      </c>
    </row>
    <row r="34" spans="1:30" ht="37.5" customHeight="1" thickBot="1">
      <c r="A34" s="172" t="s">
        <v>89</v>
      </c>
      <c r="B34" s="173"/>
      <c r="C34" s="173"/>
      <c r="D34" s="173"/>
      <c r="E34" s="173"/>
      <c r="F34" s="173"/>
      <c r="G34" s="173"/>
      <c r="H34" s="173"/>
      <c r="I34" s="88">
        <f t="shared" ref="I34:AC34" si="6">SUM(I9:I33)</f>
        <v>0</v>
      </c>
      <c r="J34" s="89">
        <f t="shared" si="6"/>
        <v>0</v>
      </c>
      <c r="K34" s="90">
        <f t="shared" si="6"/>
        <v>0</v>
      </c>
      <c r="L34" s="91">
        <f t="shared" si="6"/>
        <v>0</v>
      </c>
      <c r="M34" s="89">
        <f t="shared" si="6"/>
        <v>0</v>
      </c>
      <c r="N34" s="91">
        <f t="shared" si="6"/>
        <v>0</v>
      </c>
      <c r="O34" s="89">
        <f t="shared" si="6"/>
        <v>0</v>
      </c>
      <c r="P34" s="89">
        <f t="shared" si="6"/>
        <v>0</v>
      </c>
      <c r="Q34" s="89">
        <f t="shared" si="6"/>
        <v>0</v>
      </c>
      <c r="R34" s="89">
        <f t="shared" si="6"/>
        <v>0</v>
      </c>
      <c r="S34" s="89">
        <f t="shared" si="6"/>
        <v>0</v>
      </c>
      <c r="T34" s="92">
        <f t="shared" si="6"/>
        <v>0</v>
      </c>
      <c r="U34" s="93">
        <f t="shared" si="6"/>
        <v>0</v>
      </c>
      <c r="V34" s="93">
        <f t="shared" si="6"/>
        <v>0</v>
      </c>
      <c r="W34" s="93">
        <f t="shared" si="6"/>
        <v>0</v>
      </c>
      <c r="X34" s="93">
        <f t="shared" si="6"/>
        <v>0</v>
      </c>
      <c r="Y34" s="94">
        <f t="shared" si="6"/>
        <v>0</v>
      </c>
      <c r="Z34" s="93">
        <f t="shared" si="6"/>
        <v>0</v>
      </c>
      <c r="AA34" s="93">
        <f t="shared" si="6"/>
        <v>0</v>
      </c>
      <c r="AB34" s="93">
        <f t="shared" si="6"/>
        <v>0</v>
      </c>
      <c r="AC34" s="93">
        <f t="shared" si="6"/>
        <v>0</v>
      </c>
      <c r="AD34" s="95">
        <f>SUM(AD9:AD33)</f>
        <v>0</v>
      </c>
    </row>
    <row r="35" spans="1:30" ht="19.5" customHeight="1" thickBot="1">
      <c r="C35" s="5"/>
      <c r="H35" s="5"/>
      <c r="O35" s="42"/>
      <c r="P35" s="42"/>
      <c r="Q35" s="42"/>
      <c r="R35" s="42"/>
      <c r="S35" s="42"/>
      <c r="T35" s="42"/>
      <c r="U35" s="42"/>
      <c r="V35" s="42"/>
      <c r="W35" s="42"/>
      <c r="X35" s="42"/>
      <c r="Y35" s="42"/>
      <c r="Z35" s="42"/>
      <c r="AA35" s="42"/>
      <c r="AB35" s="42"/>
      <c r="AC35" s="42"/>
      <c r="AD35" s="42"/>
    </row>
    <row r="36" spans="1:30" ht="37.5" customHeight="1" thickBot="1">
      <c r="H36" s="43"/>
      <c r="I36" s="174" t="s">
        <v>44</v>
      </c>
      <c r="J36" s="156"/>
      <c r="K36" s="156"/>
      <c r="L36" s="156"/>
      <c r="M36" s="156"/>
      <c r="N36" s="156"/>
      <c r="O36" s="222">
        <f>SUM(K5,J34,K34,M34,O34,Q34,S34)</f>
        <v>0</v>
      </c>
      <c r="P36" s="223"/>
      <c r="Q36" s="223"/>
      <c r="R36" s="223"/>
      <c r="S36" s="224"/>
      <c r="T36" s="155" t="s">
        <v>90</v>
      </c>
      <c r="U36" s="156"/>
      <c r="V36" s="156"/>
      <c r="W36" s="156"/>
      <c r="X36" s="156"/>
      <c r="Y36" s="156"/>
      <c r="Z36" s="222">
        <f>SUM(V5,U34,V34,X34,Z34,AB34,AD34)</f>
        <v>0</v>
      </c>
      <c r="AA36" s="223"/>
      <c r="AB36" s="223"/>
      <c r="AC36" s="223"/>
      <c r="AD36" s="224"/>
    </row>
    <row r="37" spans="1:30" ht="16.5" thickBot="1">
      <c r="A37" s="153" t="s">
        <v>91</v>
      </c>
      <c r="B37" s="153"/>
      <c r="C37" s="153"/>
      <c r="D37" s="153"/>
      <c r="E37" s="153"/>
      <c r="F37" s="153"/>
      <c r="G37" s="153"/>
      <c r="H37" s="153"/>
      <c r="I37" s="154"/>
      <c r="J37" s="154"/>
      <c r="K37" s="154"/>
      <c r="L37" s="154"/>
      <c r="M37" s="154"/>
      <c r="N37" s="154"/>
      <c r="O37" s="44"/>
      <c r="P37" s="44"/>
      <c r="Q37" s="44"/>
      <c r="R37" s="44"/>
      <c r="S37" s="44"/>
      <c r="T37" s="155" t="s">
        <v>92</v>
      </c>
      <c r="U37" s="156"/>
      <c r="V37" s="156"/>
      <c r="W37" s="156"/>
      <c r="X37" s="156"/>
      <c r="Y37" s="156"/>
      <c r="Z37" s="222">
        <f>O36-Z36</f>
        <v>0</v>
      </c>
      <c r="AA37" s="223"/>
      <c r="AB37" s="223"/>
      <c r="AC37" s="223"/>
      <c r="AD37" s="224"/>
    </row>
  </sheetData>
  <sheetProtection sheet="1" selectLockedCells="1"/>
  <mergeCells count="33">
    <mergeCell ref="W1:AD1"/>
    <mergeCell ref="E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A9:O33 Q9:Q33">
    <cfRule type="containsBlanks" dxfId="1" priority="1">
      <formula>LEN(TRIM(A5))=0</formula>
    </cfRule>
  </conditionalFormatting>
  <dataValidations count="1">
    <dataValidation type="list" allowBlank="1" showInputMessage="1" showErrorMessage="1" sqref="S5 P5" xr:uid="{00000000-0002-0000-0400-000000000000}">
      <formula1>"あり,なし"</formula1>
    </dataValidation>
  </dataValidations>
  <printOptions horizontalCentered="1"/>
  <pageMargins left="0.74803149606299213" right="0.47244094488188981" top="0.6692913385826772" bottom="0.35433070866141736"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'(参考)宿泊料等'!$I$2:$I$15</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D37"/>
  <sheetViews>
    <sheetView showZeros="0" view="pageBreakPreview" zoomScale="90" zoomScaleNormal="100" zoomScaleSheetLayoutView="90" workbookViewId="0">
      <selection activeCell="F10" sqref="F10"/>
    </sheetView>
  </sheetViews>
  <sheetFormatPr defaultColWidth="2.5703125" defaultRowHeight="37.5" customHeight="1"/>
  <cols>
    <col min="1" max="1" width="8.7109375" style="5" customWidth="1"/>
    <col min="2" max="2" width="7.5703125" style="5" customWidth="1"/>
    <col min="3" max="3" width="4.28515625" style="13" bestFit="1" customWidth="1"/>
    <col min="4" max="4" width="7.5703125" style="5" customWidth="1"/>
    <col min="5" max="7" width="10.7109375" style="5" customWidth="1"/>
    <col min="8" max="8" width="7.42578125" style="13" customWidth="1"/>
    <col min="9" max="30" width="7.42578125" style="5" customWidth="1"/>
    <col min="31" max="16384" width="2.5703125" style="5"/>
  </cols>
  <sheetData>
    <row r="1" spans="1:30" ht="15.75">
      <c r="A1" s="9" t="s">
        <v>51</v>
      </c>
      <c r="B1" s="9"/>
      <c r="C1" s="9"/>
      <c r="D1" s="9"/>
      <c r="E1" s="9"/>
      <c r="F1" s="9"/>
      <c r="G1" s="9"/>
      <c r="H1" s="9"/>
      <c r="I1" s="9"/>
      <c r="J1" s="9"/>
      <c r="K1" s="9"/>
      <c r="L1" s="9"/>
      <c r="M1" s="9"/>
      <c r="N1" s="9"/>
      <c r="O1" s="9"/>
      <c r="P1" s="9"/>
      <c r="Q1" s="9"/>
      <c r="R1" s="9"/>
      <c r="S1" s="9"/>
      <c r="T1" s="9"/>
      <c r="U1" s="9"/>
      <c r="V1" s="9"/>
      <c r="W1" s="183">
        <f>'報告書(公共)'!U6</f>
        <v>0</v>
      </c>
      <c r="X1" s="183"/>
      <c r="Y1" s="183"/>
      <c r="Z1" s="183"/>
      <c r="AA1" s="183"/>
      <c r="AB1" s="183"/>
      <c r="AC1" s="183"/>
      <c r="AD1" s="183"/>
    </row>
    <row r="2" spans="1:30" s="8" customFormat="1" ht="15" customHeight="1">
      <c r="A2" s="1" t="s">
        <v>52</v>
      </c>
      <c r="B2" s="1"/>
      <c r="C2" s="1"/>
      <c r="D2" s="1"/>
      <c r="E2" s="225">
        <f>'報告書(公共)'!M2</f>
        <v>0</v>
      </c>
      <c r="F2" s="225"/>
      <c r="G2" s="1"/>
      <c r="H2" s="1"/>
      <c r="I2" s="1"/>
      <c r="J2" s="1"/>
      <c r="K2" s="1"/>
      <c r="L2" s="1"/>
      <c r="M2" s="1"/>
      <c r="N2" s="1"/>
      <c r="O2" s="1"/>
      <c r="P2" s="1"/>
      <c r="Q2" s="1"/>
      <c r="R2" s="1"/>
      <c r="S2" s="1"/>
      <c r="T2" s="1"/>
      <c r="U2" s="1"/>
      <c r="V2" s="1"/>
      <c r="W2" s="1"/>
      <c r="X2" s="1"/>
      <c r="Y2" s="1"/>
      <c r="Z2" s="1"/>
      <c r="AA2" s="1"/>
      <c r="AB2" s="1"/>
      <c r="AC2" s="1"/>
      <c r="AD2" s="1"/>
    </row>
    <row r="3" spans="1:30" ht="16.5" thickBot="1">
      <c r="A3" s="186" t="s">
        <v>101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row>
    <row r="4" spans="1:30" ht="15.75">
      <c r="E4" s="9"/>
      <c r="F4" s="9"/>
      <c r="G4" s="9"/>
      <c r="H4" s="10"/>
      <c r="I4" s="188" t="s">
        <v>54</v>
      </c>
      <c r="J4" s="189"/>
      <c r="K4" s="189"/>
      <c r="L4" s="189"/>
      <c r="M4" s="189"/>
      <c r="N4" s="189"/>
      <c r="O4" s="189"/>
      <c r="P4" s="189"/>
      <c r="Q4" s="189"/>
      <c r="R4" s="189"/>
      <c r="S4" s="190"/>
      <c r="T4" s="188" t="s">
        <v>55</v>
      </c>
      <c r="U4" s="189"/>
      <c r="V4" s="189"/>
      <c r="W4" s="189"/>
      <c r="X4" s="189"/>
      <c r="Y4" s="189"/>
      <c r="Z4" s="189"/>
      <c r="AA4" s="189"/>
      <c r="AB4" s="189"/>
      <c r="AC4" s="189"/>
      <c r="AD4" s="190"/>
    </row>
    <row r="5" spans="1:30" ht="32.25" customHeight="1">
      <c r="A5" s="13" t="s">
        <v>56</v>
      </c>
      <c r="B5" s="228">
        <f>'報告書(公共)'!Z18</f>
        <v>0</v>
      </c>
      <c r="C5" s="228"/>
      <c r="D5" s="228"/>
      <c r="E5" s="228"/>
      <c r="F5" s="11"/>
      <c r="G5" s="11"/>
      <c r="H5" s="12"/>
      <c r="I5" s="213" t="s">
        <v>57</v>
      </c>
      <c r="J5" s="160"/>
      <c r="K5" s="217"/>
      <c r="L5" s="218"/>
      <c r="M5" s="219"/>
      <c r="N5" s="194" t="s">
        <v>102</v>
      </c>
      <c r="O5" s="195"/>
      <c r="P5" s="117"/>
      <c r="Q5" s="157" t="s">
        <v>59</v>
      </c>
      <c r="R5" s="193"/>
      <c r="S5" s="118"/>
      <c r="T5" s="213" t="s">
        <v>57</v>
      </c>
      <c r="U5" s="160"/>
      <c r="V5" s="214">
        <f>K5</f>
        <v>0</v>
      </c>
      <c r="W5" s="215"/>
      <c r="X5" s="216"/>
      <c r="Y5" s="194" t="s">
        <v>58</v>
      </c>
      <c r="Z5" s="195"/>
      <c r="AA5" s="97">
        <f>P5</f>
        <v>0</v>
      </c>
      <c r="AB5" s="157" t="s">
        <v>59</v>
      </c>
      <c r="AC5" s="193"/>
      <c r="AD5" s="96">
        <f>S5</f>
        <v>0</v>
      </c>
    </row>
    <row r="6" spans="1:30" ht="31.5" customHeight="1" thickBot="1">
      <c r="A6" s="13" t="s">
        <v>60</v>
      </c>
      <c r="B6" s="227">
        <f>'報告書(公共)'!O18</f>
        <v>0</v>
      </c>
      <c r="C6" s="227"/>
      <c r="D6" s="227"/>
      <c r="E6" s="227"/>
      <c r="I6" s="226" t="s">
        <v>61</v>
      </c>
      <c r="J6" s="168"/>
      <c r="K6" s="168"/>
      <c r="L6" s="176" t="s">
        <v>62</v>
      </c>
      <c r="M6" s="175"/>
      <c r="N6" s="167" t="s">
        <v>63</v>
      </c>
      <c r="O6" s="168"/>
      <c r="P6" s="159" t="s">
        <v>64</v>
      </c>
      <c r="Q6" s="159"/>
      <c r="R6" s="220" t="s">
        <v>65</v>
      </c>
      <c r="S6" s="221"/>
      <c r="T6" s="226" t="str">
        <f>I6</f>
        <v>鉄道賃</v>
      </c>
      <c r="U6" s="168"/>
      <c r="V6" s="168"/>
      <c r="W6" s="176" t="str">
        <f>L6</f>
        <v>航空賃</v>
      </c>
      <c r="X6" s="175"/>
      <c r="Y6" s="167" t="s">
        <v>63</v>
      </c>
      <c r="Z6" s="168"/>
      <c r="AA6" s="169" t="str">
        <f>P6</f>
        <v>宿泊料</v>
      </c>
      <c r="AB6" s="170"/>
      <c r="AC6" s="169" t="str">
        <f>R6</f>
        <v>食卓料</v>
      </c>
      <c r="AD6" s="171"/>
    </row>
    <row r="7" spans="1:30" ht="31.5">
      <c r="A7" s="14" t="s">
        <v>66</v>
      </c>
      <c r="B7" s="15" t="s">
        <v>67</v>
      </c>
      <c r="C7" s="16" t="s">
        <v>68</v>
      </c>
      <c r="D7" s="17" t="s">
        <v>69</v>
      </c>
      <c r="E7" s="18" t="s">
        <v>70</v>
      </c>
      <c r="F7" s="19" t="s">
        <v>71</v>
      </c>
      <c r="G7" s="18" t="s">
        <v>72</v>
      </c>
      <c r="H7" s="20" t="s">
        <v>73</v>
      </c>
      <c r="I7" s="21" t="s">
        <v>74</v>
      </c>
      <c r="J7" s="22" t="s">
        <v>75</v>
      </c>
      <c r="K7" s="23" t="s">
        <v>76</v>
      </c>
      <c r="L7" s="24" t="s">
        <v>74</v>
      </c>
      <c r="M7" s="22" t="s">
        <v>75</v>
      </c>
      <c r="N7" s="22" t="s">
        <v>74</v>
      </c>
      <c r="O7" s="25" t="s">
        <v>75</v>
      </c>
      <c r="P7" s="25" t="s">
        <v>77</v>
      </c>
      <c r="Q7" s="25" t="s">
        <v>78</v>
      </c>
      <c r="R7" s="25" t="s">
        <v>77</v>
      </c>
      <c r="S7" s="26" t="s">
        <v>78</v>
      </c>
      <c r="T7" s="21" t="str">
        <f>I7</f>
        <v>路程</v>
      </c>
      <c r="U7" s="22" t="str">
        <f>J7</f>
        <v>運賃</v>
      </c>
      <c r="V7" s="23" t="str">
        <f>K7</f>
        <v>急行
料金</v>
      </c>
      <c r="W7" s="24" t="str">
        <f>L7</f>
        <v>路程</v>
      </c>
      <c r="X7" s="22" t="str">
        <f>M7</f>
        <v>運賃</v>
      </c>
      <c r="Y7" s="22" t="str">
        <f>N7</f>
        <v>路程</v>
      </c>
      <c r="Z7" s="22" t="str">
        <f>O7</f>
        <v>運賃</v>
      </c>
      <c r="AA7" s="22" t="str">
        <f>P7</f>
        <v>夜数</v>
      </c>
      <c r="AB7" s="22" t="str">
        <f>Q7</f>
        <v>定額</v>
      </c>
      <c r="AC7" s="22" t="str">
        <f>R7</f>
        <v>夜数</v>
      </c>
      <c r="AD7" s="27" t="str">
        <f>S7</f>
        <v>定額</v>
      </c>
    </row>
    <row r="8" spans="1:30" ht="15.75">
      <c r="A8" s="28"/>
      <c r="B8" s="29"/>
      <c r="C8" s="30"/>
      <c r="D8" s="31"/>
      <c r="E8" s="32"/>
      <c r="F8" s="33"/>
      <c r="G8" s="32"/>
      <c r="H8" s="34"/>
      <c r="I8" s="35" t="s">
        <v>79</v>
      </c>
      <c r="J8" s="36" t="s">
        <v>80</v>
      </c>
      <c r="K8" s="37" t="s">
        <v>80</v>
      </c>
      <c r="L8" s="38" t="s">
        <v>79</v>
      </c>
      <c r="M8" s="36" t="s">
        <v>80</v>
      </c>
      <c r="N8" s="36" t="s">
        <v>79</v>
      </c>
      <c r="O8" s="39" t="s">
        <v>80</v>
      </c>
      <c r="P8" s="40" t="s">
        <v>81</v>
      </c>
      <c r="Q8" s="40" t="s">
        <v>80</v>
      </c>
      <c r="R8" s="40" t="s">
        <v>81</v>
      </c>
      <c r="S8" s="41" t="s">
        <v>80</v>
      </c>
      <c r="T8" s="35" t="s">
        <v>79</v>
      </c>
      <c r="U8" s="36" t="s">
        <v>80</v>
      </c>
      <c r="V8" s="37" t="s">
        <v>80</v>
      </c>
      <c r="W8" s="38" t="s">
        <v>79</v>
      </c>
      <c r="X8" s="36" t="s">
        <v>80</v>
      </c>
      <c r="Y8" s="36" t="s">
        <v>79</v>
      </c>
      <c r="Z8" s="39" t="s">
        <v>80</v>
      </c>
      <c r="AA8" s="40" t="s">
        <v>81</v>
      </c>
      <c r="AB8" s="40" t="s">
        <v>80</v>
      </c>
      <c r="AC8" s="40" t="s">
        <v>81</v>
      </c>
      <c r="AD8" s="41" t="s">
        <v>80</v>
      </c>
    </row>
    <row r="9" spans="1:30" ht="22.5" customHeight="1">
      <c r="A9" s="123"/>
      <c r="B9" s="124"/>
      <c r="C9" s="47" t="s">
        <v>68</v>
      </c>
      <c r="D9" s="119"/>
      <c r="E9" s="120"/>
      <c r="F9" s="120"/>
      <c r="G9" s="120"/>
      <c r="H9" s="121"/>
      <c r="I9" s="109"/>
      <c r="J9" s="110"/>
      <c r="K9" s="110"/>
      <c r="L9" s="110"/>
      <c r="M9" s="110"/>
      <c r="N9" s="111"/>
      <c r="O9" s="112"/>
      <c r="P9" s="98" t="str">
        <f>IF(H9="","",IF($K$5="",1,""))</f>
        <v/>
      </c>
      <c r="Q9" s="110"/>
      <c r="R9" s="98" t="str">
        <f>IF(H9="","",IF(AND($K$5="",$P$5="",$S$5=""),"",1))</f>
        <v/>
      </c>
      <c r="S9" s="99" t="str">
        <f>IF(AC9="","",IF(AND($P$5="なし",$S$5="なし"),VLOOKUP($B$6,'(参考)宿泊料等'!$B:$I,5,FALSE))+IF(AND($P$5="なし",$S$5="あり"),VLOOKUP($B$6,'(参考)宿泊料等'!$B:$I,6,FALSE))+IF(AND($P$5="あり",$S$5="なし"),VLOOKUP($B$6,'(参考)宿泊料等'!$B:$I,7,FALSE))+IF(AND($P$5="あり",$S$5="あり"),0))</f>
        <v/>
      </c>
      <c r="T9" s="100">
        <f t="shared" ref="T9:W24" si="0">I9</f>
        <v>0</v>
      </c>
      <c r="U9" s="98">
        <f t="shared" si="0"/>
        <v>0</v>
      </c>
      <c r="V9" s="98">
        <f t="shared" si="0"/>
        <v>0</v>
      </c>
      <c r="W9" s="98">
        <f>L9</f>
        <v>0</v>
      </c>
      <c r="X9" s="98">
        <f t="shared" ref="X9:AA24" si="1">M9</f>
        <v>0</v>
      </c>
      <c r="Y9" s="101">
        <f t="shared" si="1"/>
        <v>0</v>
      </c>
      <c r="Z9" s="98">
        <f>O9</f>
        <v>0</v>
      </c>
      <c r="AA9" s="98" t="str">
        <f t="shared" si="1"/>
        <v/>
      </c>
      <c r="AB9" s="98" t="str">
        <f>IF(OR(H9="東京都特別区",H9="横浜市",H9="川崎市",H9="相模原市",H9="千葉市",H9="さいたま市",H9="名古屋市",H9="京都市",H9="大阪市",H9="堺市",H9="神戸市",H9="広島市",H9="福岡市"),IF(AA9=1,MIN(Q9,VLOOKUP($B$6,'(参考)宿泊料等'!$B:$I,3,FALSE)),""),IF(AA9=1,MIN(Q9,VLOOKUP($B$6,'(参考)宿泊料等'!$B:$I,4,FALSE)),""))</f>
        <v/>
      </c>
      <c r="AC9" s="98" t="str">
        <f>IF($V$5=0,"",IF(R9="","",1))</f>
        <v/>
      </c>
      <c r="AD9" s="99" t="str">
        <f>IF(AC9="","",IF(AND($AA$5="なし",$AD$5="なし"),VLOOKUP($B$6,'(参考)宿泊料等'!$B:$I,5,FALSE))+IF(AND($AA$5="なし",$AD$5="あり"),VLOOKUP($B$6,'(参考)宿泊料等'!$B:$I,6,FALSE))+IF(AND($AA$5="あり",$AD$5="なし"),VLOOKUP($B$6,'(参考)宿泊料等'!$B:$I,7,FALSE))+IF(AND($AA$5="あり",$AD$5="あり"),0))</f>
        <v/>
      </c>
    </row>
    <row r="10" spans="1:30" ht="22.5" customHeight="1">
      <c r="A10" s="123"/>
      <c r="B10" s="125"/>
      <c r="C10" s="56" t="s">
        <v>68</v>
      </c>
      <c r="D10" s="122"/>
      <c r="E10" s="116"/>
      <c r="F10" s="116"/>
      <c r="G10" s="116"/>
      <c r="H10" s="121"/>
      <c r="I10" s="113"/>
      <c r="J10" s="114"/>
      <c r="K10" s="114"/>
      <c r="L10" s="114"/>
      <c r="M10" s="114"/>
      <c r="N10" s="115"/>
      <c r="O10" s="114"/>
      <c r="P10" s="98" t="str">
        <f t="shared" ref="P10:P33" si="2">IF(H10="","",IF($K$5="",1,""))</f>
        <v/>
      </c>
      <c r="Q10" s="114"/>
      <c r="R10" s="98" t="str">
        <f t="shared" ref="R10:R33" si="3">IF(H10="","",IF(AND($K$5="",$P$5="",$S$5=""),"",1))</f>
        <v/>
      </c>
      <c r="S10" s="99" t="str">
        <f>IF(AC10="","",IF(AND($P$5="なし",$S$5="なし"),VLOOKUP($B$6,'(参考)宿泊料等'!$B:$I,5,FALSE))+IF(AND($P$5="なし",$S$5="あり"),VLOOKUP($B$6,'(参考)宿泊料等'!$B:$I,6,FALSE))+IF(AND($P$5="あり",$S$5="なし"),VLOOKUP($B$6,'(参考)宿泊料等'!$B:$I,7,FALSE))+IF(AND($P$5="あり",$S$5="あり"),0))</f>
        <v/>
      </c>
      <c r="T10" s="102">
        <f t="shared" si="0"/>
        <v>0</v>
      </c>
      <c r="U10" s="103">
        <f t="shared" si="0"/>
        <v>0</v>
      </c>
      <c r="V10" s="103">
        <f t="shared" si="0"/>
        <v>0</v>
      </c>
      <c r="W10" s="98">
        <f t="shared" si="0"/>
        <v>0</v>
      </c>
      <c r="X10" s="98">
        <f t="shared" si="1"/>
        <v>0</v>
      </c>
      <c r="Y10" s="104">
        <f t="shared" si="1"/>
        <v>0</v>
      </c>
      <c r="Z10" s="103">
        <f t="shared" si="1"/>
        <v>0</v>
      </c>
      <c r="AA10" s="103" t="str">
        <f t="shared" si="1"/>
        <v/>
      </c>
      <c r="AB10" s="98" t="str">
        <f>IF(OR(H10="東京都特別区",H10="横浜市",H10="川崎市",H10="相模原市",H10="千葉市",H10="さいたま市",H10="名古屋市",H10="京都市",H10="大阪市",H10="堺市",H10="神戸市",H10="広島市",H10="福岡市"),IF(AA10=1,MIN(Q10,VLOOKUP($B$6,'(参考)宿泊料等'!$B:$I,3,FALSE)),""),IF(AA10=1,MIN(Q10,VLOOKUP($B$6,'(参考)宿泊料等'!$B:$I,4,FALSE)),""))</f>
        <v/>
      </c>
      <c r="AC10" s="98" t="str">
        <f t="shared" ref="AC10:AC33" si="4">IF($V$5=0,"",IF(R10="","",1))</f>
        <v/>
      </c>
      <c r="AD10" s="99" t="str">
        <f>IF(AC10="","",IF(AND($AA$5="なし",$AD$5="なし"),VLOOKUP($B$6,'(参考)宿泊料等'!$B:$I,5,FALSE))+IF(AND($AA$5="なし",$AD$5="あり"),VLOOKUP($B$6,'(参考)宿泊料等'!$B:$I,6,FALSE))+IF(AND($AA$5="あり",$AD$5="なし"),VLOOKUP($B$6,'(参考)宿泊料等'!$B:$I,7,FALSE))+IF(AND($AA$5="あり",$AD$5="あり"),0))</f>
        <v/>
      </c>
    </row>
    <row r="11" spans="1:30" ht="22.5" customHeight="1">
      <c r="A11" s="123"/>
      <c r="B11" s="125"/>
      <c r="C11" s="56" t="s">
        <v>68</v>
      </c>
      <c r="D11" s="122"/>
      <c r="E11" s="116"/>
      <c r="F11" s="116"/>
      <c r="G11" s="116"/>
      <c r="H11" s="121"/>
      <c r="I11" s="113"/>
      <c r="J11" s="114"/>
      <c r="K11" s="114"/>
      <c r="L11" s="114"/>
      <c r="M11" s="114"/>
      <c r="N11" s="115"/>
      <c r="O11" s="114"/>
      <c r="P11" s="98" t="str">
        <f t="shared" si="2"/>
        <v/>
      </c>
      <c r="Q11" s="114"/>
      <c r="R11" s="98" t="str">
        <f t="shared" si="3"/>
        <v/>
      </c>
      <c r="S11" s="99" t="str">
        <f>IF(AC11="","",IF(AND($P$5="なし",$S$5="なし"),VLOOKUP($B$6,'(参考)宿泊料等'!$B:$I,5,FALSE))+IF(AND($P$5="なし",$S$5="あり"),VLOOKUP($B$6,'(参考)宿泊料等'!$B:$I,6,FALSE))+IF(AND($P$5="あり",$S$5="なし"),VLOOKUP($B$6,'(参考)宿泊料等'!$B:$I,7,FALSE))+IF(AND($P$5="あり",$S$5="あり"),0))</f>
        <v/>
      </c>
      <c r="T11" s="102">
        <f t="shared" si="0"/>
        <v>0</v>
      </c>
      <c r="U11" s="103">
        <f t="shared" si="0"/>
        <v>0</v>
      </c>
      <c r="V11" s="103">
        <f t="shared" si="0"/>
        <v>0</v>
      </c>
      <c r="W11" s="98">
        <f t="shared" si="0"/>
        <v>0</v>
      </c>
      <c r="X11" s="98">
        <f t="shared" si="1"/>
        <v>0</v>
      </c>
      <c r="Y11" s="104">
        <f t="shared" si="1"/>
        <v>0</v>
      </c>
      <c r="Z11" s="103">
        <f t="shared" si="1"/>
        <v>0</v>
      </c>
      <c r="AA11" s="103" t="str">
        <f t="shared" si="1"/>
        <v/>
      </c>
      <c r="AB11" s="98" t="str">
        <f>IF(OR(H11="東京都特別区",H11="横浜市",H11="川崎市",H11="相模原市",H11="千葉市",H11="さいたま市",H11="名古屋市",H11="京都市",H11="大阪市",H11="堺市",H11="神戸市",H11="広島市",H11="福岡市"),IF(AA11=1,MIN(Q11,VLOOKUP($B$6,'(参考)宿泊料等'!$B:$I,3,FALSE)),""),IF(AA11=1,MIN(Q11,VLOOKUP($B$6,'(参考)宿泊料等'!$B:$I,4,FALSE)),""))</f>
        <v/>
      </c>
      <c r="AC11" s="98" t="str">
        <f t="shared" si="4"/>
        <v/>
      </c>
      <c r="AD11" s="99" t="str">
        <f>IF(AC11="","",IF(AND($AA$5="なし",$AD$5="なし"),VLOOKUP($B$6,'(参考)宿泊料等'!$B:$I,5,FALSE))+IF(AND($AA$5="なし",$AD$5="あり"),VLOOKUP($B$6,'(参考)宿泊料等'!$B:$I,6,FALSE))+IF(AND($AA$5="あり",$AD$5="なし"),VLOOKUP($B$6,'(参考)宿泊料等'!$B:$I,7,FALSE))+IF(AND($AA$5="あり",$AD$5="あり"),0))</f>
        <v/>
      </c>
    </row>
    <row r="12" spans="1:30" ht="22.5" customHeight="1">
      <c r="A12" s="123"/>
      <c r="B12" s="125"/>
      <c r="C12" s="56" t="s">
        <v>68</v>
      </c>
      <c r="D12" s="122"/>
      <c r="E12" s="116"/>
      <c r="F12" s="116"/>
      <c r="G12" s="116"/>
      <c r="H12" s="121"/>
      <c r="I12" s="113"/>
      <c r="J12" s="114"/>
      <c r="K12" s="114"/>
      <c r="L12" s="114"/>
      <c r="M12" s="114"/>
      <c r="N12" s="115"/>
      <c r="O12" s="114"/>
      <c r="P12" s="98" t="str">
        <f t="shared" si="2"/>
        <v/>
      </c>
      <c r="Q12" s="114"/>
      <c r="R12" s="98" t="str">
        <f t="shared" si="3"/>
        <v/>
      </c>
      <c r="S12" s="99" t="str">
        <f>IF(AC12="","",IF(AND($P$5="なし",$S$5="なし"),VLOOKUP($B$6,'(参考)宿泊料等'!$B:$I,5,FALSE))+IF(AND($P$5="なし",$S$5="あり"),VLOOKUP($B$6,'(参考)宿泊料等'!$B:$I,6,FALSE))+IF(AND($P$5="あり",$S$5="なし"),VLOOKUP($B$6,'(参考)宿泊料等'!$B:$I,7,FALSE))+IF(AND($P$5="あり",$S$5="あり"),0))</f>
        <v/>
      </c>
      <c r="T12" s="102">
        <f t="shared" si="0"/>
        <v>0</v>
      </c>
      <c r="U12" s="103">
        <f t="shared" si="0"/>
        <v>0</v>
      </c>
      <c r="V12" s="103">
        <f t="shared" si="0"/>
        <v>0</v>
      </c>
      <c r="W12" s="98">
        <f t="shared" si="0"/>
        <v>0</v>
      </c>
      <c r="X12" s="98">
        <f t="shared" si="1"/>
        <v>0</v>
      </c>
      <c r="Y12" s="104">
        <f t="shared" si="1"/>
        <v>0</v>
      </c>
      <c r="Z12" s="103">
        <f t="shared" si="1"/>
        <v>0</v>
      </c>
      <c r="AA12" s="103" t="str">
        <f t="shared" si="1"/>
        <v/>
      </c>
      <c r="AB12" s="98" t="str">
        <f>IF(OR(H12="東京都特別区",H12="横浜市",H12="川崎市",H12="相模原市",H12="千葉市",H12="さいたま市",H12="名古屋市",H12="京都市",H12="大阪市",H12="堺市",H12="神戸市",H12="広島市",H12="福岡市"),IF(AA12=1,MIN(Q12,VLOOKUP($B$6,'(参考)宿泊料等'!$B:$I,3,FALSE)),""),IF(AA12=1,MIN(Q12,VLOOKUP($B$6,'(参考)宿泊料等'!$B:$I,4,FALSE)),""))</f>
        <v/>
      </c>
      <c r="AC12" s="98" t="str">
        <f t="shared" si="4"/>
        <v/>
      </c>
      <c r="AD12" s="99" t="str">
        <f>IF(AC12="","",IF(AND($AA$5="なし",$AD$5="なし"),VLOOKUP($B$6,'(参考)宿泊料等'!$B:$I,5,FALSE))+IF(AND($AA$5="なし",$AD$5="あり"),VLOOKUP($B$6,'(参考)宿泊料等'!$B:$I,6,FALSE))+IF(AND($AA$5="あり",$AD$5="なし"),VLOOKUP($B$6,'(参考)宿泊料等'!$B:$I,7,FALSE))+IF(AND($AA$5="あり",$AD$5="あり"),0))</f>
        <v/>
      </c>
    </row>
    <row r="13" spans="1:30" ht="22.5" customHeight="1">
      <c r="A13" s="123"/>
      <c r="B13" s="125"/>
      <c r="C13" s="56" t="s">
        <v>68</v>
      </c>
      <c r="D13" s="122"/>
      <c r="E13" s="116"/>
      <c r="F13" s="116"/>
      <c r="G13" s="116"/>
      <c r="H13" s="121"/>
      <c r="I13" s="113"/>
      <c r="J13" s="114"/>
      <c r="K13" s="114"/>
      <c r="L13" s="114"/>
      <c r="M13" s="114"/>
      <c r="N13" s="115"/>
      <c r="O13" s="114"/>
      <c r="P13" s="98" t="str">
        <f t="shared" si="2"/>
        <v/>
      </c>
      <c r="Q13" s="114"/>
      <c r="R13" s="98" t="str">
        <f t="shared" si="3"/>
        <v/>
      </c>
      <c r="S13" s="99" t="str">
        <f>IF(AC13="","",IF(AND($P$5="なし",$S$5="なし"),VLOOKUP($B$6,'(参考)宿泊料等'!$B:$I,5,FALSE))+IF(AND($P$5="なし",$S$5="あり"),VLOOKUP($B$6,'(参考)宿泊料等'!$B:$I,6,FALSE))+IF(AND($P$5="あり",$S$5="なし"),VLOOKUP($B$6,'(参考)宿泊料等'!$B:$I,7,FALSE))+IF(AND($P$5="あり",$S$5="あり"),0))</f>
        <v/>
      </c>
      <c r="T13" s="102">
        <f t="shared" si="0"/>
        <v>0</v>
      </c>
      <c r="U13" s="103">
        <f t="shared" si="0"/>
        <v>0</v>
      </c>
      <c r="V13" s="103">
        <f t="shared" si="0"/>
        <v>0</v>
      </c>
      <c r="W13" s="98">
        <f t="shared" si="0"/>
        <v>0</v>
      </c>
      <c r="X13" s="98">
        <f t="shared" si="1"/>
        <v>0</v>
      </c>
      <c r="Y13" s="104">
        <f t="shared" si="1"/>
        <v>0</v>
      </c>
      <c r="Z13" s="103">
        <f t="shared" si="1"/>
        <v>0</v>
      </c>
      <c r="AA13" s="103" t="str">
        <f t="shared" si="1"/>
        <v/>
      </c>
      <c r="AB13" s="98" t="str">
        <f>IF(OR(H13="東京都特別区",H13="横浜市",H13="川崎市",H13="相模原市",H13="千葉市",H13="さいたま市",H13="名古屋市",H13="京都市",H13="大阪市",H13="堺市",H13="神戸市",H13="広島市",H13="福岡市"),IF(AA13=1,MIN(Q13,VLOOKUP($B$6,'(参考)宿泊料等'!$B:$I,3,FALSE)),""),IF(AA13=1,MIN(Q13,VLOOKUP($B$6,'(参考)宿泊料等'!$B:$I,4,FALSE)),""))</f>
        <v/>
      </c>
      <c r="AC13" s="98" t="str">
        <f t="shared" si="4"/>
        <v/>
      </c>
      <c r="AD13" s="99" t="str">
        <f>IF(AC13="","",IF(AND($AA$5="なし",$AD$5="なし"),VLOOKUP($B$6,'(参考)宿泊料等'!$B:$I,5,FALSE))+IF(AND($AA$5="なし",$AD$5="あり"),VLOOKUP($B$6,'(参考)宿泊料等'!$B:$I,6,FALSE))+IF(AND($AA$5="あり",$AD$5="なし"),VLOOKUP($B$6,'(参考)宿泊料等'!$B:$I,7,FALSE))+IF(AND($AA$5="あり",$AD$5="あり"),0))</f>
        <v/>
      </c>
    </row>
    <row r="14" spans="1:30" ht="22.5" customHeight="1">
      <c r="A14" s="123"/>
      <c r="B14" s="125"/>
      <c r="C14" s="56" t="s">
        <v>68</v>
      </c>
      <c r="D14" s="122"/>
      <c r="E14" s="116"/>
      <c r="F14" s="116"/>
      <c r="G14" s="116"/>
      <c r="H14" s="121"/>
      <c r="I14" s="113"/>
      <c r="J14" s="114"/>
      <c r="K14" s="114"/>
      <c r="L14" s="114"/>
      <c r="M14" s="114"/>
      <c r="N14" s="115"/>
      <c r="O14" s="114"/>
      <c r="P14" s="98" t="str">
        <f t="shared" si="2"/>
        <v/>
      </c>
      <c r="Q14" s="114"/>
      <c r="R14" s="98" t="str">
        <f t="shared" si="3"/>
        <v/>
      </c>
      <c r="S14" s="99" t="str">
        <f>IF(AC14="","",IF(AND($P$5="なし",$S$5="なし"),VLOOKUP($B$6,'(参考)宿泊料等'!$B:$I,5,FALSE))+IF(AND($P$5="なし",$S$5="あり"),VLOOKUP($B$6,'(参考)宿泊料等'!$B:$I,6,FALSE))+IF(AND($P$5="あり",$S$5="なし"),VLOOKUP($B$6,'(参考)宿泊料等'!$B:$I,7,FALSE))+IF(AND($P$5="あり",$S$5="あり"),0))</f>
        <v/>
      </c>
      <c r="T14" s="102">
        <f t="shared" si="0"/>
        <v>0</v>
      </c>
      <c r="U14" s="103">
        <f t="shared" si="0"/>
        <v>0</v>
      </c>
      <c r="V14" s="103">
        <f t="shared" si="0"/>
        <v>0</v>
      </c>
      <c r="W14" s="98">
        <f t="shared" si="0"/>
        <v>0</v>
      </c>
      <c r="X14" s="98">
        <f t="shared" si="1"/>
        <v>0</v>
      </c>
      <c r="Y14" s="104">
        <f t="shared" si="1"/>
        <v>0</v>
      </c>
      <c r="Z14" s="103">
        <f t="shared" si="1"/>
        <v>0</v>
      </c>
      <c r="AA14" s="103" t="str">
        <f t="shared" si="1"/>
        <v/>
      </c>
      <c r="AB14" s="98" t="str">
        <f>IF(OR(H14="東京都特別区",H14="横浜市",H14="川崎市",H14="相模原市",H14="千葉市",H14="さいたま市",H14="名古屋市",H14="京都市",H14="大阪市",H14="堺市",H14="神戸市",H14="広島市",H14="福岡市"),IF(AA14=1,MIN(Q14,VLOOKUP($B$6,'(参考)宿泊料等'!$B:$I,3,FALSE)),""),IF(AA14=1,MIN(Q14,VLOOKUP($B$6,'(参考)宿泊料等'!$B:$I,4,FALSE)),""))</f>
        <v/>
      </c>
      <c r="AC14" s="98" t="str">
        <f t="shared" si="4"/>
        <v/>
      </c>
      <c r="AD14" s="99" t="str">
        <f>IF(AC14="","",IF(AND($AA$5="なし",$AD$5="なし"),VLOOKUP($B$6,'(参考)宿泊料等'!$B:$I,5,FALSE))+IF(AND($AA$5="なし",$AD$5="あり"),VLOOKUP($B$6,'(参考)宿泊料等'!$B:$I,6,FALSE))+IF(AND($AA$5="あり",$AD$5="なし"),VLOOKUP($B$6,'(参考)宿泊料等'!$B:$I,7,FALSE))+IF(AND($AA$5="あり",$AD$5="あり"),0))</f>
        <v/>
      </c>
    </row>
    <row r="15" spans="1:30" ht="22.5" customHeight="1">
      <c r="A15" s="123"/>
      <c r="B15" s="125"/>
      <c r="C15" s="56" t="s">
        <v>68</v>
      </c>
      <c r="D15" s="122"/>
      <c r="E15" s="116"/>
      <c r="F15" s="116"/>
      <c r="G15" s="116"/>
      <c r="H15" s="121"/>
      <c r="I15" s="113"/>
      <c r="J15" s="114"/>
      <c r="K15" s="114"/>
      <c r="L15" s="114"/>
      <c r="M15" s="114"/>
      <c r="N15" s="115"/>
      <c r="O15" s="114"/>
      <c r="P15" s="98" t="str">
        <f t="shared" si="2"/>
        <v/>
      </c>
      <c r="Q15" s="114"/>
      <c r="R15" s="98" t="str">
        <f t="shared" si="3"/>
        <v/>
      </c>
      <c r="S15" s="99" t="str">
        <f>IF(AC15="","",IF(AND($P$5="なし",$S$5="なし"),VLOOKUP($B$6,'(参考)宿泊料等'!$B:$I,5,FALSE))+IF(AND($P$5="なし",$S$5="あり"),VLOOKUP($B$6,'(参考)宿泊料等'!$B:$I,6,FALSE))+IF(AND($P$5="あり",$S$5="なし"),VLOOKUP($B$6,'(参考)宿泊料等'!$B:$I,7,FALSE))+IF(AND($P$5="あり",$S$5="あり"),0))</f>
        <v/>
      </c>
      <c r="T15" s="102">
        <f t="shared" si="0"/>
        <v>0</v>
      </c>
      <c r="U15" s="103">
        <f t="shared" si="0"/>
        <v>0</v>
      </c>
      <c r="V15" s="103">
        <f t="shared" si="0"/>
        <v>0</v>
      </c>
      <c r="W15" s="98">
        <f t="shared" si="0"/>
        <v>0</v>
      </c>
      <c r="X15" s="98">
        <f t="shared" si="1"/>
        <v>0</v>
      </c>
      <c r="Y15" s="104">
        <f t="shared" si="1"/>
        <v>0</v>
      </c>
      <c r="Z15" s="103">
        <f t="shared" si="1"/>
        <v>0</v>
      </c>
      <c r="AA15" s="103" t="str">
        <f t="shared" si="1"/>
        <v/>
      </c>
      <c r="AB15" s="98" t="str">
        <f>IF(OR(H15="東京都特別区",H15="横浜市",H15="川崎市",H15="相模原市",H15="千葉市",H15="さいたま市",H15="名古屋市",H15="京都市",H15="大阪市",H15="堺市",H15="神戸市",H15="広島市",H15="福岡市"),IF(AA15=1,MIN(Q15,VLOOKUP($B$6,'(参考)宿泊料等'!$B:$I,3,FALSE)),""),IF(AA15=1,MIN(Q15,VLOOKUP($B$6,'(参考)宿泊料等'!$B:$I,4,FALSE)),""))</f>
        <v/>
      </c>
      <c r="AC15" s="98" t="str">
        <f t="shared" si="4"/>
        <v/>
      </c>
      <c r="AD15" s="99" t="str">
        <f>IF(AC15="","",IF(AND($AA$5="なし",$AD$5="なし"),VLOOKUP($B$6,'(参考)宿泊料等'!$B:$I,5,FALSE))+IF(AND($AA$5="なし",$AD$5="あり"),VLOOKUP($B$6,'(参考)宿泊料等'!$B:$I,6,FALSE))+IF(AND($AA$5="あり",$AD$5="なし"),VLOOKUP($B$6,'(参考)宿泊料等'!$B:$I,7,FALSE))+IF(AND($AA$5="あり",$AD$5="あり"),0))</f>
        <v/>
      </c>
    </row>
    <row r="16" spans="1:30" ht="22.5" customHeight="1">
      <c r="A16" s="123"/>
      <c r="B16" s="125"/>
      <c r="C16" s="56" t="s">
        <v>68</v>
      </c>
      <c r="D16" s="122"/>
      <c r="E16" s="116"/>
      <c r="F16" s="116"/>
      <c r="G16" s="116"/>
      <c r="H16" s="121"/>
      <c r="I16" s="113"/>
      <c r="J16" s="114"/>
      <c r="K16" s="114"/>
      <c r="L16" s="114"/>
      <c r="M16" s="114"/>
      <c r="N16" s="115"/>
      <c r="O16" s="114"/>
      <c r="P16" s="98" t="str">
        <f t="shared" si="2"/>
        <v/>
      </c>
      <c r="Q16" s="114"/>
      <c r="R16" s="98" t="str">
        <f t="shared" si="3"/>
        <v/>
      </c>
      <c r="S16" s="99" t="str">
        <f>IF(AC16="","",IF(AND($P$5="なし",$S$5="なし"),VLOOKUP($B$6,'(参考)宿泊料等'!$B:$I,5,FALSE))+IF(AND($P$5="なし",$S$5="あり"),VLOOKUP($B$6,'(参考)宿泊料等'!$B:$I,6,FALSE))+IF(AND($P$5="あり",$S$5="なし"),VLOOKUP($B$6,'(参考)宿泊料等'!$B:$I,7,FALSE))+IF(AND($P$5="あり",$S$5="あり"),0))</f>
        <v/>
      </c>
      <c r="T16" s="102">
        <f t="shared" si="0"/>
        <v>0</v>
      </c>
      <c r="U16" s="103">
        <f t="shared" si="0"/>
        <v>0</v>
      </c>
      <c r="V16" s="103">
        <f t="shared" si="0"/>
        <v>0</v>
      </c>
      <c r="W16" s="98">
        <f t="shared" si="0"/>
        <v>0</v>
      </c>
      <c r="X16" s="98">
        <f t="shared" si="1"/>
        <v>0</v>
      </c>
      <c r="Y16" s="104">
        <f t="shared" si="1"/>
        <v>0</v>
      </c>
      <c r="Z16" s="103">
        <f t="shared" si="1"/>
        <v>0</v>
      </c>
      <c r="AA16" s="103" t="str">
        <f t="shared" si="1"/>
        <v/>
      </c>
      <c r="AB16" s="98" t="str">
        <f>IF(OR(H16="東京都特別区",H16="横浜市",H16="川崎市",H16="相模原市",H16="千葉市",H16="さいたま市",H16="名古屋市",H16="京都市",H16="大阪市",H16="堺市",H16="神戸市",H16="広島市",H16="福岡市"),IF(AA16=1,MIN(Q16,VLOOKUP($B$6,'(参考)宿泊料等'!$B:$I,3,FALSE)),""),IF(AA16=1,MIN(Q16,VLOOKUP($B$6,'(参考)宿泊料等'!$B:$I,4,FALSE)),""))</f>
        <v/>
      </c>
      <c r="AC16" s="98" t="str">
        <f t="shared" si="4"/>
        <v/>
      </c>
      <c r="AD16" s="99" t="str">
        <f>IF(AC16="","",IF(AND($AA$5="なし",$AD$5="なし"),VLOOKUP($B$6,'(参考)宿泊料等'!$B:$I,5,FALSE))+IF(AND($AA$5="なし",$AD$5="あり"),VLOOKUP($B$6,'(参考)宿泊料等'!$B:$I,6,FALSE))+IF(AND($AA$5="あり",$AD$5="なし"),VLOOKUP($B$6,'(参考)宿泊料等'!$B:$I,7,FALSE))+IF(AND($AA$5="あり",$AD$5="あり"),0))</f>
        <v/>
      </c>
    </row>
    <row r="17" spans="1:30" ht="22.5" customHeight="1">
      <c r="A17" s="123"/>
      <c r="B17" s="125"/>
      <c r="C17" s="56" t="s">
        <v>68</v>
      </c>
      <c r="D17" s="122"/>
      <c r="E17" s="116"/>
      <c r="F17" s="116"/>
      <c r="G17" s="116"/>
      <c r="H17" s="121"/>
      <c r="I17" s="113"/>
      <c r="J17" s="114"/>
      <c r="K17" s="114"/>
      <c r="L17" s="114"/>
      <c r="M17" s="114"/>
      <c r="N17" s="115"/>
      <c r="O17" s="114"/>
      <c r="P17" s="98" t="str">
        <f t="shared" si="2"/>
        <v/>
      </c>
      <c r="Q17" s="114"/>
      <c r="R17" s="98" t="str">
        <f t="shared" si="3"/>
        <v/>
      </c>
      <c r="S17" s="99" t="str">
        <f>IF(AC17="","",IF(AND($P$5="なし",$S$5="なし"),VLOOKUP($B$6,'(参考)宿泊料等'!$B:$I,5,FALSE))+IF(AND($P$5="なし",$S$5="あり"),VLOOKUP($B$6,'(参考)宿泊料等'!$B:$I,6,FALSE))+IF(AND($P$5="あり",$S$5="なし"),VLOOKUP($B$6,'(参考)宿泊料等'!$B:$I,7,FALSE))+IF(AND($P$5="あり",$S$5="あり"),0))</f>
        <v/>
      </c>
      <c r="T17" s="102">
        <f t="shared" si="0"/>
        <v>0</v>
      </c>
      <c r="U17" s="103">
        <f t="shared" si="0"/>
        <v>0</v>
      </c>
      <c r="V17" s="103">
        <f t="shared" si="0"/>
        <v>0</v>
      </c>
      <c r="W17" s="98">
        <f t="shared" si="0"/>
        <v>0</v>
      </c>
      <c r="X17" s="98">
        <f t="shared" si="1"/>
        <v>0</v>
      </c>
      <c r="Y17" s="104">
        <f t="shared" si="1"/>
        <v>0</v>
      </c>
      <c r="Z17" s="103">
        <f t="shared" si="1"/>
        <v>0</v>
      </c>
      <c r="AA17" s="103" t="str">
        <f t="shared" si="1"/>
        <v/>
      </c>
      <c r="AB17" s="98" t="str">
        <f>IF(OR(H17="東京都特別区",H17="横浜市",H17="川崎市",H17="相模原市",H17="千葉市",H17="さいたま市",H17="名古屋市",H17="京都市",H17="大阪市",H17="堺市",H17="神戸市",H17="広島市",H17="福岡市"),IF(AA17=1,MIN(Q17,VLOOKUP($B$6,'(参考)宿泊料等'!$B:$I,3,FALSE)),""),IF(AA17=1,MIN(Q17,VLOOKUP($B$6,'(参考)宿泊料等'!$B:$I,4,FALSE)),""))</f>
        <v/>
      </c>
      <c r="AC17" s="98" t="str">
        <f t="shared" si="4"/>
        <v/>
      </c>
      <c r="AD17" s="99" t="str">
        <f>IF(AC17="","",IF(AND($AA$5="なし",$AD$5="なし"),VLOOKUP($B$6,'(参考)宿泊料等'!$B:$I,5,FALSE))+IF(AND($AA$5="なし",$AD$5="あり"),VLOOKUP($B$6,'(参考)宿泊料等'!$B:$I,6,FALSE))+IF(AND($AA$5="あり",$AD$5="なし"),VLOOKUP($B$6,'(参考)宿泊料等'!$B:$I,7,FALSE))+IF(AND($AA$5="あり",$AD$5="あり"),0))</f>
        <v/>
      </c>
    </row>
    <row r="18" spans="1:30" ht="22.5" customHeight="1">
      <c r="A18" s="123"/>
      <c r="B18" s="125"/>
      <c r="C18" s="56" t="s">
        <v>68</v>
      </c>
      <c r="D18" s="122"/>
      <c r="E18" s="116"/>
      <c r="F18" s="116"/>
      <c r="G18" s="116"/>
      <c r="H18" s="121"/>
      <c r="I18" s="113"/>
      <c r="J18" s="114"/>
      <c r="K18" s="114"/>
      <c r="L18" s="114"/>
      <c r="M18" s="114"/>
      <c r="N18" s="115"/>
      <c r="O18" s="114"/>
      <c r="P18" s="98" t="str">
        <f t="shared" si="2"/>
        <v/>
      </c>
      <c r="Q18" s="114"/>
      <c r="R18" s="98" t="str">
        <f t="shared" si="3"/>
        <v/>
      </c>
      <c r="S18" s="99" t="str">
        <f>IF(AC18="","",IF(AND($P$5="なし",$S$5="なし"),VLOOKUP($B$6,'(参考)宿泊料等'!$B:$I,5,FALSE))+IF(AND($P$5="なし",$S$5="あり"),VLOOKUP($B$6,'(参考)宿泊料等'!$B:$I,6,FALSE))+IF(AND($P$5="あり",$S$5="なし"),VLOOKUP($B$6,'(参考)宿泊料等'!$B:$I,7,FALSE))+IF(AND($P$5="あり",$S$5="あり"),0))</f>
        <v/>
      </c>
      <c r="T18" s="102">
        <f t="shared" si="0"/>
        <v>0</v>
      </c>
      <c r="U18" s="103">
        <f t="shared" si="0"/>
        <v>0</v>
      </c>
      <c r="V18" s="103">
        <f t="shared" si="0"/>
        <v>0</v>
      </c>
      <c r="W18" s="98">
        <f t="shared" si="0"/>
        <v>0</v>
      </c>
      <c r="X18" s="98">
        <f t="shared" si="1"/>
        <v>0</v>
      </c>
      <c r="Y18" s="104">
        <f t="shared" si="1"/>
        <v>0</v>
      </c>
      <c r="Z18" s="103">
        <f t="shared" si="1"/>
        <v>0</v>
      </c>
      <c r="AA18" s="103" t="str">
        <f t="shared" si="1"/>
        <v/>
      </c>
      <c r="AB18" s="98" t="str">
        <f>IF(OR(H18="東京都特別区",H18="横浜市",H18="川崎市",H18="相模原市",H18="千葉市",H18="さいたま市",H18="名古屋市",H18="京都市",H18="大阪市",H18="堺市",H18="神戸市",H18="広島市",H18="福岡市"),IF(AA18=1,MIN(Q18,VLOOKUP($B$6,'(参考)宿泊料等'!$B:$I,3,FALSE)),""),IF(AA18=1,MIN(Q18,VLOOKUP($B$6,'(参考)宿泊料等'!$B:$I,4,FALSE)),""))</f>
        <v/>
      </c>
      <c r="AC18" s="98" t="str">
        <f t="shared" si="4"/>
        <v/>
      </c>
      <c r="AD18" s="99" t="str">
        <f>IF(AC18="","",IF(AND($AA$5="なし",$AD$5="なし"),VLOOKUP($B$6,'(参考)宿泊料等'!$B:$I,5,FALSE))+IF(AND($AA$5="なし",$AD$5="あり"),VLOOKUP($B$6,'(参考)宿泊料等'!$B:$I,6,FALSE))+IF(AND($AA$5="あり",$AD$5="なし"),VLOOKUP($B$6,'(参考)宿泊料等'!$B:$I,7,FALSE))+IF(AND($AA$5="あり",$AD$5="あり"),0))</f>
        <v/>
      </c>
    </row>
    <row r="19" spans="1:30" ht="22.5" customHeight="1">
      <c r="A19" s="123"/>
      <c r="B19" s="125"/>
      <c r="C19" s="56" t="s">
        <v>68</v>
      </c>
      <c r="D19" s="122"/>
      <c r="E19" s="116"/>
      <c r="F19" s="116"/>
      <c r="G19" s="116"/>
      <c r="H19" s="121"/>
      <c r="I19" s="113"/>
      <c r="J19" s="114"/>
      <c r="K19" s="114"/>
      <c r="L19" s="114"/>
      <c r="M19" s="114"/>
      <c r="N19" s="115"/>
      <c r="O19" s="114"/>
      <c r="P19" s="98" t="str">
        <f t="shared" si="2"/>
        <v/>
      </c>
      <c r="Q19" s="114"/>
      <c r="R19" s="98" t="str">
        <f t="shared" si="3"/>
        <v/>
      </c>
      <c r="S19" s="99" t="str">
        <f>IF(AC19="","",IF(AND($P$5="なし",$S$5="なし"),VLOOKUP($B$6,'(参考)宿泊料等'!$B:$I,5,FALSE))+IF(AND($P$5="なし",$S$5="あり"),VLOOKUP($B$6,'(参考)宿泊料等'!$B:$I,6,FALSE))+IF(AND($P$5="あり",$S$5="なし"),VLOOKUP($B$6,'(参考)宿泊料等'!$B:$I,7,FALSE))+IF(AND($P$5="あり",$S$5="あり"),0))</f>
        <v/>
      </c>
      <c r="T19" s="102">
        <f t="shared" si="0"/>
        <v>0</v>
      </c>
      <c r="U19" s="103">
        <f t="shared" si="0"/>
        <v>0</v>
      </c>
      <c r="V19" s="103">
        <f t="shared" si="0"/>
        <v>0</v>
      </c>
      <c r="W19" s="98">
        <f t="shared" si="0"/>
        <v>0</v>
      </c>
      <c r="X19" s="98">
        <f t="shared" si="1"/>
        <v>0</v>
      </c>
      <c r="Y19" s="104">
        <f t="shared" si="1"/>
        <v>0</v>
      </c>
      <c r="Z19" s="103">
        <f t="shared" si="1"/>
        <v>0</v>
      </c>
      <c r="AA19" s="103" t="str">
        <f t="shared" si="1"/>
        <v/>
      </c>
      <c r="AB19" s="98" t="str">
        <f>IF(OR(H19="東京都特別区",H19="横浜市",H19="川崎市",H19="相模原市",H19="千葉市",H19="さいたま市",H19="名古屋市",H19="京都市",H19="大阪市",H19="堺市",H19="神戸市",H19="広島市",H19="福岡市"),IF(AA19=1,MIN(Q19,VLOOKUP($B$6,'(参考)宿泊料等'!$B:$I,3,FALSE)),""),IF(AA19=1,MIN(Q19,VLOOKUP($B$6,'(参考)宿泊料等'!$B:$I,4,FALSE)),""))</f>
        <v/>
      </c>
      <c r="AC19" s="98" t="str">
        <f t="shared" si="4"/>
        <v/>
      </c>
      <c r="AD19" s="99" t="str">
        <f>IF(AC19="","",IF(AND($AA$5="なし",$AD$5="なし"),VLOOKUP($B$6,'(参考)宿泊料等'!$B:$I,5,FALSE))+IF(AND($AA$5="なし",$AD$5="あり"),VLOOKUP($B$6,'(参考)宿泊料等'!$B:$I,6,FALSE))+IF(AND($AA$5="あり",$AD$5="なし"),VLOOKUP($B$6,'(参考)宿泊料等'!$B:$I,7,FALSE))+IF(AND($AA$5="あり",$AD$5="あり"),0))</f>
        <v/>
      </c>
    </row>
    <row r="20" spans="1:30" ht="22.5" customHeight="1">
      <c r="A20" s="123"/>
      <c r="B20" s="125"/>
      <c r="C20" s="56" t="s">
        <v>68</v>
      </c>
      <c r="D20" s="122"/>
      <c r="E20" s="116"/>
      <c r="F20" s="116"/>
      <c r="G20" s="116"/>
      <c r="H20" s="121"/>
      <c r="I20" s="113"/>
      <c r="J20" s="114"/>
      <c r="K20" s="114"/>
      <c r="L20" s="114"/>
      <c r="M20" s="114"/>
      <c r="N20" s="115"/>
      <c r="O20" s="114"/>
      <c r="P20" s="98" t="str">
        <f t="shared" si="2"/>
        <v/>
      </c>
      <c r="Q20" s="114"/>
      <c r="R20" s="98" t="str">
        <f t="shared" si="3"/>
        <v/>
      </c>
      <c r="S20" s="99" t="str">
        <f>IF(AC20="","",IF(AND($P$5="なし",$S$5="なし"),VLOOKUP($B$6,'(参考)宿泊料等'!$B:$I,5,FALSE))+IF(AND($P$5="なし",$S$5="あり"),VLOOKUP($B$6,'(参考)宿泊料等'!$B:$I,6,FALSE))+IF(AND($P$5="あり",$S$5="なし"),VLOOKUP($B$6,'(参考)宿泊料等'!$B:$I,7,FALSE))+IF(AND($P$5="あり",$S$5="あり"),0))</f>
        <v/>
      </c>
      <c r="T20" s="102">
        <f t="shared" si="0"/>
        <v>0</v>
      </c>
      <c r="U20" s="103">
        <f t="shared" si="0"/>
        <v>0</v>
      </c>
      <c r="V20" s="103">
        <f t="shared" si="0"/>
        <v>0</v>
      </c>
      <c r="W20" s="98">
        <f t="shared" si="0"/>
        <v>0</v>
      </c>
      <c r="X20" s="98">
        <f t="shared" si="1"/>
        <v>0</v>
      </c>
      <c r="Y20" s="104">
        <f t="shared" si="1"/>
        <v>0</v>
      </c>
      <c r="Z20" s="103">
        <f t="shared" si="1"/>
        <v>0</v>
      </c>
      <c r="AA20" s="103" t="str">
        <f t="shared" si="1"/>
        <v/>
      </c>
      <c r="AB20" s="98" t="str">
        <f>IF(OR(H20="東京都特別区",H20="横浜市",H20="川崎市",H20="相模原市",H20="千葉市",H20="さいたま市",H20="名古屋市",H20="京都市",H20="大阪市",H20="堺市",H20="神戸市",H20="広島市",H20="福岡市"),IF(AA20=1,MIN(Q20,VLOOKUP($B$6,'(参考)宿泊料等'!$B:$I,3,FALSE)),""),IF(AA20=1,MIN(Q20,VLOOKUP($B$6,'(参考)宿泊料等'!$B:$I,4,FALSE)),""))</f>
        <v/>
      </c>
      <c r="AC20" s="98" t="str">
        <f t="shared" si="4"/>
        <v/>
      </c>
      <c r="AD20" s="99" t="str">
        <f>IF(AC20="","",IF(AND($AA$5="なし",$AD$5="なし"),VLOOKUP($B$6,'(参考)宿泊料等'!$B:$I,5,FALSE))+IF(AND($AA$5="なし",$AD$5="あり"),VLOOKUP($B$6,'(参考)宿泊料等'!$B:$I,6,FALSE))+IF(AND($AA$5="あり",$AD$5="なし"),VLOOKUP($B$6,'(参考)宿泊料等'!$B:$I,7,FALSE))+IF(AND($AA$5="あり",$AD$5="あり"),0))</f>
        <v/>
      </c>
    </row>
    <row r="21" spans="1:30" ht="22.5" customHeight="1">
      <c r="A21" s="123"/>
      <c r="B21" s="125"/>
      <c r="C21" s="56" t="s">
        <v>68</v>
      </c>
      <c r="D21" s="122"/>
      <c r="E21" s="116"/>
      <c r="F21" s="116"/>
      <c r="G21" s="116"/>
      <c r="H21" s="121"/>
      <c r="I21" s="113"/>
      <c r="J21" s="114"/>
      <c r="K21" s="114"/>
      <c r="L21" s="114"/>
      <c r="M21" s="114"/>
      <c r="N21" s="115"/>
      <c r="O21" s="114"/>
      <c r="P21" s="98" t="str">
        <f t="shared" si="2"/>
        <v/>
      </c>
      <c r="Q21" s="114"/>
      <c r="R21" s="98" t="str">
        <f t="shared" si="3"/>
        <v/>
      </c>
      <c r="S21" s="99" t="str">
        <f>IF(AC21="","",IF(AND($P$5="なし",$S$5="なし"),VLOOKUP($B$6,'(参考)宿泊料等'!$B:$I,5,FALSE))+IF(AND($P$5="なし",$S$5="あり"),VLOOKUP($B$6,'(参考)宿泊料等'!$B:$I,6,FALSE))+IF(AND($P$5="あり",$S$5="なし"),VLOOKUP($B$6,'(参考)宿泊料等'!$B:$I,7,FALSE))+IF(AND($P$5="あり",$S$5="あり"),0))</f>
        <v/>
      </c>
      <c r="T21" s="102">
        <f t="shared" si="0"/>
        <v>0</v>
      </c>
      <c r="U21" s="103">
        <f t="shared" si="0"/>
        <v>0</v>
      </c>
      <c r="V21" s="103">
        <f t="shared" si="0"/>
        <v>0</v>
      </c>
      <c r="W21" s="98">
        <f t="shared" si="0"/>
        <v>0</v>
      </c>
      <c r="X21" s="98">
        <f t="shared" si="1"/>
        <v>0</v>
      </c>
      <c r="Y21" s="104">
        <f t="shared" si="1"/>
        <v>0</v>
      </c>
      <c r="Z21" s="103">
        <f t="shared" si="1"/>
        <v>0</v>
      </c>
      <c r="AA21" s="103" t="str">
        <f t="shared" si="1"/>
        <v/>
      </c>
      <c r="AB21" s="98" t="str">
        <f>IF(OR(H21="東京都特別区",H21="横浜市",H21="川崎市",H21="相模原市",H21="千葉市",H21="さいたま市",H21="名古屋市",H21="京都市",H21="大阪市",H21="堺市",H21="神戸市",H21="広島市",H21="福岡市"),IF(AA21=1,MIN(Q21,VLOOKUP($B$6,'(参考)宿泊料等'!$B:$I,3,FALSE)),""),IF(AA21=1,MIN(Q21,VLOOKUP($B$6,'(参考)宿泊料等'!$B:$I,4,FALSE)),""))</f>
        <v/>
      </c>
      <c r="AC21" s="98" t="str">
        <f t="shared" si="4"/>
        <v/>
      </c>
      <c r="AD21" s="99" t="str">
        <f>IF(AC21="","",IF(AND($AA$5="なし",$AD$5="なし"),VLOOKUP($B$6,'(参考)宿泊料等'!$B:$I,5,FALSE))+IF(AND($AA$5="なし",$AD$5="あり"),VLOOKUP($B$6,'(参考)宿泊料等'!$B:$I,6,FALSE))+IF(AND($AA$5="あり",$AD$5="なし"),VLOOKUP($B$6,'(参考)宿泊料等'!$B:$I,7,FALSE))+IF(AND($AA$5="あり",$AD$5="あり"),0))</f>
        <v/>
      </c>
    </row>
    <row r="22" spans="1:30" ht="22.5" customHeight="1">
      <c r="A22" s="123"/>
      <c r="B22" s="125"/>
      <c r="C22" s="56" t="s">
        <v>68</v>
      </c>
      <c r="D22" s="122"/>
      <c r="E22" s="116"/>
      <c r="F22" s="116"/>
      <c r="G22" s="116"/>
      <c r="H22" s="121"/>
      <c r="I22" s="113"/>
      <c r="J22" s="114"/>
      <c r="K22" s="114"/>
      <c r="L22" s="114"/>
      <c r="M22" s="114"/>
      <c r="N22" s="115"/>
      <c r="O22" s="114"/>
      <c r="P22" s="98" t="str">
        <f t="shared" si="2"/>
        <v/>
      </c>
      <c r="Q22" s="114"/>
      <c r="R22" s="98" t="str">
        <f t="shared" si="3"/>
        <v/>
      </c>
      <c r="S22" s="99" t="str">
        <f>IF(AC22="","",IF(AND($P$5="なし",$S$5="なし"),VLOOKUP($B$6,'(参考)宿泊料等'!$B:$I,5,FALSE))+IF(AND($P$5="なし",$S$5="あり"),VLOOKUP($B$6,'(参考)宿泊料等'!$B:$I,6,FALSE))+IF(AND($P$5="あり",$S$5="なし"),VLOOKUP($B$6,'(参考)宿泊料等'!$B:$I,7,FALSE))+IF(AND($P$5="あり",$S$5="あり"),0))</f>
        <v/>
      </c>
      <c r="T22" s="102">
        <f t="shared" si="0"/>
        <v>0</v>
      </c>
      <c r="U22" s="103">
        <f t="shared" si="0"/>
        <v>0</v>
      </c>
      <c r="V22" s="103">
        <f t="shared" si="0"/>
        <v>0</v>
      </c>
      <c r="W22" s="98">
        <f t="shared" si="0"/>
        <v>0</v>
      </c>
      <c r="X22" s="98">
        <f t="shared" si="1"/>
        <v>0</v>
      </c>
      <c r="Y22" s="104">
        <f t="shared" si="1"/>
        <v>0</v>
      </c>
      <c r="Z22" s="103">
        <f t="shared" si="1"/>
        <v>0</v>
      </c>
      <c r="AA22" s="103" t="str">
        <f t="shared" si="1"/>
        <v/>
      </c>
      <c r="AB22" s="98" t="str">
        <f>IF(OR(H22="東京都特別区",H22="横浜市",H22="川崎市",H22="相模原市",H22="千葉市",H22="さいたま市",H22="名古屋市",H22="京都市",H22="大阪市",H22="堺市",H22="神戸市",H22="広島市",H22="福岡市"),IF(AA22=1,MIN(Q22,VLOOKUP($B$6,'(参考)宿泊料等'!$B:$I,3,FALSE)),""),IF(AA22=1,MIN(Q22,VLOOKUP($B$6,'(参考)宿泊料等'!$B:$I,4,FALSE)),""))</f>
        <v/>
      </c>
      <c r="AC22" s="98" t="str">
        <f t="shared" si="4"/>
        <v/>
      </c>
      <c r="AD22" s="99" t="str">
        <f>IF(AC22="","",IF(AND($AA$5="なし",$AD$5="なし"),VLOOKUP($B$6,'(参考)宿泊料等'!$B:$I,5,FALSE))+IF(AND($AA$5="なし",$AD$5="あり"),VLOOKUP($B$6,'(参考)宿泊料等'!$B:$I,6,FALSE))+IF(AND($AA$5="あり",$AD$5="なし"),VLOOKUP($B$6,'(参考)宿泊料等'!$B:$I,7,FALSE))+IF(AND($AA$5="あり",$AD$5="あり"),0))</f>
        <v/>
      </c>
    </row>
    <row r="23" spans="1:30" ht="22.5" customHeight="1">
      <c r="A23" s="123"/>
      <c r="B23" s="125"/>
      <c r="C23" s="56" t="s">
        <v>68</v>
      </c>
      <c r="D23" s="122"/>
      <c r="E23" s="116"/>
      <c r="F23" s="116"/>
      <c r="G23" s="116"/>
      <c r="H23" s="121"/>
      <c r="I23" s="113"/>
      <c r="J23" s="114"/>
      <c r="K23" s="114"/>
      <c r="L23" s="114"/>
      <c r="M23" s="114"/>
      <c r="N23" s="115"/>
      <c r="O23" s="114"/>
      <c r="P23" s="98" t="str">
        <f t="shared" si="2"/>
        <v/>
      </c>
      <c r="Q23" s="114"/>
      <c r="R23" s="98" t="str">
        <f t="shared" si="3"/>
        <v/>
      </c>
      <c r="S23" s="99" t="str">
        <f>IF(AC23="","",IF(AND($P$5="なし",$S$5="なし"),VLOOKUP($B$6,'(参考)宿泊料等'!$B:$I,5,FALSE))+IF(AND($P$5="なし",$S$5="あり"),VLOOKUP($B$6,'(参考)宿泊料等'!$B:$I,6,FALSE))+IF(AND($P$5="あり",$S$5="なし"),VLOOKUP($B$6,'(参考)宿泊料等'!$B:$I,7,FALSE))+IF(AND($P$5="あり",$S$5="あり"),0))</f>
        <v/>
      </c>
      <c r="T23" s="102">
        <f t="shared" si="0"/>
        <v>0</v>
      </c>
      <c r="U23" s="103">
        <f t="shared" si="0"/>
        <v>0</v>
      </c>
      <c r="V23" s="103">
        <f t="shared" si="0"/>
        <v>0</v>
      </c>
      <c r="W23" s="98">
        <f t="shared" si="0"/>
        <v>0</v>
      </c>
      <c r="X23" s="98">
        <f t="shared" si="1"/>
        <v>0</v>
      </c>
      <c r="Y23" s="104">
        <f t="shared" si="1"/>
        <v>0</v>
      </c>
      <c r="Z23" s="103">
        <f t="shared" si="1"/>
        <v>0</v>
      </c>
      <c r="AA23" s="103" t="str">
        <f t="shared" si="1"/>
        <v/>
      </c>
      <c r="AB23" s="98" t="str">
        <f>IF(OR(H23="東京都特別区",H23="横浜市",H23="川崎市",H23="相模原市",H23="千葉市",H23="さいたま市",H23="名古屋市",H23="京都市",H23="大阪市",H23="堺市",H23="神戸市",H23="広島市",H23="福岡市"),IF(AA23=1,MIN(Q23,VLOOKUP($B$6,'(参考)宿泊料等'!$B:$I,3,FALSE)),""),IF(AA23=1,MIN(Q23,VLOOKUP($B$6,'(参考)宿泊料等'!$B:$I,4,FALSE)),""))</f>
        <v/>
      </c>
      <c r="AC23" s="98" t="str">
        <f t="shared" si="4"/>
        <v/>
      </c>
      <c r="AD23" s="99" t="str">
        <f>IF(AC23="","",IF(AND($AA$5="なし",$AD$5="なし"),VLOOKUP($B$6,'(参考)宿泊料等'!$B:$I,5,FALSE))+IF(AND($AA$5="なし",$AD$5="あり"),VLOOKUP($B$6,'(参考)宿泊料等'!$B:$I,6,FALSE))+IF(AND($AA$5="あり",$AD$5="なし"),VLOOKUP($B$6,'(参考)宿泊料等'!$B:$I,7,FALSE))+IF(AND($AA$5="あり",$AD$5="あり"),0))</f>
        <v/>
      </c>
    </row>
    <row r="24" spans="1:30" ht="22.5" customHeight="1">
      <c r="A24" s="123"/>
      <c r="B24" s="125"/>
      <c r="C24" s="56" t="s">
        <v>68</v>
      </c>
      <c r="D24" s="122"/>
      <c r="E24" s="116"/>
      <c r="F24" s="116"/>
      <c r="G24" s="116"/>
      <c r="H24" s="121"/>
      <c r="I24" s="113"/>
      <c r="J24" s="114"/>
      <c r="K24" s="114"/>
      <c r="L24" s="114"/>
      <c r="M24" s="114"/>
      <c r="N24" s="115"/>
      <c r="O24" s="114"/>
      <c r="P24" s="98" t="str">
        <f t="shared" si="2"/>
        <v/>
      </c>
      <c r="Q24" s="114"/>
      <c r="R24" s="98" t="str">
        <f t="shared" si="3"/>
        <v/>
      </c>
      <c r="S24" s="99" t="str">
        <f>IF(AC24="","",IF(AND($P$5="なし",$S$5="なし"),VLOOKUP($B$6,'(参考)宿泊料等'!$B:$I,5,FALSE))+IF(AND($P$5="なし",$S$5="あり"),VLOOKUP($B$6,'(参考)宿泊料等'!$B:$I,6,FALSE))+IF(AND($P$5="あり",$S$5="なし"),VLOOKUP($B$6,'(参考)宿泊料等'!$B:$I,7,FALSE))+IF(AND($P$5="あり",$S$5="あり"),0))</f>
        <v/>
      </c>
      <c r="T24" s="102">
        <f t="shared" si="0"/>
        <v>0</v>
      </c>
      <c r="U24" s="103">
        <f t="shared" si="0"/>
        <v>0</v>
      </c>
      <c r="V24" s="103">
        <f t="shared" si="0"/>
        <v>0</v>
      </c>
      <c r="W24" s="98">
        <f t="shared" si="0"/>
        <v>0</v>
      </c>
      <c r="X24" s="98">
        <f t="shared" si="1"/>
        <v>0</v>
      </c>
      <c r="Y24" s="104">
        <f t="shared" si="1"/>
        <v>0</v>
      </c>
      <c r="Z24" s="103">
        <f t="shared" si="1"/>
        <v>0</v>
      </c>
      <c r="AA24" s="103" t="str">
        <f t="shared" si="1"/>
        <v/>
      </c>
      <c r="AB24" s="98" t="str">
        <f>IF(OR(H24="東京都特別区",H24="横浜市",H24="川崎市",H24="相模原市",H24="千葉市",H24="さいたま市",H24="名古屋市",H24="京都市",H24="大阪市",H24="堺市",H24="神戸市",H24="広島市",H24="福岡市"),IF(AA24=1,MIN(Q24,VLOOKUP($B$6,'(参考)宿泊料等'!$B:$I,3,FALSE)),""),IF(AA24=1,MIN(Q24,VLOOKUP($B$6,'(参考)宿泊料等'!$B:$I,4,FALSE)),""))</f>
        <v/>
      </c>
      <c r="AC24" s="98" t="str">
        <f t="shared" si="4"/>
        <v/>
      </c>
      <c r="AD24" s="99" t="str">
        <f>IF(AC24="","",IF(AND($AA$5="なし",$AD$5="なし"),VLOOKUP($B$6,'(参考)宿泊料等'!$B:$I,5,FALSE))+IF(AND($AA$5="なし",$AD$5="あり"),VLOOKUP($B$6,'(参考)宿泊料等'!$B:$I,6,FALSE))+IF(AND($AA$5="あり",$AD$5="なし"),VLOOKUP($B$6,'(参考)宿泊料等'!$B:$I,7,FALSE))+IF(AND($AA$5="あり",$AD$5="あり"),0))</f>
        <v/>
      </c>
    </row>
    <row r="25" spans="1:30" ht="22.5" customHeight="1">
      <c r="A25" s="123"/>
      <c r="B25" s="125"/>
      <c r="C25" s="56" t="s">
        <v>68</v>
      </c>
      <c r="D25" s="122"/>
      <c r="E25" s="116"/>
      <c r="F25" s="116"/>
      <c r="G25" s="116"/>
      <c r="H25" s="121"/>
      <c r="I25" s="113"/>
      <c r="J25" s="114"/>
      <c r="K25" s="114"/>
      <c r="L25" s="114"/>
      <c r="M25" s="114"/>
      <c r="N25" s="115"/>
      <c r="O25" s="114"/>
      <c r="P25" s="98" t="str">
        <f t="shared" si="2"/>
        <v/>
      </c>
      <c r="Q25" s="114"/>
      <c r="R25" s="98" t="str">
        <f t="shared" si="3"/>
        <v/>
      </c>
      <c r="S25" s="99" t="str">
        <f>IF(AC25="","",IF(AND($P$5="なし",$S$5="なし"),VLOOKUP($B$6,'(参考)宿泊料等'!$B:$I,5,FALSE))+IF(AND($P$5="なし",$S$5="あり"),VLOOKUP($B$6,'(参考)宿泊料等'!$B:$I,6,FALSE))+IF(AND($P$5="あり",$S$5="なし"),VLOOKUP($B$6,'(参考)宿泊料等'!$B:$I,7,FALSE))+IF(AND($P$5="あり",$S$5="あり"),0))</f>
        <v/>
      </c>
      <c r="T25" s="102">
        <f t="shared" ref="T25:AA33" si="5">I25</f>
        <v>0</v>
      </c>
      <c r="U25" s="103">
        <f t="shared" si="5"/>
        <v>0</v>
      </c>
      <c r="V25" s="103">
        <f t="shared" si="5"/>
        <v>0</v>
      </c>
      <c r="W25" s="98">
        <f t="shared" si="5"/>
        <v>0</v>
      </c>
      <c r="X25" s="98">
        <f t="shared" si="5"/>
        <v>0</v>
      </c>
      <c r="Y25" s="104">
        <f t="shared" si="5"/>
        <v>0</v>
      </c>
      <c r="Z25" s="103">
        <f t="shared" si="5"/>
        <v>0</v>
      </c>
      <c r="AA25" s="103" t="str">
        <f t="shared" si="5"/>
        <v/>
      </c>
      <c r="AB25" s="98" t="str">
        <f>IF(OR(H25="東京都特別区",H25="横浜市",H25="川崎市",H25="相模原市",H25="千葉市",H25="さいたま市",H25="名古屋市",H25="京都市",H25="大阪市",H25="堺市",H25="神戸市",H25="広島市",H25="福岡市"),IF(AA25=1,MIN(Q25,VLOOKUP($B$6,'(参考)宿泊料等'!$B:$I,3,FALSE)),""),IF(AA25=1,MIN(Q25,VLOOKUP($B$6,'(参考)宿泊料等'!$B:$I,4,FALSE)),""))</f>
        <v/>
      </c>
      <c r="AC25" s="98" t="str">
        <f t="shared" si="4"/>
        <v/>
      </c>
      <c r="AD25" s="99" t="str">
        <f>IF(AC25="","",IF(AND($AA$5="なし",$AD$5="なし"),VLOOKUP($B$6,'(参考)宿泊料等'!$B:$I,5,FALSE))+IF(AND($AA$5="なし",$AD$5="あり"),VLOOKUP($B$6,'(参考)宿泊料等'!$B:$I,6,FALSE))+IF(AND($AA$5="あり",$AD$5="なし"),VLOOKUP($B$6,'(参考)宿泊料等'!$B:$I,7,FALSE))+IF(AND($AA$5="あり",$AD$5="あり"),0))</f>
        <v/>
      </c>
    </row>
    <row r="26" spans="1:30" ht="22.5" customHeight="1">
      <c r="A26" s="123"/>
      <c r="B26" s="125"/>
      <c r="C26" s="56" t="s">
        <v>68</v>
      </c>
      <c r="D26" s="122"/>
      <c r="E26" s="116"/>
      <c r="F26" s="116"/>
      <c r="G26" s="116"/>
      <c r="H26" s="121"/>
      <c r="I26" s="113"/>
      <c r="J26" s="114"/>
      <c r="K26" s="114"/>
      <c r="L26" s="114"/>
      <c r="M26" s="114"/>
      <c r="N26" s="115"/>
      <c r="O26" s="114"/>
      <c r="P26" s="98" t="str">
        <f t="shared" si="2"/>
        <v/>
      </c>
      <c r="Q26" s="114"/>
      <c r="R26" s="98" t="str">
        <f t="shared" si="3"/>
        <v/>
      </c>
      <c r="S26" s="99" t="str">
        <f>IF(AC26="","",IF(AND($P$5="なし",$S$5="なし"),VLOOKUP($B$6,'(参考)宿泊料等'!$B:$I,5,FALSE))+IF(AND($P$5="なし",$S$5="あり"),VLOOKUP($B$6,'(参考)宿泊料等'!$B:$I,6,FALSE))+IF(AND($P$5="あり",$S$5="なし"),VLOOKUP($B$6,'(参考)宿泊料等'!$B:$I,7,FALSE))+IF(AND($P$5="あり",$S$5="あり"),0))</f>
        <v/>
      </c>
      <c r="T26" s="102">
        <f t="shared" si="5"/>
        <v>0</v>
      </c>
      <c r="U26" s="103">
        <f t="shared" si="5"/>
        <v>0</v>
      </c>
      <c r="V26" s="103">
        <f t="shared" si="5"/>
        <v>0</v>
      </c>
      <c r="W26" s="98">
        <f t="shared" si="5"/>
        <v>0</v>
      </c>
      <c r="X26" s="98">
        <f t="shared" si="5"/>
        <v>0</v>
      </c>
      <c r="Y26" s="104">
        <f t="shared" si="5"/>
        <v>0</v>
      </c>
      <c r="Z26" s="103">
        <f t="shared" si="5"/>
        <v>0</v>
      </c>
      <c r="AA26" s="103" t="str">
        <f t="shared" si="5"/>
        <v/>
      </c>
      <c r="AB26" s="98" t="str">
        <f>IF(OR(H26="東京都特別区",H26="横浜市",H26="川崎市",H26="相模原市",H26="千葉市",H26="さいたま市",H26="名古屋市",H26="京都市",H26="大阪市",H26="堺市",H26="神戸市",H26="広島市",H26="福岡市"),IF(AA26=1,MIN(Q26,VLOOKUP($B$6,'(参考)宿泊料等'!$B:$I,3,FALSE)),""),IF(AA26=1,MIN(Q26,VLOOKUP($B$6,'(参考)宿泊料等'!$B:$I,4,FALSE)),""))</f>
        <v/>
      </c>
      <c r="AC26" s="98" t="str">
        <f t="shared" si="4"/>
        <v/>
      </c>
      <c r="AD26" s="99" t="str">
        <f>IF(AC26="","",IF(AND($AA$5="なし",$AD$5="なし"),VLOOKUP($B$6,'(参考)宿泊料等'!$B:$I,5,FALSE))+IF(AND($AA$5="なし",$AD$5="あり"),VLOOKUP($B$6,'(参考)宿泊料等'!$B:$I,6,FALSE))+IF(AND($AA$5="あり",$AD$5="なし"),VLOOKUP($B$6,'(参考)宿泊料等'!$B:$I,7,FALSE))+IF(AND($AA$5="あり",$AD$5="あり"),0))</f>
        <v/>
      </c>
    </row>
    <row r="27" spans="1:30" ht="22.5" customHeight="1">
      <c r="A27" s="123"/>
      <c r="B27" s="125"/>
      <c r="C27" s="56" t="s">
        <v>68</v>
      </c>
      <c r="D27" s="122"/>
      <c r="E27" s="116"/>
      <c r="F27" s="116"/>
      <c r="G27" s="116"/>
      <c r="H27" s="121"/>
      <c r="I27" s="113"/>
      <c r="J27" s="114"/>
      <c r="K27" s="114"/>
      <c r="L27" s="114"/>
      <c r="M27" s="114"/>
      <c r="N27" s="115"/>
      <c r="O27" s="114"/>
      <c r="P27" s="98" t="str">
        <f t="shared" si="2"/>
        <v/>
      </c>
      <c r="Q27" s="114"/>
      <c r="R27" s="98" t="str">
        <f t="shared" si="3"/>
        <v/>
      </c>
      <c r="S27" s="99" t="str">
        <f>IF(AC27="","",IF(AND($P$5="なし",$S$5="なし"),VLOOKUP($B$6,'(参考)宿泊料等'!$B:$I,5,FALSE))+IF(AND($P$5="なし",$S$5="あり"),VLOOKUP($B$6,'(参考)宿泊料等'!$B:$I,6,FALSE))+IF(AND($P$5="あり",$S$5="なし"),VLOOKUP($B$6,'(参考)宿泊料等'!$B:$I,7,FALSE))+IF(AND($P$5="あり",$S$5="あり"),0))</f>
        <v/>
      </c>
      <c r="T27" s="102">
        <f t="shared" si="5"/>
        <v>0</v>
      </c>
      <c r="U27" s="103">
        <f t="shared" si="5"/>
        <v>0</v>
      </c>
      <c r="V27" s="103">
        <f t="shared" si="5"/>
        <v>0</v>
      </c>
      <c r="W27" s="98">
        <f t="shared" si="5"/>
        <v>0</v>
      </c>
      <c r="X27" s="98">
        <f t="shared" si="5"/>
        <v>0</v>
      </c>
      <c r="Y27" s="104">
        <f t="shared" si="5"/>
        <v>0</v>
      </c>
      <c r="Z27" s="103">
        <f t="shared" si="5"/>
        <v>0</v>
      </c>
      <c r="AA27" s="103" t="str">
        <f t="shared" si="5"/>
        <v/>
      </c>
      <c r="AB27" s="98" t="str">
        <f>IF(OR(H27="東京都特別区",H27="横浜市",H27="川崎市",H27="相模原市",H27="千葉市",H27="さいたま市",H27="名古屋市",H27="京都市",H27="大阪市",H27="堺市",H27="神戸市",H27="広島市",H27="福岡市"),IF(AA27=1,MIN(Q27,VLOOKUP($B$6,'(参考)宿泊料等'!$B:$I,3,FALSE)),""),IF(AA27=1,MIN(Q27,VLOOKUP($B$6,'(参考)宿泊料等'!$B:$I,4,FALSE)),""))</f>
        <v/>
      </c>
      <c r="AC27" s="98" t="str">
        <f t="shared" si="4"/>
        <v/>
      </c>
      <c r="AD27" s="99" t="str">
        <f>IF(AC27="","",IF(AND($AA$5="なし",$AD$5="なし"),VLOOKUP($B$6,'(参考)宿泊料等'!$B:$I,5,FALSE))+IF(AND($AA$5="なし",$AD$5="あり"),VLOOKUP($B$6,'(参考)宿泊料等'!$B:$I,6,FALSE))+IF(AND($AA$5="あり",$AD$5="なし"),VLOOKUP($B$6,'(参考)宿泊料等'!$B:$I,7,FALSE))+IF(AND($AA$5="あり",$AD$5="あり"),0))</f>
        <v/>
      </c>
    </row>
    <row r="28" spans="1:30" ht="22.5" customHeight="1">
      <c r="A28" s="123"/>
      <c r="B28" s="125"/>
      <c r="C28" s="56" t="s">
        <v>68</v>
      </c>
      <c r="D28" s="122"/>
      <c r="E28" s="116"/>
      <c r="F28" s="116"/>
      <c r="G28" s="116"/>
      <c r="H28" s="121"/>
      <c r="I28" s="113"/>
      <c r="J28" s="114"/>
      <c r="K28" s="114"/>
      <c r="L28" s="114"/>
      <c r="M28" s="114"/>
      <c r="N28" s="115"/>
      <c r="O28" s="114"/>
      <c r="P28" s="98" t="str">
        <f t="shared" si="2"/>
        <v/>
      </c>
      <c r="Q28" s="114"/>
      <c r="R28" s="98" t="str">
        <f t="shared" si="3"/>
        <v/>
      </c>
      <c r="S28" s="99" t="str">
        <f>IF(AC28="","",IF(AND($P$5="なし",$S$5="なし"),VLOOKUP($B$6,'(参考)宿泊料等'!$B:$I,5,FALSE))+IF(AND($P$5="なし",$S$5="あり"),VLOOKUP($B$6,'(参考)宿泊料等'!$B:$I,6,FALSE))+IF(AND($P$5="あり",$S$5="なし"),VLOOKUP($B$6,'(参考)宿泊料等'!$B:$I,7,FALSE))+IF(AND($P$5="あり",$S$5="あり"),0))</f>
        <v/>
      </c>
      <c r="T28" s="102">
        <f t="shared" si="5"/>
        <v>0</v>
      </c>
      <c r="U28" s="103">
        <f t="shared" si="5"/>
        <v>0</v>
      </c>
      <c r="V28" s="103">
        <f t="shared" si="5"/>
        <v>0</v>
      </c>
      <c r="W28" s="98">
        <f t="shared" si="5"/>
        <v>0</v>
      </c>
      <c r="X28" s="98">
        <f t="shared" si="5"/>
        <v>0</v>
      </c>
      <c r="Y28" s="104">
        <f t="shared" si="5"/>
        <v>0</v>
      </c>
      <c r="Z28" s="103">
        <f t="shared" si="5"/>
        <v>0</v>
      </c>
      <c r="AA28" s="103" t="str">
        <f t="shared" si="5"/>
        <v/>
      </c>
      <c r="AB28" s="98" t="str">
        <f>IF(OR(H28="東京都特別区",H28="横浜市",H28="川崎市",H28="相模原市",H28="千葉市",H28="さいたま市",H28="名古屋市",H28="京都市",H28="大阪市",H28="堺市",H28="神戸市",H28="広島市",H28="福岡市"),IF(AA28=1,MIN(Q28,VLOOKUP($B$6,'(参考)宿泊料等'!$B:$I,3,FALSE)),""),IF(AA28=1,MIN(Q28,VLOOKUP($B$6,'(参考)宿泊料等'!$B:$I,4,FALSE)),""))</f>
        <v/>
      </c>
      <c r="AC28" s="98" t="str">
        <f t="shared" si="4"/>
        <v/>
      </c>
      <c r="AD28" s="99" t="str">
        <f>IF(AC28="","",IF(AND($AA$5="なし",$AD$5="なし"),VLOOKUP($B$6,'(参考)宿泊料等'!$B:$I,5,FALSE))+IF(AND($AA$5="なし",$AD$5="あり"),VLOOKUP($B$6,'(参考)宿泊料等'!$B:$I,6,FALSE))+IF(AND($AA$5="あり",$AD$5="なし"),VLOOKUP($B$6,'(参考)宿泊料等'!$B:$I,7,FALSE))+IF(AND($AA$5="あり",$AD$5="あり"),0))</f>
        <v/>
      </c>
    </row>
    <row r="29" spans="1:30" ht="22.5" customHeight="1">
      <c r="A29" s="123"/>
      <c r="B29" s="125"/>
      <c r="C29" s="56" t="s">
        <v>68</v>
      </c>
      <c r="D29" s="122"/>
      <c r="E29" s="116"/>
      <c r="F29" s="116"/>
      <c r="G29" s="116"/>
      <c r="H29" s="121"/>
      <c r="I29" s="113"/>
      <c r="J29" s="114"/>
      <c r="K29" s="114"/>
      <c r="L29" s="114"/>
      <c r="M29" s="114"/>
      <c r="N29" s="115"/>
      <c r="O29" s="114"/>
      <c r="P29" s="98" t="str">
        <f t="shared" si="2"/>
        <v/>
      </c>
      <c r="Q29" s="114"/>
      <c r="R29" s="98" t="str">
        <f t="shared" si="3"/>
        <v/>
      </c>
      <c r="S29" s="99" t="str">
        <f>IF(AC29="","",IF(AND($P$5="なし",$S$5="なし"),VLOOKUP($B$6,'(参考)宿泊料等'!$B:$I,5,FALSE))+IF(AND($P$5="なし",$S$5="あり"),VLOOKUP($B$6,'(参考)宿泊料等'!$B:$I,6,FALSE))+IF(AND($P$5="あり",$S$5="なし"),VLOOKUP($B$6,'(参考)宿泊料等'!$B:$I,7,FALSE))+IF(AND($P$5="あり",$S$5="あり"),0))</f>
        <v/>
      </c>
      <c r="T29" s="102">
        <f t="shared" si="5"/>
        <v>0</v>
      </c>
      <c r="U29" s="103">
        <f t="shared" si="5"/>
        <v>0</v>
      </c>
      <c r="V29" s="103">
        <f t="shared" si="5"/>
        <v>0</v>
      </c>
      <c r="W29" s="98">
        <f t="shared" si="5"/>
        <v>0</v>
      </c>
      <c r="X29" s="98">
        <f t="shared" si="5"/>
        <v>0</v>
      </c>
      <c r="Y29" s="104">
        <f t="shared" si="5"/>
        <v>0</v>
      </c>
      <c r="Z29" s="103">
        <f t="shared" si="5"/>
        <v>0</v>
      </c>
      <c r="AA29" s="103" t="str">
        <f t="shared" si="5"/>
        <v/>
      </c>
      <c r="AB29" s="98" t="str">
        <f>IF(OR(H29="東京都特別区",H29="横浜市",H29="川崎市",H29="相模原市",H29="千葉市",H29="さいたま市",H29="名古屋市",H29="京都市",H29="大阪市",H29="堺市",H29="神戸市",H29="広島市",H29="福岡市"),IF(AA29=1,MIN(Q29,VLOOKUP($B$6,'(参考)宿泊料等'!$B:$I,3,FALSE)),""),IF(AA29=1,MIN(Q29,VLOOKUP($B$6,'(参考)宿泊料等'!$B:$I,4,FALSE)),""))</f>
        <v/>
      </c>
      <c r="AC29" s="98" t="str">
        <f t="shared" si="4"/>
        <v/>
      </c>
      <c r="AD29" s="99" t="str">
        <f>IF(AC29="","",IF(AND($AA$5="なし",$AD$5="なし"),VLOOKUP($B$6,'(参考)宿泊料等'!$B:$I,5,FALSE))+IF(AND($AA$5="なし",$AD$5="あり"),VLOOKUP($B$6,'(参考)宿泊料等'!$B:$I,6,FALSE))+IF(AND($AA$5="あり",$AD$5="なし"),VLOOKUP($B$6,'(参考)宿泊料等'!$B:$I,7,FALSE))+IF(AND($AA$5="あり",$AD$5="あり"),0))</f>
        <v/>
      </c>
    </row>
    <row r="30" spans="1:30" ht="22.5" customHeight="1">
      <c r="A30" s="123"/>
      <c r="B30" s="125"/>
      <c r="C30" s="56" t="s">
        <v>68</v>
      </c>
      <c r="D30" s="122"/>
      <c r="E30" s="116"/>
      <c r="F30" s="116"/>
      <c r="G30" s="116"/>
      <c r="H30" s="121"/>
      <c r="I30" s="113"/>
      <c r="J30" s="114"/>
      <c r="K30" s="114"/>
      <c r="L30" s="114"/>
      <c r="M30" s="114"/>
      <c r="N30" s="115"/>
      <c r="O30" s="114"/>
      <c r="P30" s="98" t="str">
        <f t="shared" si="2"/>
        <v/>
      </c>
      <c r="Q30" s="114"/>
      <c r="R30" s="98" t="str">
        <f t="shared" si="3"/>
        <v/>
      </c>
      <c r="S30" s="99" t="str">
        <f>IF(AC30="","",IF(AND($P$5="なし",$S$5="なし"),VLOOKUP($B$6,'(参考)宿泊料等'!$B:$I,5,FALSE))+IF(AND($P$5="なし",$S$5="あり"),VLOOKUP($B$6,'(参考)宿泊料等'!$B:$I,6,FALSE))+IF(AND($P$5="あり",$S$5="なし"),VLOOKUP($B$6,'(参考)宿泊料等'!$B:$I,7,FALSE))+IF(AND($P$5="あり",$S$5="あり"),0))</f>
        <v/>
      </c>
      <c r="T30" s="102">
        <f t="shared" si="5"/>
        <v>0</v>
      </c>
      <c r="U30" s="103">
        <f t="shared" si="5"/>
        <v>0</v>
      </c>
      <c r="V30" s="103">
        <f t="shared" si="5"/>
        <v>0</v>
      </c>
      <c r="W30" s="98">
        <f t="shared" si="5"/>
        <v>0</v>
      </c>
      <c r="X30" s="98">
        <f t="shared" si="5"/>
        <v>0</v>
      </c>
      <c r="Y30" s="104">
        <f t="shared" si="5"/>
        <v>0</v>
      </c>
      <c r="Z30" s="103">
        <f t="shared" si="5"/>
        <v>0</v>
      </c>
      <c r="AA30" s="103" t="str">
        <f t="shared" si="5"/>
        <v/>
      </c>
      <c r="AB30" s="98" t="str">
        <f>IF(OR(H30="東京都特別区",H30="横浜市",H30="川崎市",H30="相模原市",H30="千葉市",H30="さいたま市",H30="名古屋市",H30="京都市",H30="大阪市",H30="堺市",H30="神戸市",H30="広島市",H30="福岡市"),IF(AA30=1,MIN(Q30,VLOOKUP($B$6,'(参考)宿泊料等'!$B:$I,3,FALSE)),""),IF(AA30=1,MIN(Q30,VLOOKUP($B$6,'(参考)宿泊料等'!$B:$I,4,FALSE)),""))</f>
        <v/>
      </c>
      <c r="AC30" s="98" t="str">
        <f t="shared" si="4"/>
        <v/>
      </c>
      <c r="AD30" s="99" t="str">
        <f>IF(AC30="","",IF(AND($AA$5="なし",$AD$5="なし"),VLOOKUP($B$6,'(参考)宿泊料等'!$B:$I,5,FALSE))+IF(AND($AA$5="なし",$AD$5="あり"),VLOOKUP($B$6,'(参考)宿泊料等'!$B:$I,6,FALSE))+IF(AND($AA$5="あり",$AD$5="なし"),VLOOKUP($B$6,'(参考)宿泊料等'!$B:$I,7,FALSE))+IF(AND($AA$5="あり",$AD$5="あり"),0))</f>
        <v/>
      </c>
    </row>
    <row r="31" spans="1:30" ht="22.5" customHeight="1">
      <c r="A31" s="123"/>
      <c r="B31" s="125"/>
      <c r="C31" s="56" t="s">
        <v>68</v>
      </c>
      <c r="D31" s="122"/>
      <c r="E31" s="116"/>
      <c r="F31" s="116"/>
      <c r="G31" s="116"/>
      <c r="H31" s="121"/>
      <c r="I31" s="113"/>
      <c r="J31" s="114"/>
      <c r="K31" s="114"/>
      <c r="L31" s="114"/>
      <c r="M31" s="114"/>
      <c r="N31" s="115"/>
      <c r="O31" s="114"/>
      <c r="P31" s="98" t="str">
        <f t="shared" si="2"/>
        <v/>
      </c>
      <c r="Q31" s="114"/>
      <c r="R31" s="98" t="str">
        <f t="shared" si="3"/>
        <v/>
      </c>
      <c r="S31" s="99" t="str">
        <f>IF(AC31="","",IF(AND($P$5="なし",$S$5="なし"),VLOOKUP($B$6,'(参考)宿泊料等'!$B:$I,5,FALSE))+IF(AND($P$5="なし",$S$5="あり"),VLOOKUP($B$6,'(参考)宿泊料等'!$B:$I,6,FALSE))+IF(AND($P$5="あり",$S$5="なし"),VLOOKUP($B$6,'(参考)宿泊料等'!$B:$I,7,FALSE))+IF(AND($P$5="あり",$S$5="あり"),0))</f>
        <v/>
      </c>
      <c r="T31" s="102">
        <f t="shared" si="5"/>
        <v>0</v>
      </c>
      <c r="U31" s="103">
        <f t="shared" si="5"/>
        <v>0</v>
      </c>
      <c r="V31" s="103">
        <f t="shared" si="5"/>
        <v>0</v>
      </c>
      <c r="W31" s="98">
        <f t="shared" si="5"/>
        <v>0</v>
      </c>
      <c r="X31" s="98">
        <f t="shared" si="5"/>
        <v>0</v>
      </c>
      <c r="Y31" s="104">
        <f>N31</f>
        <v>0</v>
      </c>
      <c r="Z31" s="103">
        <f t="shared" si="5"/>
        <v>0</v>
      </c>
      <c r="AA31" s="103" t="str">
        <f>P31</f>
        <v/>
      </c>
      <c r="AB31" s="98" t="str">
        <f>IF(OR(H31="東京都特別区",H31="横浜市",H31="川崎市",H31="相模原市",H31="千葉市",H31="さいたま市",H31="名古屋市",H31="京都市",H31="大阪市",H31="堺市",H31="神戸市",H31="広島市",H31="福岡市"),IF(AA31=1,MIN(Q31,VLOOKUP($B$6,'(参考)宿泊料等'!$B:$I,3,FALSE)),""),IF(AA31=1,MIN(Q31,VLOOKUP($B$6,'(参考)宿泊料等'!$B:$I,4,FALSE)),""))</f>
        <v/>
      </c>
      <c r="AC31" s="98" t="str">
        <f t="shared" si="4"/>
        <v/>
      </c>
      <c r="AD31" s="99" t="str">
        <f>IF(AC31="","",IF(AND($AA$5="なし",$AD$5="なし"),VLOOKUP($B$6,'(参考)宿泊料等'!$B:$I,5,FALSE))+IF(AND($AA$5="なし",$AD$5="あり"),VLOOKUP($B$6,'(参考)宿泊料等'!$B:$I,6,FALSE))+IF(AND($AA$5="あり",$AD$5="なし"),VLOOKUP($B$6,'(参考)宿泊料等'!$B:$I,7,FALSE))+IF(AND($AA$5="あり",$AD$5="あり"),0))</f>
        <v/>
      </c>
    </row>
    <row r="32" spans="1:30" ht="22.5" customHeight="1">
      <c r="A32" s="123"/>
      <c r="B32" s="125"/>
      <c r="C32" s="56" t="s">
        <v>68</v>
      </c>
      <c r="D32" s="122"/>
      <c r="E32" s="116"/>
      <c r="F32" s="116"/>
      <c r="G32" s="116"/>
      <c r="H32" s="121"/>
      <c r="I32" s="113"/>
      <c r="J32" s="114"/>
      <c r="K32" s="114"/>
      <c r="L32" s="114"/>
      <c r="M32" s="114"/>
      <c r="N32" s="115"/>
      <c r="O32" s="114"/>
      <c r="P32" s="98" t="str">
        <f t="shared" si="2"/>
        <v/>
      </c>
      <c r="Q32" s="114"/>
      <c r="R32" s="98" t="str">
        <f t="shared" si="3"/>
        <v/>
      </c>
      <c r="S32" s="99" t="str">
        <f>IF(AC32="","",IF(AND($P$5="なし",$S$5="なし"),VLOOKUP($B$6,'(参考)宿泊料等'!$B:$I,5,FALSE))+IF(AND($P$5="なし",$S$5="あり"),VLOOKUP($B$6,'(参考)宿泊料等'!$B:$I,6,FALSE))+IF(AND($P$5="あり",$S$5="なし"),VLOOKUP($B$6,'(参考)宿泊料等'!$B:$I,7,FALSE))+IF(AND($P$5="あり",$S$5="あり"),0))</f>
        <v/>
      </c>
      <c r="T32" s="102">
        <f t="shared" si="5"/>
        <v>0</v>
      </c>
      <c r="U32" s="103">
        <f t="shared" si="5"/>
        <v>0</v>
      </c>
      <c r="V32" s="103">
        <f t="shared" si="5"/>
        <v>0</v>
      </c>
      <c r="W32" s="98">
        <f t="shared" si="5"/>
        <v>0</v>
      </c>
      <c r="X32" s="98">
        <f t="shared" si="5"/>
        <v>0</v>
      </c>
      <c r="Y32" s="104">
        <f>N32</f>
        <v>0</v>
      </c>
      <c r="Z32" s="103">
        <f t="shared" si="5"/>
        <v>0</v>
      </c>
      <c r="AA32" s="103" t="str">
        <f>P32</f>
        <v/>
      </c>
      <c r="AB32" s="98" t="str">
        <f>IF(OR(H32="東京都特別区",H32="横浜市",H32="川崎市",H32="相模原市",H32="千葉市",H32="さいたま市",H32="名古屋市",H32="京都市",H32="大阪市",H32="堺市",H32="神戸市",H32="広島市",H32="福岡市"),IF(AA32=1,MIN(Q32,VLOOKUP($B$6,'(参考)宿泊料等'!$B:$I,3,FALSE)),""),IF(AA32=1,MIN(Q32,VLOOKUP($B$6,'(参考)宿泊料等'!$B:$I,4,FALSE)),""))</f>
        <v/>
      </c>
      <c r="AC32" s="98" t="str">
        <f t="shared" si="4"/>
        <v/>
      </c>
      <c r="AD32" s="99" t="str">
        <f>IF(AC32="","",IF(AND($AA$5="なし",$AD$5="なし"),VLOOKUP($B$6,'(参考)宿泊料等'!$B:$I,5,FALSE))+IF(AND($AA$5="なし",$AD$5="あり"),VLOOKUP($B$6,'(参考)宿泊料等'!$B:$I,6,FALSE))+IF(AND($AA$5="あり",$AD$5="なし"),VLOOKUP($B$6,'(参考)宿泊料等'!$B:$I,7,FALSE))+IF(AND($AA$5="あり",$AD$5="あり"),0))</f>
        <v/>
      </c>
    </row>
    <row r="33" spans="1:30" ht="22.5" customHeight="1" thickBot="1">
      <c r="A33" s="123"/>
      <c r="B33" s="125"/>
      <c r="C33" s="56" t="s">
        <v>68</v>
      </c>
      <c r="D33" s="122"/>
      <c r="E33" s="116"/>
      <c r="F33" s="116"/>
      <c r="G33" s="116"/>
      <c r="H33" s="121"/>
      <c r="I33" s="113"/>
      <c r="J33" s="114"/>
      <c r="K33" s="114"/>
      <c r="L33" s="114"/>
      <c r="M33" s="114"/>
      <c r="N33" s="115"/>
      <c r="O33" s="114"/>
      <c r="P33" s="98" t="str">
        <f t="shared" si="2"/>
        <v/>
      </c>
      <c r="Q33" s="114"/>
      <c r="R33" s="98" t="str">
        <f t="shared" si="3"/>
        <v/>
      </c>
      <c r="S33" s="99" t="str">
        <f>IF(AC33="","",IF(AND($P$5="なし",$S$5="なし"),VLOOKUP($B$6,'(参考)宿泊料等'!$B:$I,5,FALSE))+IF(AND($P$5="なし",$S$5="あり"),VLOOKUP($B$6,'(参考)宿泊料等'!$B:$I,6,FALSE))+IF(AND($P$5="あり",$S$5="なし"),VLOOKUP($B$6,'(参考)宿泊料等'!$B:$I,7,FALSE))+IF(AND($P$5="あり",$S$5="あり"),0))</f>
        <v/>
      </c>
      <c r="T33" s="102">
        <f t="shared" si="5"/>
        <v>0</v>
      </c>
      <c r="U33" s="103">
        <f t="shared" si="5"/>
        <v>0</v>
      </c>
      <c r="V33" s="103">
        <f t="shared" si="5"/>
        <v>0</v>
      </c>
      <c r="W33" s="98">
        <f t="shared" si="5"/>
        <v>0</v>
      </c>
      <c r="X33" s="98">
        <f t="shared" si="5"/>
        <v>0</v>
      </c>
      <c r="Y33" s="104">
        <f>N33</f>
        <v>0</v>
      </c>
      <c r="Z33" s="103">
        <f>O33</f>
        <v>0</v>
      </c>
      <c r="AA33" s="103" t="str">
        <f>P33</f>
        <v/>
      </c>
      <c r="AB33" s="98" t="str">
        <f>IF(OR(H33="東京都特別区",H33="横浜市",H33="川崎市",H33="相模原市",H33="千葉市",H33="さいたま市",H33="名古屋市",H33="京都市",H33="大阪市",H33="堺市",H33="神戸市",H33="広島市",H33="福岡市"),IF(AA33=1,MIN(Q33,VLOOKUP($B$6,'(参考)宿泊料等'!$B:$I,3,FALSE)),""),IF(AA33=1,MIN(Q33,VLOOKUP($B$6,'(参考)宿泊料等'!$B:$I,4,FALSE)),""))</f>
        <v/>
      </c>
      <c r="AC33" s="98" t="str">
        <f t="shared" si="4"/>
        <v/>
      </c>
      <c r="AD33" s="99" t="str">
        <f>IF(AC33="","",IF(AND($AA$5="なし",$AD$5="なし"),VLOOKUP($B$6,'(参考)宿泊料等'!$B:$I,5,FALSE))+IF(AND($AA$5="なし",$AD$5="あり"),VLOOKUP($B$6,'(参考)宿泊料等'!$B:$I,6,FALSE))+IF(AND($AA$5="あり",$AD$5="なし"),VLOOKUP($B$6,'(参考)宿泊料等'!$B:$I,7,FALSE))+IF(AND($AA$5="あり",$AD$5="あり"),0))</f>
        <v/>
      </c>
    </row>
    <row r="34" spans="1:30" ht="37.5" customHeight="1" thickBot="1">
      <c r="A34" s="172" t="s">
        <v>89</v>
      </c>
      <c r="B34" s="173"/>
      <c r="C34" s="173"/>
      <c r="D34" s="173"/>
      <c r="E34" s="173"/>
      <c r="F34" s="173"/>
      <c r="G34" s="173"/>
      <c r="H34" s="173"/>
      <c r="I34" s="88">
        <f t="shared" ref="I34:AD34" si="6">SUM(I9:I33)</f>
        <v>0</v>
      </c>
      <c r="J34" s="89">
        <f t="shared" si="6"/>
        <v>0</v>
      </c>
      <c r="K34" s="90">
        <f t="shared" si="6"/>
        <v>0</v>
      </c>
      <c r="L34" s="91">
        <f t="shared" si="6"/>
        <v>0</v>
      </c>
      <c r="M34" s="89">
        <f t="shared" si="6"/>
        <v>0</v>
      </c>
      <c r="N34" s="91">
        <f t="shared" si="6"/>
        <v>0</v>
      </c>
      <c r="O34" s="89">
        <f t="shared" si="6"/>
        <v>0</v>
      </c>
      <c r="P34" s="89">
        <f t="shared" si="6"/>
        <v>0</v>
      </c>
      <c r="Q34" s="89">
        <f t="shared" si="6"/>
        <v>0</v>
      </c>
      <c r="R34" s="89">
        <f t="shared" si="6"/>
        <v>0</v>
      </c>
      <c r="S34" s="89">
        <f t="shared" si="6"/>
        <v>0</v>
      </c>
      <c r="T34" s="92">
        <f t="shared" si="6"/>
        <v>0</v>
      </c>
      <c r="U34" s="93">
        <f t="shared" si="6"/>
        <v>0</v>
      </c>
      <c r="V34" s="93">
        <f t="shared" si="6"/>
        <v>0</v>
      </c>
      <c r="W34" s="93">
        <f t="shared" si="6"/>
        <v>0</v>
      </c>
      <c r="X34" s="93">
        <f t="shared" si="6"/>
        <v>0</v>
      </c>
      <c r="Y34" s="94">
        <f t="shared" si="6"/>
        <v>0</v>
      </c>
      <c r="Z34" s="93">
        <f t="shared" si="6"/>
        <v>0</v>
      </c>
      <c r="AA34" s="93">
        <f t="shared" si="6"/>
        <v>0</v>
      </c>
      <c r="AB34" s="93">
        <f t="shared" si="6"/>
        <v>0</v>
      </c>
      <c r="AC34" s="93">
        <f t="shared" si="6"/>
        <v>0</v>
      </c>
      <c r="AD34" s="95">
        <f t="shared" si="6"/>
        <v>0</v>
      </c>
    </row>
    <row r="35" spans="1:30" ht="19.5" customHeight="1" thickBot="1">
      <c r="C35" s="5"/>
      <c r="H35" s="5"/>
      <c r="O35" s="42"/>
      <c r="P35" s="42"/>
      <c r="Q35" s="42"/>
      <c r="R35" s="42"/>
      <c r="S35" s="42"/>
      <c r="T35" s="42"/>
      <c r="U35" s="42"/>
      <c r="V35" s="42"/>
      <c r="W35" s="42"/>
      <c r="X35" s="42"/>
      <c r="Y35" s="42"/>
      <c r="Z35" s="42"/>
      <c r="AA35" s="42"/>
      <c r="AB35" s="42"/>
      <c r="AC35" s="42"/>
      <c r="AD35" s="42"/>
    </row>
    <row r="36" spans="1:30" ht="37.5" customHeight="1" thickBot="1">
      <c r="H36" s="43"/>
      <c r="I36" s="174" t="s">
        <v>44</v>
      </c>
      <c r="J36" s="156"/>
      <c r="K36" s="156"/>
      <c r="L36" s="156"/>
      <c r="M36" s="156"/>
      <c r="N36" s="156"/>
      <c r="O36" s="222">
        <f>SUM(K5,J34,K34,M34,O34,Q34,S34)</f>
        <v>0</v>
      </c>
      <c r="P36" s="223"/>
      <c r="Q36" s="223"/>
      <c r="R36" s="223"/>
      <c r="S36" s="224"/>
      <c r="T36" s="155" t="s">
        <v>90</v>
      </c>
      <c r="U36" s="156"/>
      <c r="V36" s="156"/>
      <c r="W36" s="156"/>
      <c r="X36" s="156"/>
      <c r="Y36" s="156"/>
      <c r="Z36" s="222">
        <f>SUM(V5,U34,V34,X34,Z34,AB34,AD34)</f>
        <v>0</v>
      </c>
      <c r="AA36" s="223"/>
      <c r="AB36" s="223"/>
      <c r="AC36" s="223"/>
      <c r="AD36" s="224"/>
    </row>
    <row r="37" spans="1:30" ht="16.5" thickBot="1">
      <c r="A37" s="153" t="s">
        <v>91</v>
      </c>
      <c r="B37" s="153"/>
      <c r="C37" s="153"/>
      <c r="D37" s="153"/>
      <c r="E37" s="153"/>
      <c r="F37" s="153"/>
      <c r="G37" s="153"/>
      <c r="H37" s="153"/>
      <c r="I37" s="154"/>
      <c r="J37" s="154"/>
      <c r="K37" s="154"/>
      <c r="L37" s="154"/>
      <c r="M37" s="154"/>
      <c r="N37" s="154"/>
      <c r="O37" s="44"/>
      <c r="P37" s="44"/>
      <c r="Q37" s="44"/>
      <c r="R37" s="44"/>
      <c r="S37" s="44"/>
      <c r="T37" s="155" t="s">
        <v>92</v>
      </c>
      <c r="U37" s="156"/>
      <c r="V37" s="156"/>
      <c r="W37" s="156"/>
      <c r="X37" s="156"/>
      <c r="Y37" s="156"/>
      <c r="Z37" s="222">
        <f>O36-Z36</f>
        <v>0</v>
      </c>
      <c r="AA37" s="223"/>
      <c r="AB37" s="223"/>
      <c r="AC37" s="223"/>
      <c r="AD37" s="224"/>
    </row>
  </sheetData>
  <sheetProtection sheet="1" selectLockedCells="1"/>
  <mergeCells count="33">
    <mergeCell ref="W1:AD1"/>
    <mergeCell ref="E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A9:O33 Q9:Q33">
    <cfRule type="containsBlanks" dxfId="0" priority="1">
      <formula>LEN(TRIM(A5))=0</formula>
    </cfRule>
  </conditionalFormatting>
  <dataValidations count="1">
    <dataValidation type="list" allowBlank="1" showInputMessage="1" showErrorMessage="1" sqref="S5 P5" xr:uid="{00000000-0002-0000-0500-000000000000}">
      <formula1>"あり,なし"</formula1>
    </dataValidation>
  </dataValidations>
  <printOptions horizontalCentered="1"/>
  <pageMargins left="0.74803149606299213" right="0.47244094488188981" top="0.6692913385826772" bottom="0.35433070866141736"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'(参考)宿泊料等'!$I$2:$I$15</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M25"/>
  <sheetViews>
    <sheetView view="pageBreakPreview" topLeftCell="A3" zoomScaleNormal="100" zoomScaleSheetLayoutView="100" workbookViewId="0">
      <selection activeCell="G5" sqref="G5"/>
    </sheetView>
  </sheetViews>
  <sheetFormatPr defaultColWidth="9" defaultRowHeight="18.75"/>
  <cols>
    <col min="1" max="1" width="8.42578125" style="78" bestFit="1" customWidth="1"/>
    <col min="2" max="2" width="25.42578125" style="78" bestFit="1" customWidth="1"/>
    <col min="3" max="3" width="5.28515625" style="87" bestFit="1" customWidth="1"/>
    <col min="4" max="5" width="7.140625" style="78" bestFit="1" customWidth="1"/>
    <col min="6" max="6" width="8.140625" style="78" bestFit="1" customWidth="1"/>
    <col min="7" max="8" width="6.85546875" style="78" bestFit="1" customWidth="1"/>
    <col min="9" max="9" width="13" style="78" bestFit="1" customWidth="1"/>
    <col min="10" max="16384" width="9" style="78"/>
  </cols>
  <sheetData>
    <row r="1" spans="1:13">
      <c r="A1" s="229" t="s">
        <v>103</v>
      </c>
      <c r="B1" s="229" t="s">
        <v>104</v>
      </c>
      <c r="C1" s="229" t="s">
        <v>105</v>
      </c>
      <c r="D1" s="232" t="s">
        <v>106</v>
      </c>
      <c r="E1" s="232"/>
      <c r="F1" s="232" t="s">
        <v>65</v>
      </c>
      <c r="G1" s="232"/>
      <c r="H1" s="232"/>
      <c r="I1" s="77" t="s">
        <v>107</v>
      </c>
    </row>
    <row r="2" spans="1:13">
      <c r="A2" s="229"/>
      <c r="B2" s="229"/>
      <c r="C2" s="229"/>
      <c r="D2" s="77" t="s">
        <v>107</v>
      </c>
      <c r="E2" s="77" t="s">
        <v>108</v>
      </c>
      <c r="F2" s="77" t="s">
        <v>89</v>
      </c>
      <c r="G2" s="77" t="s">
        <v>81</v>
      </c>
      <c r="H2" s="77" t="s">
        <v>109</v>
      </c>
      <c r="I2" s="77" t="s">
        <v>110</v>
      </c>
    </row>
    <row r="3" spans="1:13">
      <c r="A3" s="229" t="s">
        <v>111</v>
      </c>
      <c r="B3" s="79" t="s">
        <v>112</v>
      </c>
      <c r="C3" s="77" t="s">
        <v>113</v>
      </c>
      <c r="D3" s="80">
        <v>14800</v>
      </c>
      <c r="E3" s="80">
        <v>13300</v>
      </c>
      <c r="F3" s="80">
        <f>G3+H3</f>
        <v>3000</v>
      </c>
      <c r="G3" s="80">
        <v>2000</v>
      </c>
      <c r="H3" s="80">
        <v>1000</v>
      </c>
      <c r="I3" s="77" t="s">
        <v>114</v>
      </c>
      <c r="J3" s="81"/>
      <c r="K3" s="82"/>
      <c r="L3" s="83"/>
      <c r="M3" s="82"/>
    </row>
    <row r="4" spans="1:13">
      <c r="A4" s="229"/>
      <c r="B4" s="79" t="s">
        <v>115</v>
      </c>
      <c r="C4" s="77" t="s">
        <v>113</v>
      </c>
      <c r="D4" s="80">
        <v>14800</v>
      </c>
      <c r="E4" s="80">
        <v>13300</v>
      </c>
      <c r="F4" s="80">
        <f t="shared" ref="F4:F25" si="0">G4+H4</f>
        <v>3000</v>
      </c>
      <c r="G4" s="80">
        <v>2000</v>
      </c>
      <c r="H4" s="80">
        <v>1000</v>
      </c>
      <c r="I4" s="77" t="s">
        <v>116</v>
      </c>
      <c r="J4" s="81"/>
      <c r="K4" s="82"/>
      <c r="L4" s="83"/>
      <c r="M4" s="82"/>
    </row>
    <row r="5" spans="1:13">
      <c r="A5" s="229"/>
      <c r="B5" s="79" t="s">
        <v>117</v>
      </c>
      <c r="C5" s="77" t="s">
        <v>113</v>
      </c>
      <c r="D5" s="80">
        <v>14800</v>
      </c>
      <c r="E5" s="80">
        <v>13300</v>
      </c>
      <c r="F5" s="80">
        <f t="shared" si="0"/>
        <v>3000</v>
      </c>
      <c r="G5" s="80">
        <v>2000</v>
      </c>
      <c r="H5" s="80">
        <v>1000</v>
      </c>
      <c r="I5" s="77" t="s">
        <v>118</v>
      </c>
      <c r="J5" s="81"/>
      <c r="K5" s="82"/>
      <c r="L5" s="83"/>
      <c r="M5" s="82"/>
    </row>
    <row r="6" spans="1:13">
      <c r="A6" s="229"/>
      <c r="B6" s="79" t="s">
        <v>119</v>
      </c>
      <c r="C6" s="77" t="s">
        <v>113</v>
      </c>
      <c r="D6" s="80">
        <v>14800</v>
      </c>
      <c r="E6" s="80">
        <v>13300</v>
      </c>
      <c r="F6" s="80">
        <f t="shared" si="0"/>
        <v>3000</v>
      </c>
      <c r="G6" s="80">
        <v>2000</v>
      </c>
      <c r="H6" s="80">
        <v>1000</v>
      </c>
      <c r="I6" s="77" t="s">
        <v>120</v>
      </c>
      <c r="J6" s="81"/>
      <c r="K6" s="82"/>
      <c r="L6" s="83"/>
      <c r="M6" s="82"/>
    </row>
    <row r="7" spans="1:13">
      <c r="A7" s="229"/>
      <c r="B7" s="79" t="s">
        <v>121</v>
      </c>
      <c r="C7" s="77" t="s">
        <v>113</v>
      </c>
      <c r="D7" s="80">
        <v>14800</v>
      </c>
      <c r="E7" s="80">
        <v>13300</v>
      </c>
      <c r="F7" s="80">
        <f t="shared" si="0"/>
        <v>3000</v>
      </c>
      <c r="G7" s="80">
        <v>2000</v>
      </c>
      <c r="H7" s="80">
        <v>1000</v>
      </c>
      <c r="I7" s="77" t="s">
        <v>122</v>
      </c>
      <c r="J7" s="81"/>
      <c r="K7" s="82"/>
      <c r="L7" s="83"/>
      <c r="M7" s="82"/>
    </row>
    <row r="8" spans="1:13">
      <c r="A8" s="229"/>
      <c r="B8" s="79" t="s">
        <v>123</v>
      </c>
      <c r="C8" s="77" t="s">
        <v>113</v>
      </c>
      <c r="D8" s="80">
        <v>14800</v>
      </c>
      <c r="E8" s="80">
        <v>13300</v>
      </c>
      <c r="F8" s="80">
        <f t="shared" si="0"/>
        <v>3000</v>
      </c>
      <c r="G8" s="80">
        <v>2000</v>
      </c>
      <c r="H8" s="80">
        <v>1000</v>
      </c>
      <c r="I8" s="77" t="s">
        <v>88</v>
      </c>
      <c r="J8" s="81"/>
      <c r="K8" s="82"/>
      <c r="L8" s="83"/>
      <c r="M8" s="82"/>
    </row>
    <row r="9" spans="1:13">
      <c r="A9" s="230" t="s">
        <v>124</v>
      </c>
      <c r="B9" s="84" t="s">
        <v>125</v>
      </c>
      <c r="C9" s="85" t="s">
        <v>126</v>
      </c>
      <c r="D9" s="86">
        <v>13100</v>
      </c>
      <c r="E9" s="86">
        <v>11800</v>
      </c>
      <c r="F9" s="86">
        <f t="shared" si="0"/>
        <v>2600</v>
      </c>
      <c r="G9" s="86">
        <v>1700</v>
      </c>
      <c r="H9" s="86">
        <v>900</v>
      </c>
      <c r="I9" s="77" t="s">
        <v>127</v>
      </c>
      <c r="J9" s="81"/>
      <c r="K9" s="82"/>
      <c r="L9" s="83"/>
      <c r="M9" s="82"/>
    </row>
    <row r="10" spans="1:13">
      <c r="A10" s="230"/>
      <c r="B10" s="84" t="s">
        <v>128</v>
      </c>
      <c r="C10" s="85" t="s">
        <v>126</v>
      </c>
      <c r="D10" s="86">
        <v>13100</v>
      </c>
      <c r="E10" s="86">
        <v>11800</v>
      </c>
      <c r="F10" s="86">
        <f t="shared" si="0"/>
        <v>2600</v>
      </c>
      <c r="G10" s="86">
        <v>1700</v>
      </c>
      <c r="H10" s="86">
        <v>900</v>
      </c>
      <c r="I10" s="77" t="s">
        <v>129</v>
      </c>
      <c r="J10" s="81"/>
      <c r="K10" s="82"/>
      <c r="L10" s="83"/>
      <c r="M10" s="82"/>
    </row>
    <row r="11" spans="1:13">
      <c r="A11" s="230"/>
      <c r="B11" s="84" t="s">
        <v>130</v>
      </c>
      <c r="C11" s="85" t="s">
        <v>126</v>
      </c>
      <c r="D11" s="86">
        <v>13100</v>
      </c>
      <c r="E11" s="86">
        <v>11800</v>
      </c>
      <c r="F11" s="86">
        <f t="shared" si="0"/>
        <v>2600</v>
      </c>
      <c r="G11" s="86">
        <v>1700</v>
      </c>
      <c r="H11" s="86">
        <v>900</v>
      </c>
      <c r="I11" s="77" t="s">
        <v>131</v>
      </c>
      <c r="J11" s="81"/>
      <c r="K11" s="82"/>
      <c r="L11" s="83"/>
      <c r="M11" s="82"/>
    </row>
    <row r="12" spans="1:13">
      <c r="A12" s="230"/>
      <c r="B12" s="84" t="s">
        <v>132</v>
      </c>
      <c r="C12" s="85" t="s">
        <v>126</v>
      </c>
      <c r="D12" s="86">
        <v>13100</v>
      </c>
      <c r="E12" s="86">
        <v>11800</v>
      </c>
      <c r="F12" s="86">
        <f t="shared" si="0"/>
        <v>2600</v>
      </c>
      <c r="G12" s="86">
        <v>1700</v>
      </c>
      <c r="H12" s="86">
        <v>900</v>
      </c>
      <c r="I12" s="77" t="s">
        <v>133</v>
      </c>
      <c r="J12" s="81"/>
      <c r="K12" s="82"/>
      <c r="L12" s="83"/>
      <c r="M12" s="82"/>
    </row>
    <row r="13" spans="1:13">
      <c r="A13" s="230"/>
      <c r="B13" s="84" t="s">
        <v>134</v>
      </c>
      <c r="C13" s="85" t="s">
        <v>126</v>
      </c>
      <c r="D13" s="86">
        <v>13100</v>
      </c>
      <c r="E13" s="86">
        <v>11800</v>
      </c>
      <c r="F13" s="86">
        <f t="shared" si="0"/>
        <v>2600</v>
      </c>
      <c r="G13" s="86">
        <v>1700</v>
      </c>
      <c r="H13" s="86">
        <v>900</v>
      </c>
      <c r="I13" s="77" t="s">
        <v>135</v>
      </c>
      <c r="J13" s="81"/>
      <c r="K13" s="82"/>
      <c r="L13" s="83"/>
      <c r="M13" s="82"/>
    </row>
    <row r="14" spans="1:13">
      <c r="A14" s="230"/>
      <c r="B14" s="84" t="s">
        <v>136</v>
      </c>
      <c r="C14" s="85" t="s">
        <v>126</v>
      </c>
      <c r="D14" s="86">
        <v>13100</v>
      </c>
      <c r="E14" s="86">
        <v>11800</v>
      </c>
      <c r="F14" s="86">
        <f t="shared" si="0"/>
        <v>2600</v>
      </c>
      <c r="G14" s="86">
        <v>1700</v>
      </c>
      <c r="H14" s="86">
        <v>900</v>
      </c>
      <c r="I14" s="77" t="s">
        <v>137</v>
      </c>
      <c r="J14" s="81"/>
      <c r="K14" s="82"/>
      <c r="L14" s="83"/>
      <c r="M14" s="82"/>
    </row>
    <row r="15" spans="1:13">
      <c r="A15" s="230"/>
      <c r="B15" s="84" t="s">
        <v>138</v>
      </c>
      <c r="C15" s="85" t="s">
        <v>126</v>
      </c>
      <c r="D15" s="86">
        <v>13100</v>
      </c>
      <c r="E15" s="86">
        <v>11800</v>
      </c>
      <c r="F15" s="86">
        <f t="shared" si="0"/>
        <v>2600</v>
      </c>
      <c r="G15" s="86">
        <v>1700</v>
      </c>
      <c r="H15" s="86">
        <v>900</v>
      </c>
      <c r="I15" s="77" t="s">
        <v>139</v>
      </c>
      <c r="J15" s="81"/>
      <c r="K15" s="82"/>
      <c r="L15" s="83"/>
      <c r="M15" s="82"/>
    </row>
    <row r="16" spans="1:13">
      <c r="A16" s="231" t="s">
        <v>140</v>
      </c>
      <c r="B16" s="79" t="s">
        <v>141</v>
      </c>
      <c r="C16" s="77" t="s">
        <v>142</v>
      </c>
      <c r="D16" s="80">
        <v>10900</v>
      </c>
      <c r="E16" s="80">
        <v>9800</v>
      </c>
      <c r="F16" s="80">
        <f t="shared" si="0"/>
        <v>2200</v>
      </c>
      <c r="G16" s="80">
        <v>1500</v>
      </c>
      <c r="H16" s="80">
        <v>700</v>
      </c>
      <c r="J16" s="81"/>
      <c r="K16" s="82"/>
      <c r="L16" s="83"/>
      <c r="M16" s="82"/>
    </row>
    <row r="17" spans="1:13">
      <c r="A17" s="229"/>
      <c r="B17" s="79" t="s">
        <v>143</v>
      </c>
      <c r="C17" s="77" t="s">
        <v>142</v>
      </c>
      <c r="D17" s="80">
        <v>10900</v>
      </c>
      <c r="E17" s="80">
        <v>9800</v>
      </c>
      <c r="F17" s="80">
        <f t="shared" si="0"/>
        <v>2200</v>
      </c>
      <c r="G17" s="80">
        <v>1500</v>
      </c>
      <c r="H17" s="80">
        <v>700</v>
      </c>
      <c r="J17" s="81"/>
      <c r="K17" s="82"/>
      <c r="L17" s="83"/>
      <c r="M17" s="82"/>
    </row>
    <row r="18" spans="1:13">
      <c r="A18" s="229"/>
      <c r="B18" s="79" t="s">
        <v>24</v>
      </c>
      <c r="C18" s="77" t="s">
        <v>142</v>
      </c>
      <c r="D18" s="80">
        <v>10900</v>
      </c>
      <c r="E18" s="80">
        <v>9800</v>
      </c>
      <c r="F18" s="80">
        <f t="shared" si="0"/>
        <v>2200</v>
      </c>
      <c r="G18" s="80">
        <v>1500</v>
      </c>
      <c r="H18" s="80">
        <v>700</v>
      </c>
      <c r="J18" s="81"/>
      <c r="K18" s="82"/>
      <c r="L18" s="83"/>
      <c r="M18" s="82"/>
    </row>
    <row r="19" spans="1:13">
      <c r="A19" s="229"/>
      <c r="B19" s="79" t="s">
        <v>144</v>
      </c>
      <c r="C19" s="77" t="s">
        <v>142</v>
      </c>
      <c r="D19" s="80">
        <v>10900</v>
      </c>
      <c r="E19" s="80">
        <v>9800</v>
      </c>
      <c r="F19" s="80">
        <f t="shared" si="0"/>
        <v>2200</v>
      </c>
      <c r="G19" s="80">
        <v>1500</v>
      </c>
      <c r="H19" s="80">
        <v>700</v>
      </c>
      <c r="J19" s="81"/>
      <c r="K19" s="82"/>
      <c r="L19" s="83"/>
      <c r="M19" s="82"/>
    </row>
    <row r="20" spans="1:13">
      <c r="A20" s="229"/>
      <c r="B20" s="79" t="s">
        <v>145</v>
      </c>
      <c r="C20" s="77" t="s">
        <v>142</v>
      </c>
      <c r="D20" s="80">
        <v>10900</v>
      </c>
      <c r="E20" s="80">
        <v>9800</v>
      </c>
      <c r="F20" s="80">
        <f t="shared" si="0"/>
        <v>2200</v>
      </c>
      <c r="G20" s="80">
        <v>1500</v>
      </c>
      <c r="H20" s="80">
        <v>700</v>
      </c>
      <c r="J20" s="81"/>
      <c r="K20" s="82"/>
      <c r="L20" s="83"/>
      <c r="M20" s="82"/>
    </row>
    <row r="21" spans="1:13">
      <c r="A21" s="229"/>
      <c r="B21" s="79" t="s">
        <v>146</v>
      </c>
      <c r="C21" s="77" t="s">
        <v>142</v>
      </c>
      <c r="D21" s="80">
        <v>10900</v>
      </c>
      <c r="E21" s="80">
        <v>9800</v>
      </c>
      <c r="F21" s="80">
        <f t="shared" si="0"/>
        <v>2200</v>
      </c>
      <c r="G21" s="80">
        <v>1500</v>
      </c>
      <c r="H21" s="80">
        <v>700</v>
      </c>
      <c r="J21" s="81"/>
      <c r="K21" s="82"/>
      <c r="L21" s="83"/>
      <c r="M21" s="82"/>
    </row>
    <row r="22" spans="1:13">
      <c r="A22" s="230" t="s">
        <v>147</v>
      </c>
      <c r="B22" s="84" t="s">
        <v>148</v>
      </c>
      <c r="C22" s="85" t="s">
        <v>149</v>
      </c>
      <c r="D22" s="86">
        <v>8700</v>
      </c>
      <c r="E22" s="86">
        <v>7800</v>
      </c>
      <c r="F22" s="80">
        <f t="shared" si="0"/>
        <v>1700</v>
      </c>
      <c r="G22" s="86">
        <v>1100</v>
      </c>
      <c r="H22" s="86">
        <v>600</v>
      </c>
      <c r="J22" s="81"/>
      <c r="K22" s="82"/>
      <c r="L22" s="83"/>
      <c r="M22" s="82"/>
    </row>
    <row r="23" spans="1:13">
      <c r="A23" s="230"/>
      <c r="B23" s="84" t="s">
        <v>150</v>
      </c>
      <c r="C23" s="85" t="s">
        <v>149</v>
      </c>
      <c r="D23" s="86">
        <v>8700</v>
      </c>
      <c r="E23" s="86">
        <v>7800</v>
      </c>
      <c r="F23" s="80">
        <f t="shared" ref="F23" si="1">G23+H23</f>
        <v>1700</v>
      </c>
      <c r="G23" s="86">
        <v>1100</v>
      </c>
      <c r="H23" s="86">
        <v>600</v>
      </c>
      <c r="J23" s="81"/>
      <c r="K23" s="82"/>
      <c r="L23" s="83"/>
      <c r="M23" s="82"/>
    </row>
    <row r="24" spans="1:13">
      <c r="A24" s="230"/>
      <c r="B24" s="84" t="s">
        <v>151</v>
      </c>
      <c r="C24" s="85" t="s">
        <v>149</v>
      </c>
      <c r="D24" s="86">
        <v>8700</v>
      </c>
      <c r="E24" s="86">
        <v>7800</v>
      </c>
      <c r="F24" s="80">
        <f t="shared" si="0"/>
        <v>1700</v>
      </c>
      <c r="G24" s="86">
        <v>1100</v>
      </c>
      <c r="H24" s="86">
        <v>600</v>
      </c>
      <c r="J24" s="81"/>
      <c r="K24" s="82"/>
      <c r="L24" s="83"/>
      <c r="M24" s="82"/>
    </row>
    <row r="25" spans="1:13">
      <c r="A25" s="230"/>
      <c r="B25" s="84" t="s">
        <v>152</v>
      </c>
      <c r="C25" s="85" t="s">
        <v>149</v>
      </c>
      <c r="D25" s="86">
        <v>8700</v>
      </c>
      <c r="E25" s="86">
        <v>7800</v>
      </c>
      <c r="F25" s="80">
        <f t="shared" si="0"/>
        <v>1700</v>
      </c>
      <c r="G25" s="86">
        <v>1100</v>
      </c>
      <c r="H25" s="86">
        <v>600</v>
      </c>
      <c r="J25" s="81"/>
      <c r="K25" s="82"/>
      <c r="L25" s="83"/>
      <c r="M25" s="82"/>
    </row>
  </sheetData>
  <sheetProtection sheet="1" selectLockedCells="1"/>
  <mergeCells count="9">
    <mergeCell ref="A3:A8"/>
    <mergeCell ref="A9:A15"/>
    <mergeCell ref="A16:A21"/>
    <mergeCell ref="A22:A25"/>
    <mergeCell ref="F1:H1"/>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2024-12-19T04:08:53Z</dcterms:modified>
  <cp:category/>
  <cp:contentStatus/>
</cp:coreProperties>
</file>