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/>
  <mc:AlternateContent xmlns:mc="http://schemas.openxmlformats.org/markup-compatibility/2006">
    <mc:Choice Requires="x15">
      <x15ac:absPath xmlns:x15ac="http://schemas.microsoft.com/office/spreadsheetml/2010/11/ac" url="C:\Users\user\Desktop\R6実績案\"/>
    </mc:Choice>
  </mc:AlternateContent>
  <xr:revisionPtr revIDLastSave="0" documentId="13_ncr:1_{2E30B5F4-B000-4941-A600-972C7B76A932}" xr6:coauthVersionLast="47" xr6:coauthVersionMax="47" xr10:uidLastSave="{00000000-0000-0000-0000-000000000000}"/>
  <bookViews>
    <workbookView xWindow="0" yWindow="0" windowWidth="20490" windowHeight="7455" tabRatio="906" firstSheet="3" activeTab="2" xr2:uid="{53177E19-218F-4F87-B64E-10CBC232F569}"/>
  </bookViews>
  <sheets>
    <sheet name="＜見本＞別紙1-1（基本項目）" sheetId="17" state="hidden" r:id="rId1"/>
    <sheet name="＜見本＞別紙1-2（加算項目）" sheetId="18" state="hidden" r:id="rId2"/>
    <sheet name="＜見本＞入力シート " sheetId="23" r:id="rId3"/>
    <sheet name="入力シート" sheetId="2" r:id="rId4"/>
    <sheet name="別紙1-1（基本項目）" sheetId="3" r:id="rId5"/>
    <sheet name="別紙1-2（加算項目）" sheetId="5" r:id="rId6"/>
    <sheet name="検収調書A（求人情報発信費）" sheetId="20" r:id="rId7"/>
    <sheet name="検収調書B（印刷製本費）" sheetId="21" r:id="rId8"/>
    <sheet name="検収調書C（備品類導入費）" sheetId="22" r:id="rId9"/>
  </sheets>
  <definedNames>
    <definedName name="_xlnm._FilterDatabase" localSheetId="2" hidden="1">'＜見本＞入力シート '!#REF!</definedName>
    <definedName name="_xlnm._FilterDatabase" localSheetId="3" hidden="1">入力シート!#REF!</definedName>
    <definedName name="_xlnm.Print_Area" localSheetId="2">'＜見本＞入力シート '!$A$1:$BP$143</definedName>
    <definedName name="_xlnm.Print_Area" localSheetId="0">'＜見本＞別紙1-1（基本項目）'!$A$1:$AU$72</definedName>
    <definedName name="_xlnm.Print_Area" localSheetId="1">'＜見本＞別紙1-2（加算項目）'!$A$1:$AU$47</definedName>
    <definedName name="_xlnm.Print_Area" localSheetId="6">'検収調書A（求人情報発信費）'!$A$1:$AF$56</definedName>
    <definedName name="_xlnm.Print_Area" localSheetId="7">'検収調書B（印刷製本費）'!$A$1:$AF$56</definedName>
    <definedName name="_xlnm.Print_Area" localSheetId="8">'検収調書C（備品類導入費）'!$A$1:$AF$207</definedName>
    <definedName name="_xlnm.Print_Area" localSheetId="3">入力シート!$A$1:$BP$143</definedName>
    <definedName name="_xlnm.Print_Area" localSheetId="4">'別紙1-1（基本項目）'!$A$1:$AY$141</definedName>
    <definedName name="_xlnm.Print_Area" localSheetId="5">'別紙1-2（加算項目）'!$A$1:$AU$112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13" i="23" l="1"/>
  <c r="AL114" i="23"/>
  <c r="AL115" i="23"/>
  <c r="AL116" i="23"/>
  <c r="AL117" i="23"/>
  <c r="AL118" i="23"/>
  <c r="AL119" i="23"/>
  <c r="AL120" i="23"/>
  <c r="AL121" i="23"/>
  <c r="AL122" i="23"/>
  <c r="D182" i="23" l="1"/>
  <c r="D181" i="23"/>
  <c r="D180" i="23"/>
  <c r="D179" i="23"/>
  <c r="D178" i="23"/>
  <c r="D177" i="23"/>
  <c r="D176" i="23"/>
  <c r="D175" i="23"/>
  <c r="D174" i="23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61" i="23"/>
  <c r="D160" i="23"/>
  <c r="D159" i="23"/>
  <c r="D158" i="23"/>
  <c r="D157" i="23"/>
  <c r="D156" i="23"/>
  <c r="D155" i="23"/>
  <c r="D154" i="23"/>
  <c r="D153" i="23"/>
  <c r="D150" i="23"/>
  <c r="D149" i="23"/>
  <c r="D148" i="23"/>
  <c r="D147" i="23"/>
  <c r="D146" i="23"/>
  <c r="D143" i="23"/>
  <c r="D142" i="23"/>
  <c r="D141" i="23"/>
  <c r="D140" i="23"/>
  <c r="D139" i="23"/>
  <c r="AX136" i="23"/>
  <c r="AL136" i="23"/>
  <c r="AX135" i="23"/>
  <c r="AL135" i="23"/>
  <c r="AX134" i="23"/>
  <c r="AL134" i="23"/>
  <c r="AX133" i="23"/>
  <c r="AL133" i="23"/>
  <c r="AX132" i="23"/>
  <c r="AL132" i="23"/>
  <c r="AX131" i="23"/>
  <c r="AL131" i="23"/>
  <c r="AX130" i="23"/>
  <c r="AL130" i="23"/>
  <c r="AX129" i="23"/>
  <c r="AL129" i="23"/>
  <c r="AX128" i="23"/>
  <c r="AL128" i="23"/>
  <c r="AX127" i="23"/>
  <c r="AL127" i="23"/>
  <c r="BR122" i="23"/>
  <c r="AX122" i="23"/>
  <c r="BR121" i="23"/>
  <c r="AX121" i="23"/>
  <c r="BR120" i="23"/>
  <c r="AX120" i="23"/>
  <c r="BR119" i="23"/>
  <c r="AX119" i="23"/>
  <c r="BR118" i="23"/>
  <c r="AX118" i="23"/>
  <c r="BR117" i="23"/>
  <c r="AX117" i="23"/>
  <c r="BR116" i="23"/>
  <c r="AX116" i="23"/>
  <c r="BR115" i="23"/>
  <c r="AX115" i="23"/>
  <c r="BR114" i="23"/>
  <c r="AX114" i="23"/>
  <c r="BR113" i="23"/>
  <c r="AL113" i="23"/>
  <c r="AP108" i="23"/>
  <c r="AP107" i="23"/>
  <c r="AP106" i="23"/>
  <c r="AP105" i="23"/>
  <c r="AP104" i="23"/>
  <c r="AP103" i="23"/>
  <c r="AP102" i="23"/>
  <c r="AP101" i="23"/>
  <c r="AP100" i="23"/>
  <c r="AP99" i="23"/>
  <c r="AP98" i="23"/>
  <c r="AP97" i="23"/>
  <c r="AP96" i="23"/>
  <c r="AP95" i="23"/>
  <c r="AP94" i="23"/>
  <c r="AP93" i="23"/>
  <c r="AP92" i="23"/>
  <c r="AP91" i="23"/>
  <c r="AP90" i="23"/>
  <c r="AP89" i="23"/>
  <c r="AP88" i="23"/>
  <c r="AP87" i="23"/>
  <c r="AP86" i="23"/>
  <c r="AP85" i="23"/>
  <c r="AP84" i="23"/>
  <c r="AP83" i="23"/>
  <c r="AP82" i="23"/>
  <c r="AP81" i="23"/>
  <c r="AP80" i="23"/>
  <c r="AP79" i="23"/>
  <c r="AY75" i="23"/>
  <c r="AV75" i="23"/>
  <c r="AG75" i="23"/>
  <c r="AM75" i="23" s="1"/>
  <c r="AD75" i="23"/>
  <c r="BB75" i="23" s="1"/>
  <c r="AY74" i="23"/>
  <c r="AV74" i="23"/>
  <c r="AG74" i="23"/>
  <c r="AM74" i="23" s="1"/>
  <c r="AD74" i="23"/>
  <c r="BB74" i="23" s="1"/>
  <c r="AY73" i="23"/>
  <c r="AV73" i="23"/>
  <c r="AG73" i="23"/>
  <c r="AM73" i="23" s="1"/>
  <c r="AD73" i="23"/>
  <c r="BB73" i="23" s="1"/>
  <c r="AY72" i="23"/>
  <c r="AV72" i="23"/>
  <c r="AG72" i="23"/>
  <c r="AM72" i="23" s="1"/>
  <c r="AD72" i="23"/>
  <c r="BB72" i="23" s="1"/>
  <c r="AY71" i="23"/>
  <c r="AV71" i="23"/>
  <c r="AG71" i="23"/>
  <c r="AM71" i="23" s="1"/>
  <c r="AD71" i="23"/>
  <c r="BB71" i="23" s="1"/>
  <c r="AY70" i="23"/>
  <c r="AV70" i="23"/>
  <c r="AG70" i="23"/>
  <c r="AM70" i="23" s="1"/>
  <c r="AD70" i="23"/>
  <c r="BB70" i="23" s="1"/>
  <c r="AY69" i="23"/>
  <c r="AV69" i="23"/>
  <c r="AG69" i="23"/>
  <c r="AM69" i="23" s="1"/>
  <c r="AD69" i="23"/>
  <c r="BB69" i="23" s="1"/>
  <c r="AY68" i="23"/>
  <c r="AV68" i="23"/>
  <c r="AG68" i="23"/>
  <c r="AM68" i="23" s="1"/>
  <c r="AD68" i="23"/>
  <c r="BB68" i="23" s="1"/>
  <c r="AY67" i="23"/>
  <c r="AV67" i="23"/>
  <c r="AG67" i="23"/>
  <c r="AM67" i="23" s="1"/>
  <c r="AD67" i="23"/>
  <c r="BB67" i="23" s="1"/>
  <c r="AY66" i="23"/>
  <c r="AV66" i="23"/>
  <c r="AG66" i="23"/>
  <c r="AM66" i="23" s="1"/>
  <c r="AD66" i="23"/>
  <c r="BB66" i="23" s="1"/>
  <c r="AY65" i="23"/>
  <c r="AV65" i="23"/>
  <c r="AG65" i="23"/>
  <c r="AM65" i="23" s="1"/>
  <c r="AD65" i="23"/>
  <c r="BB65" i="23" s="1"/>
  <c r="AY64" i="23"/>
  <c r="AV64" i="23"/>
  <c r="AG64" i="23"/>
  <c r="AM64" i="23" s="1"/>
  <c r="AD64" i="23"/>
  <c r="BB64" i="23" s="1"/>
  <c r="AY63" i="23"/>
  <c r="AV63" i="23"/>
  <c r="AG63" i="23"/>
  <c r="AM63" i="23" s="1"/>
  <c r="AD63" i="23"/>
  <c r="BB63" i="23" s="1"/>
  <c r="AY62" i="23"/>
  <c r="AV62" i="23"/>
  <c r="AG62" i="23"/>
  <c r="AM62" i="23" s="1"/>
  <c r="AD62" i="23"/>
  <c r="BB62" i="23" s="1"/>
  <c r="AY61" i="23"/>
  <c r="AV61" i="23"/>
  <c r="AG61" i="23"/>
  <c r="AM61" i="23" s="1"/>
  <c r="AD61" i="23"/>
  <c r="BB61" i="23" s="1"/>
  <c r="AY60" i="23"/>
  <c r="AV60" i="23"/>
  <c r="AG60" i="23"/>
  <c r="AM60" i="23" s="1"/>
  <c r="AD60" i="23"/>
  <c r="BB60" i="23" s="1"/>
  <c r="AY59" i="23"/>
  <c r="AV59" i="23"/>
  <c r="AG59" i="23"/>
  <c r="AM59" i="23" s="1"/>
  <c r="AD59" i="23"/>
  <c r="BB59" i="23" s="1"/>
  <c r="AY58" i="23"/>
  <c r="AV58" i="23"/>
  <c r="AG58" i="23"/>
  <c r="AM58" i="23" s="1"/>
  <c r="AD58" i="23"/>
  <c r="BB58" i="23" s="1"/>
  <c r="AY57" i="23"/>
  <c r="AV57" i="23"/>
  <c r="AG57" i="23"/>
  <c r="AM57" i="23" s="1"/>
  <c r="AD57" i="23"/>
  <c r="BB57" i="23" s="1"/>
  <c r="AY56" i="23"/>
  <c r="AV56" i="23"/>
  <c r="AG56" i="23"/>
  <c r="AM56" i="23" s="1"/>
  <c r="AD56" i="23"/>
  <c r="BB56" i="23" s="1"/>
  <c r="AY55" i="23"/>
  <c r="AV55" i="23"/>
  <c r="AG55" i="23"/>
  <c r="AM55" i="23" s="1"/>
  <c r="AD55" i="23"/>
  <c r="BB55" i="23" s="1"/>
  <c r="AY54" i="23"/>
  <c r="AV54" i="23"/>
  <c r="AG54" i="23"/>
  <c r="AM54" i="23" s="1"/>
  <c r="AD54" i="23"/>
  <c r="BB54" i="23" s="1"/>
  <c r="AY53" i="23"/>
  <c r="AV53" i="23"/>
  <c r="AG53" i="23"/>
  <c r="AM53" i="23" s="1"/>
  <c r="AD53" i="23"/>
  <c r="BB53" i="23" s="1"/>
  <c r="AY52" i="23"/>
  <c r="AV52" i="23"/>
  <c r="AG52" i="23"/>
  <c r="AM52" i="23" s="1"/>
  <c r="AD52" i="23"/>
  <c r="BB52" i="23" s="1"/>
  <c r="AY51" i="23"/>
  <c r="AV51" i="23"/>
  <c r="AG51" i="23"/>
  <c r="AM51" i="23" s="1"/>
  <c r="AD51" i="23"/>
  <c r="BB51" i="23" s="1"/>
  <c r="AY50" i="23"/>
  <c r="AV50" i="23"/>
  <c r="AG50" i="23"/>
  <c r="AM50" i="23" s="1"/>
  <c r="AD50" i="23"/>
  <c r="BB50" i="23" s="1"/>
  <c r="AY49" i="23"/>
  <c r="AV49" i="23"/>
  <c r="AG49" i="23"/>
  <c r="AM49" i="23" s="1"/>
  <c r="AD49" i="23"/>
  <c r="BB49" i="23" s="1"/>
  <c r="AY48" i="23"/>
  <c r="AV48" i="23"/>
  <c r="AG48" i="23"/>
  <c r="AM48" i="23" s="1"/>
  <c r="AD48" i="23"/>
  <c r="BB48" i="23" s="1"/>
  <c r="AY47" i="23"/>
  <c r="AV47" i="23"/>
  <c r="AG47" i="23"/>
  <c r="AM47" i="23" s="1"/>
  <c r="AD47" i="23"/>
  <c r="BB47" i="23" s="1"/>
  <c r="AY46" i="23"/>
  <c r="AV46" i="23"/>
  <c r="AG46" i="23"/>
  <c r="AM46" i="23" s="1"/>
  <c r="AD46" i="23"/>
  <c r="BB46" i="23" s="1"/>
  <c r="AY42" i="23"/>
  <c r="AV42" i="23"/>
  <c r="AG42" i="23"/>
  <c r="AM42" i="23" s="1"/>
  <c r="AD42" i="23"/>
  <c r="BB42" i="23" s="1"/>
  <c r="AY41" i="23"/>
  <c r="AV41" i="23"/>
  <c r="AG41" i="23"/>
  <c r="AM41" i="23" s="1"/>
  <c r="AD41" i="23"/>
  <c r="BB41" i="23" s="1"/>
  <c r="AY40" i="23"/>
  <c r="AV40" i="23"/>
  <c r="AG40" i="23"/>
  <c r="AM40" i="23" s="1"/>
  <c r="AD40" i="23"/>
  <c r="BB40" i="23" s="1"/>
  <c r="AY39" i="23"/>
  <c r="AV39" i="23"/>
  <c r="AG39" i="23"/>
  <c r="AM39" i="23" s="1"/>
  <c r="AD39" i="23"/>
  <c r="BB39" i="23" s="1"/>
  <c r="AY38" i="23"/>
  <c r="AV38" i="23"/>
  <c r="AG38" i="23"/>
  <c r="AM38" i="23" s="1"/>
  <c r="AD38" i="23"/>
  <c r="BB38" i="23" s="1"/>
  <c r="AY33" i="23"/>
  <c r="AV33" i="23"/>
  <c r="AG33" i="23"/>
  <c r="AM33" i="23" s="1"/>
  <c r="AD33" i="23"/>
  <c r="BB33" i="23" s="1"/>
  <c r="AY32" i="23"/>
  <c r="AV32" i="23"/>
  <c r="AG32" i="23"/>
  <c r="AM32" i="23" s="1"/>
  <c r="AD32" i="23"/>
  <c r="BB32" i="23" s="1"/>
  <c r="AY31" i="23"/>
  <c r="AV31" i="23"/>
  <c r="AG31" i="23"/>
  <c r="AM31" i="23" s="1"/>
  <c r="AD31" i="23"/>
  <c r="BB31" i="23" s="1"/>
  <c r="AY30" i="23"/>
  <c r="AV30" i="23"/>
  <c r="AG30" i="23"/>
  <c r="AM30" i="23" s="1"/>
  <c r="AD30" i="23"/>
  <c r="BB30" i="23" s="1"/>
  <c r="AY29" i="23"/>
  <c r="AV29" i="23"/>
  <c r="AG29" i="23"/>
  <c r="AM29" i="23" s="1"/>
  <c r="AD29" i="23"/>
  <c r="BB29" i="23" s="1"/>
  <c r="Z25" i="23"/>
  <c r="Z24" i="23"/>
  <c r="Z23" i="23"/>
  <c r="Z22" i="23"/>
  <c r="Z21" i="23"/>
  <c r="Z20" i="23"/>
  <c r="Z19" i="23"/>
  <c r="Z18" i="23"/>
  <c r="Z17" i="23"/>
  <c r="Z16" i="23"/>
  <c r="AJ29" i="23" l="1"/>
  <c r="AP29" i="23" s="1"/>
  <c r="AJ30" i="23"/>
  <c r="AP30" i="23" s="1"/>
  <c r="AJ31" i="23"/>
  <c r="AP31" i="23" s="1"/>
  <c r="AJ32" i="23"/>
  <c r="AP32" i="23" s="1"/>
  <c r="AJ33" i="23"/>
  <c r="AJ38" i="23"/>
  <c r="AP38" i="23" s="1"/>
  <c r="AJ39" i="23"/>
  <c r="AP39" i="23" s="1"/>
  <c r="AJ40" i="23"/>
  <c r="AP40" i="23" s="1"/>
  <c r="AJ41" i="23"/>
  <c r="AP41" i="23" s="1"/>
  <c r="AJ42" i="23"/>
  <c r="AP42" i="23" s="1"/>
  <c r="AJ46" i="23"/>
  <c r="AP46" i="23" s="1"/>
  <c r="AJ47" i="23"/>
  <c r="AP47" i="23" s="1"/>
  <c r="AJ48" i="23"/>
  <c r="AP48" i="23" s="1"/>
  <c r="AJ49" i="23"/>
  <c r="AP49" i="23" s="1"/>
  <c r="AJ50" i="23"/>
  <c r="AP50" i="23" s="1"/>
  <c r="AJ51" i="23"/>
  <c r="AJ52" i="23"/>
  <c r="AP52" i="23" s="1"/>
  <c r="AJ53" i="23"/>
  <c r="AP53" i="23" s="1"/>
  <c r="AJ54" i="23"/>
  <c r="AP54" i="23" s="1"/>
  <c r="AJ55" i="23"/>
  <c r="AP55" i="23" s="1"/>
  <c r="AJ56" i="23"/>
  <c r="AP56" i="23" s="1"/>
  <c r="AJ57" i="23"/>
  <c r="AP57" i="23" s="1"/>
  <c r="AJ58" i="23"/>
  <c r="AP58" i="23" s="1"/>
  <c r="AJ59" i="23"/>
  <c r="AP59" i="23" s="1"/>
  <c r="AJ60" i="23"/>
  <c r="AP60" i="23" s="1"/>
  <c r="AJ61" i="23"/>
  <c r="AP61" i="23" s="1"/>
  <c r="AJ62" i="23"/>
  <c r="AP62" i="23" s="1"/>
  <c r="AJ63" i="23"/>
  <c r="AP63" i="23" s="1"/>
  <c r="AJ64" i="23"/>
  <c r="AP64" i="23" s="1"/>
  <c r="AJ65" i="23"/>
  <c r="AP65" i="23" s="1"/>
  <c r="AJ66" i="23"/>
  <c r="AP66" i="23" s="1"/>
  <c r="AJ67" i="23"/>
  <c r="AP67" i="23" s="1"/>
  <c r="AJ68" i="23"/>
  <c r="AP68" i="23" s="1"/>
  <c r="AJ69" i="23"/>
  <c r="AP69" i="23" s="1"/>
  <c r="AJ70" i="23"/>
  <c r="AP70" i="23" s="1"/>
  <c r="AJ71" i="23"/>
  <c r="AP71" i="23" s="1"/>
  <c r="AJ72" i="23"/>
  <c r="AP72" i="23" s="1"/>
  <c r="AJ73" i="23"/>
  <c r="AP73" i="23" s="1"/>
  <c r="AJ74" i="23"/>
  <c r="AP74" i="23" s="1"/>
  <c r="AJ75" i="23"/>
  <c r="AP75" i="23" s="1"/>
  <c r="AP33" i="23"/>
  <c r="AP51" i="23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43" i="22"/>
  <c r="B8" i="22"/>
  <c r="AF8" i="22" s="1"/>
  <c r="B9" i="22"/>
  <c r="AE9" i="22" s="1"/>
  <c r="B10" i="22"/>
  <c r="C10" i="22" s="1"/>
  <c r="O10" i="22" s="1"/>
  <c r="B11" i="22"/>
  <c r="W11" i="22" s="1"/>
  <c r="B12" i="22"/>
  <c r="AF12" i="22" s="1"/>
  <c r="B13" i="22"/>
  <c r="AE13" i="22" s="1"/>
  <c r="B14" i="22"/>
  <c r="C14" i="22" s="1"/>
  <c r="O14" i="22" s="1"/>
  <c r="B15" i="22"/>
  <c r="W15" i="22" s="1"/>
  <c r="B16" i="22"/>
  <c r="AF16" i="22" s="1"/>
  <c r="B17" i="22"/>
  <c r="C53" i="22" s="1"/>
  <c r="B18" i="22"/>
  <c r="C18" i="22" s="1"/>
  <c r="O18" i="22" s="1"/>
  <c r="B19" i="22"/>
  <c r="C55" i="22" s="1"/>
  <c r="B20" i="22"/>
  <c r="AF20" i="22" s="1"/>
  <c r="B21" i="22"/>
  <c r="C57" i="22" s="1"/>
  <c r="B22" i="22"/>
  <c r="C22" i="22" s="1"/>
  <c r="O22" i="22" s="1"/>
  <c r="B23" i="22"/>
  <c r="W23" i="22" s="1"/>
  <c r="B24" i="22"/>
  <c r="AF24" i="22" s="1"/>
  <c r="B25" i="22"/>
  <c r="AE25" i="22" s="1"/>
  <c r="B26" i="22"/>
  <c r="C26" i="22" s="1"/>
  <c r="O26" i="22" s="1"/>
  <c r="B27" i="22"/>
  <c r="W27" i="22" s="1"/>
  <c r="B28" i="22"/>
  <c r="AF28" i="22" s="1"/>
  <c r="B29" i="22"/>
  <c r="AE29" i="22" s="1"/>
  <c r="B30" i="22"/>
  <c r="C30" i="22" s="1"/>
  <c r="O30" i="22" s="1"/>
  <c r="B31" i="22"/>
  <c r="W31" i="22" s="1"/>
  <c r="B32" i="22"/>
  <c r="AF32" i="22" s="1"/>
  <c r="B33" i="22"/>
  <c r="AE33" i="22" s="1"/>
  <c r="B34" i="22"/>
  <c r="C34" i="22" s="1"/>
  <c r="O34" i="22" s="1"/>
  <c r="B35" i="22"/>
  <c r="W35" i="22" s="1"/>
  <c r="B36" i="22"/>
  <c r="AF36" i="22" s="1"/>
  <c r="B7" i="22"/>
  <c r="W7" i="22" s="1"/>
  <c r="C69" i="22" l="1"/>
  <c r="C61" i="22"/>
  <c r="C45" i="22"/>
  <c r="C21" i="22"/>
  <c r="O21" i="22" s="1"/>
  <c r="C67" i="22"/>
  <c r="C59" i="22"/>
  <c r="C51" i="22"/>
  <c r="C9" i="22"/>
  <c r="O9" i="22" s="1"/>
  <c r="C43" i="22"/>
  <c r="C65" i="22"/>
  <c r="C49" i="22"/>
  <c r="AF11" i="22"/>
  <c r="C71" i="22"/>
  <c r="C63" i="22"/>
  <c r="C47" i="22"/>
  <c r="C29" i="22"/>
  <c r="O29" i="22" s="1"/>
  <c r="W30" i="22"/>
  <c r="C72" i="22"/>
  <c r="C68" i="22"/>
  <c r="C64" i="22"/>
  <c r="C60" i="22"/>
  <c r="C56" i="22"/>
  <c r="C52" i="22"/>
  <c r="C48" i="22"/>
  <c r="C44" i="22"/>
  <c r="W14" i="22"/>
  <c r="C13" i="22"/>
  <c r="O13" i="22" s="1"/>
  <c r="AF27" i="22"/>
  <c r="C7" i="22"/>
  <c r="C70" i="22"/>
  <c r="C66" i="22"/>
  <c r="C62" i="22"/>
  <c r="C58" i="22"/>
  <c r="C54" i="22"/>
  <c r="C50" i="22"/>
  <c r="C46" i="22"/>
  <c r="C35" i="22"/>
  <c r="O35" i="22" s="1"/>
  <c r="C27" i="22"/>
  <c r="O27" i="22" s="1"/>
  <c r="C19" i="22"/>
  <c r="O19" i="22" s="1"/>
  <c r="C11" i="22"/>
  <c r="O11" i="22" s="1"/>
  <c r="W26" i="22"/>
  <c r="W10" i="22"/>
  <c r="AF23" i="22"/>
  <c r="C33" i="22"/>
  <c r="O33" i="22" s="1"/>
  <c r="C25" i="22"/>
  <c r="O25" i="22" s="1"/>
  <c r="C17" i="22"/>
  <c r="O17" i="22" s="1"/>
  <c r="W22" i="22"/>
  <c r="AF35" i="22"/>
  <c r="AF19" i="22"/>
  <c r="C31" i="22"/>
  <c r="O31" i="22" s="1"/>
  <c r="C23" i="22"/>
  <c r="O23" i="22" s="1"/>
  <c r="C15" i="22"/>
  <c r="O15" i="22" s="1"/>
  <c r="W34" i="22"/>
  <c r="W18" i="22"/>
  <c r="AF31" i="22"/>
  <c r="AF15" i="22"/>
  <c r="C36" i="22"/>
  <c r="O36" i="22" s="1"/>
  <c r="C32" i="22"/>
  <c r="O32" i="22" s="1"/>
  <c r="C28" i="22"/>
  <c r="O28" i="22" s="1"/>
  <c r="C24" i="22"/>
  <c r="O24" i="22" s="1"/>
  <c r="C20" i="22"/>
  <c r="O20" i="22" s="1"/>
  <c r="C16" i="22"/>
  <c r="O16" i="22" s="1"/>
  <c r="C12" i="22"/>
  <c r="O12" i="22" s="1"/>
  <c r="C8" i="22"/>
  <c r="O8" i="22" s="1"/>
  <c r="R35" i="22"/>
  <c r="R31" i="22"/>
  <c r="R27" i="22"/>
  <c r="R23" i="22"/>
  <c r="R19" i="22"/>
  <c r="R15" i="22"/>
  <c r="R11" i="22"/>
  <c r="R7" i="22"/>
  <c r="W33" i="22"/>
  <c r="W29" i="22"/>
  <c r="W25" i="22"/>
  <c r="W21" i="22"/>
  <c r="W17" i="22"/>
  <c r="W13" i="22"/>
  <c r="W9" i="22"/>
  <c r="AE35" i="22"/>
  <c r="AE31" i="22"/>
  <c r="AE27" i="22"/>
  <c r="AE23" i="22"/>
  <c r="AE19" i="22"/>
  <c r="AE15" i="22"/>
  <c r="AE11" i="22"/>
  <c r="AE7" i="22"/>
  <c r="AF34" i="22"/>
  <c r="AF30" i="22"/>
  <c r="AF26" i="22"/>
  <c r="AF22" i="22"/>
  <c r="AF18" i="22"/>
  <c r="AF14" i="22"/>
  <c r="AF10" i="22"/>
  <c r="R32" i="22"/>
  <c r="R24" i="22"/>
  <c r="R20" i="22"/>
  <c r="R16" i="22"/>
  <c r="R12" i="22"/>
  <c r="R8" i="22"/>
  <c r="AE36" i="22"/>
  <c r="AE32" i="22"/>
  <c r="AE28" i="22"/>
  <c r="AE24" i="22"/>
  <c r="AE20" i="22"/>
  <c r="AE16" i="22"/>
  <c r="AE12" i="22"/>
  <c r="AE8" i="22"/>
  <c r="R34" i="22"/>
  <c r="R30" i="22"/>
  <c r="R26" i="22"/>
  <c r="R22" i="22"/>
  <c r="R18" i="22"/>
  <c r="R14" i="22"/>
  <c r="R10" i="22"/>
  <c r="W36" i="22"/>
  <c r="W32" i="22"/>
  <c r="W28" i="22"/>
  <c r="W24" i="22"/>
  <c r="W20" i="22"/>
  <c r="W16" i="22"/>
  <c r="W12" i="22"/>
  <c r="W8" i="22"/>
  <c r="AE34" i="22"/>
  <c r="AE30" i="22"/>
  <c r="AE26" i="22"/>
  <c r="AE22" i="22"/>
  <c r="AE18" i="22"/>
  <c r="AE14" i="22"/>
  <c r="AE10" i="22"/>
  <c r="AF7" i="22"/>
  <c r="AF33" i="22"/>
  <c r="AF29" i="22"/>
  <c r="AF25" i="22"/>
  <c r="AF21" i="22"/>
  <c r="AF17" i="22"/>
  <c r="AF13" i="22"/>
  <c r="AF9" i="22"/>
  <c r="R36" i="22"/>
  <c r="R28" i="22"/>
  <c r="O7" i="22"/>
  <c r="R33" i="22"/>
  <c r="R29" i="22"/>
  <c r="R25" i="22"/>
  <c r="R21" i="22"/>
  <c r="R17" i="22"/>
  <c r="R13" i="22"/>
  <c r="R9" i="22"/>
  <c r="W19" i="22"/>
  <c r="AE21" i="22"/>
  <c r="AE17" i="22"/>
  <c r="E40" i="22" l="1"/>
  <c r="U40" i="22"/>
  <c r="B26" i="3" l="1"/>
  <c r="C26" i="3" s="1"/>
  <c r="AH7" i="5"/>
  <c r="T81" i="5"/>
  <c r="AF95" i="5"/>
  <c r="AF96" i="5"/>
  <c r="AF97" i="5"/>
  <c r="AF98" i="5"/>
  <c r="AF99" i="5"/>
  <c r="AF100" i="5"/>
  <c r="AF101" i="5"/>
  <c r="AF102" i="5"/>
  <c r="AF103" i="5"/>
  <c r="AF94" i="5"/>
  <c r="T95" i="5"/>
  <c r="T96" i="5"/>
  <c r="T97" i="5"/>
  <c r="T98" i="5"/>
  <c r="T99" i="5"/>
  <c r="T100" i="5"/>
  <c r="T101" i="5"/>
  <c r="T102" i="5"/>
  <c r="T103" i="5"/>
  <c r="T94" i="5"/>
  <c r="B95" i="5"/>
  <c r="B96" i="5"/>
  <c r="AH96" i="5" s="1"/>
  <c r="B97" i="5"/>
  <c r="B98" i="5"/>
  <c r="B99" i="5"/>
  <c r="B100" i="5"/>
  <c r="AH100" i="5" s="1"/>
  <c r="B101" i="5"/>
  <c r="B102" i="5"/>
  <c r="B103" i="5"/>
  <c r="B94" i="5"/>
  <c r="AM94" i="5" s="1"/>
  <c r="C102" i="5"/>
  <c r="C99" i="5"/>
  <c r="C98" i="5"/>
  <c r="C95" i="5"/>
  <c r="B82" i="5"/>
  <c r="AA82" i="5" s="1"/>
  <c r="U82" i="5" s="1"/>
  <c r="B83" i="5"/>
  <c r="C83" i="5" s="1"/>
  <c r="B84" i="5"/>
  <c r="B85" i="5"/>
  <c r="AA85" i="5" s="1"/>
  <c r="U85" i="5" s="1"/>
  <c r="B86" i="5"/>
  <c r="AA86" i="5" s="1"/>
  <c r="U86" i="5" s="1"/>
  <c r="B87" i="5"/>
  <c r="C87" i="5" s="1"/>
  <c r="B88" i="5"/>
  <c r="B89" i="5"/>
  <c r="AA89" i="5" s="1"/>
  <c r="U89" i="5" s="1"/>
  <c r="B90" i="5"/>
  <c r="AA90" i="5" s="1"/>
  <c r="U90" i="5" s="1"/>
  <c r="B81" i="5"/>
  <c r="AA81" i="5" s="1"/>
  <c r="U81" i="5" s="1"/>
  <c r="B68" i="5"/>
  <c r="B69" i="5"/>
  <c r="P69" i="5" s="1"/>
  <c r="L69" i="5" s="1"/>
  <c r="B70" i="5"/>
  <c r="B71" i="5"/>
  <c r="AG71" i="5" s="1"/>
  <c r="B72" i="5"/>
  <c r="B73" i="5"/>
  <c r="P73" i="5" s="1"/>
  <c r="L73" i="5" s="1"/>
  <c r="B74" i="5"/>
  <c r="B75" i="5"/>
  <c r="AG75" i="5" s="1"/>
  <c r="B76" i="5"/>
  <c r="B77" i="5"/>
  <c r="P77" i="5" s="1"/>
  <c r="L77" i="5" s="1"/>
  <c r="AM74" i="5"/>
  <c r="AM70" i="5"/>
  <c r="AH77" i="5"/>
  <c r="AM75" i="5"/>
  <c r="AM73" i="5"/>
  <c r="AM72" i="5"/>
  <c r="AH69" i="5"/>
  <c r="BR114" i="2"/>
  <c r="BR115" i="2"/>
  <c r="BR116" i="2"/>
  <c r="BR117" i="2"/>
  <c r="BR118" i="2"/>
  <c r="BR119" i="2"/>
  <c r="BR120" i="2"/>
  <c r="BR121" i="2"/>
  <c r="BR122" i="2"/>
  <c r="BR113" i="2"/>
  <c r="AX114" i="2"/>
  <c r="AX115" i="2"/>
  <c r="AX116" i="2"/>
  <c r="AX117" i="2"/>
  <c r="AX118" i="2"/>
  <c r="AX119" i="2"/>
  <c r="AX120" i="2"/>
  <c r="AX121" i="2"/>
  <c r="AX122" i="2"/>
  <c r="AX113" i="2"/>
  <c r="AX128" i="2"/>
  <c r="AX129" i="2"/>
  <c r="AX130" i="2"/>
  <c r="AX131" i="2"/>
  <c r="AX132" i="2"/>
  <c r="AX133" i="2"/>
  <c r="AX134" i="2"/>
  <c r="AX135" i="2"/>
  <c r="AX136" i="2"/>
  <c r="AX127" i="2"/>
  <c r="AM76" i="5" l="1"/>
  <c r="P76" i="5"/>
  <c r="L76" i="5" s="1"/>
  <c r="C76" i="5"/>
  <c r="P74" i="5"/>
  <c r="L74" i="5" s="1"/>
  <c r="AG74" i="5"/>
  <c r="AA74" i="5"/>
  <c r="U74" i="5" s="1"/>
  <c r="AH72" i="5"/>
  <c r="P72" i="5"/>
  <c r="L72" i="5" s="1"/>
  <c r="C72" i="5"/>
  <c r="P70" i="5"/>
  <c r="L70" i="5" s="1"/>
  <c r="AG70" i="5"/>
  <c r="AA70" i="5"/>
  <c r="U70" i="5" s="1"/>
  <c r="AM68" i="5"/>
  <c r="AG68" i="5"/>
  <c r="W68" i="5"/>
  <c r="C68" i="5"/>
  <c r="W88" i="5"/>
  <c r="AA88" i="5"/>
  <c r="U88" i="5" s="1"/>
  <c r="P88" i="5"/>
  <c r="L88" i="5" s="1"/>
  <c r="C88" i="5"/>
  <c r="W84" i="5"/>
  <c r="AA84" i="5"/>
  <c r="U84" i="5" s="1"/>
  <c r="P84" i="5"/>
  <c r="L84" i="5" s="1"/>
  <c r="C84" i="5"/>
  <c r="AE103" i="5"/>
  <c r="AH103" i="5"/>
  <c r="AG103" i="5"/>
  <c r="W103" i="5"/>
  <c r="P103" i="5"/>
  <c r="L103" i="5" s="1"/>
  <c r="AA102" i="5"/>
  <c r="U102" i="5" s="1"/>
  <c r="AE102" i="5"/>
  <c r="C101" i="5"/>
  <c r="AA101" i="5"/>
  <c r="U101" i="5" s="1"/>
  <c r="AE99" i="5"/>
  <c r="AH99" i="5"/>
  <c r="AG99" i="5"/>
  <c r="W99" i="5"/>
  <c r="P99" i="5"/>
  <c r="L99" i="5" s="1"/>
  <c r="AA98" i="5"/>
  <c r="U98" i="5" s="1"/>
  <c r="AE98" i="5"/>
  <c r="C97" i="5"/>
  <c r="AA97" i="5"/>
  <c r="U97" i="5" s="1"/>
  <c r="AE95" i="5"/>
  <c r="AH95" i="5"/>
  <c r="AG95" i="5"/>
  <c r="W95" i="5"/>
  <c r="P95" i="5"/>
  <c r="L95" i="5" s="1"/>
  <c r="P102" i="5"/>
  <c r="L102" i="5" s="1"/>
  <c r="P98" i="5"/>
  <c r="L98" i="5" s="1"/>
  <c r="W94" i="5"/>
  <c r="AA100" i="5"/>
  <c r="U100" i="5" s="1"/>
  <c r="AA96" i="5"/>
  <c r="U96" i="5" s="1"/>
  <c r="W102" i="5"/>
  <c r="W98" i="5"/>
  <c r="AA94" i="5"/>
  <c r="U94" i="5" s="1"/>
  <c r="AE101" i="5"/>
  <c r="AE97" i="5"/>
  <c r="AG102" i="5"/>
  <c r="AG98" i="5"/>
  <c r="AH102" i="5"/>
  <c r="AH98" i="5"/>
  <c r="AM103" i="5"/>
  <c r="AM99" i="5"/>
  <c r="AM95" i="5"/>
  <c r="AM96" i="5"/>
  <c r="C100" i="5"/>
  <c r="C96" i="5"/>
  <c r="C94" i="5"/>
  <c r="P101" i="5"/>
  <c r="L101" i="5" s="1"/>
  <c r="P97" i="5"/>
  <c r="L97" i="5" s="1"/>
  <c r="AA103" i="5"/>
  <c r="U103" i="5" s="1"/>
  <c r="AA99" i="5"/>
  <c r="U99" i="5" s="1"/>
  <c r="AA95" i="5"/>
  <c r="U95" i="5" s="1"/>
  <c r="W101" i="5"/>
  <c r="W97" i="5"/>
  <c r="AE94" i="5"/>
  <c r="AE100" i="5"/>
  <c r="AE96" i="5"/>
  <c r="AG101" i="5"/>
  <c r="AG97" i="5"/>
  <c r="AH101" i="5"/>
  <c r="AH97" i="5"/>
  <c r="AM102" i="5"/>
  <c r="AM98" i="5"/>
  <c r="AH94" i="5"/>
  <c r="AM100" i="5"/>
  <c r="C103" i="5"/>
  <c r="P94" i="5"/>
  <c r="L94" i="5" s="1"/>
  <c r="P100" i="5"/>
  <c r="L100" i="5" s="1"/>
  <c r="P96" i="5"/>
  <c r="L96" i="5" s="1"/>
  <c r="W100" i="5"/>
  <c r="W96" i="5"/>
  <c r="AG100" i="5"/>
  <c r="AG96" i="5"/>
  <c r="AG94" i="5"/>
  <c r="AM101" i="5"/>
  <c r="AM97" i="5"/>
  <c r="W75" i="5"/>
  <c r="W71" i="5"/>
  <c r="AE75" i="5"/>
  <c r="AE71" i="5"/>
  <c r="W81" i="5"/>
  <c r="W87" i="5"/>
  <c r="W83" i="5"/>
  <c r="AM69" i="5"/>
  <c r="AH73" i="5"/>
  <c r="AH76" i="5"/>
  <c r="C75" i="5"/>
  <c r="C71" i="5"/>
  <c r="P68" i="5"/>
  <c r="L68" i="5" s="1"/>
  <c r="W74" i="5"/>
  <c r="W70" i="5"/>
  <c r="P75" i="5"/>
  <c r="L75" i="5" s="1"/>
  <c r="P71" i="5"/>
  <c r="L71" i="5" s="1"/>
  <c r="AA77" i="5"/>
  <c r="U77" i="5" s="1"/>
  <c r="AA73" i="5"/>
  <c r="U73" i="5" s="1"/>
  <c r="AA69" i="5"/>
  <c r="U69" i="5" s="1"/>
  <c r="AA68" i="5"/>
  <c r="U68" i="5" s="1"/>
  <c r="AE74" i="5"/>
  <c r="AE70" i="5"/>
  <c r="AG77" i="5"/>
  <c r="AG73" i="5"/>
  <c r="AG69" i="5"/>
  <c r="C85" i="5"/>
  <c r="C89" i="5"/>
  <c r="P81" i="5"/>
  <c r="L81" i="5" s="1"/>
  <c r="P87" i="5"/>
  <c r="L87" i="5" s="1"/>
  <c r="P83" i="5"/>
  <c r="L83" i="5" s="1"/>
  <c r="W90" i="5"/>
  <c r="W86" i="5"/>
  <c r="W82" i="5"/>
  <c r="AA87" i="5"/>
  <c r="U87" i="5" s="1"/>
  <c r="AA83" i="5"/>
  <c r="U83" i="5" s="1"/>
  <c r="C74" i="5"/>
  <c r="C70" i="5"/>
  <c r="W77" i="5"/>
  <c r="W73" i="5"/>
  <c r="W69" i="5"/>
  <c r="AA76" i="5"/>
  <c r="U76" i="5" s="1"/>
  <c r="AA72" i="5"/>
  <c r="U72" i="5" s="1"/>
  <c r="AE77" i="5"/>
  <c r="AE73" i="5"/>
  <c r="AE69" i="5"/>
  <c r="AG76" i="5"/>
  <c r="AG72" i="5"/>
  <c r="C82" i="5"/>
  <c r="C86" i="5"/>
  <c r="C90" i="5"/>
  <c r="P90" i="5"/>
  <c r="L90" i="5" s="1"/>
  <c r="P86" i="5"/>
  <c r="L86" i="5" s="1"/>
  <c r="P82" i="5"/>
  <c r="L82" i="5" s="1"/>
  <c r="W89" i="5"/>
  <c r="W85" i="5"/>
  <c r="AH71" i="5"/>
  <c r="AM71" i="5"/>
  <c r="AH75" i="5"/>
  <c r="AM77" i="5"/>
  <c r="C77" i="5"/>
  <c r="C73" i="5"/>
  <c r="C69" i="5"/>
  <c r="W76" i="5"/>
  <c r="W72" i="5"/>
  <c r="AA75" i="5"/>
  <c r="U75" i="5" s="1"/>
  <c r="AA71" i="5"/>
  <c r="U71" i="5" s="1"/>
  <c r="AE76" i="5"/>
  <c r="AE72" i="5"/>
  <c r="AE68" i="5"/>
  <c r="C81" i="5"/>
  <c r="P89" i="5"/>
  <c r="L89" i="5" s="1"/>
  <c r="P85" i="5"/>
  <c r="L85" i="5" s="1"/>
  <c r="AH68" i="5"/>
  <c r="AH70" i="5"/>
  <c r="AH74" i="5"/>
  <c r="AF56" i="5"/>
  <c r="AF57" i="5"/>
  <c r="AF58" i="5"/>
  <c r="AF59" i="5"/>
  <c r="AF60" i="5"/>
  <c r="AF61" i="5"/>
  <c r="AF62" i="5"/>
  <c r="AF63" i="5"/>
  <c r="AF64" i="5"/>
  <c r="AF55" i="5"/>
  <c r="T56" i="5"/>
  <c r="T57" i="5"/>
  <c r="T58" i="5"/>
  <c r="T59" i="5"/>
  <c r="T60" i="5"/>
  <c r="T61" i="5"/>
  <c r="T62" i="5"/>
  <c r="T63" i="5"/>
  <c r="T64" i="5"/>
  <c r="T55" i="5"/>
  <c r="AL128" i="2"/>
  <c r="AL129" i="2"/>
  <c r="AL130" i="2"/>
  <c r="AL131" i="2"/>
  <c r="AL132" i="2"/>
  <c r="AL133" i="2"/>
  <c r="AL134" i="2"/>
  <c r="AL135" i="2"/>
  <c r="AL136" i="2"/>
  <c r="AL127" i="2"/>
  <c r="B56" i="5"/>
  <c r="B57" i="5"/>
  <c r="B58" i="5"/>
  <c r="B59" i="5"/>
  <c r="AE59" i="5" s="1"/>
  <c r="B60" i="5"/>
  <c r="B61" i="5"/>
  <c r="B62" i="5"/>
  <c r="B63" i="5"/>
  <c r="AE63" i="5" s="1"/>
  <c r="B64" i="5"/>
  <c r="B55" i="5"/>
  <c r="B43" i="5"/>
  <c r="T43" i="5"/>
  <c r="C43" i="5" l="1"/>
  <c r="AM43" i="5"/>
  <c r="AG55" i="5"/>
  <c r="AE55" i="5"/>
  <c r="W64" i="5"/>
  <c r="AH64" i="5"/>
  <c r="AE64" i="5"/>
  <c r="AG64" i="5"/>
  <c r="P64" i="5"/>
  <c r="AA64" i="5"/>
  <c r="U64" i="5" s="1"/>
  <c r="C64" i="5"/>
  <c r="AM62" i="5"/>
  <c r="AE62" i="5"/>
  <c r="AG62" i="5"/>
  <c r="P62" i="5"/>
  <c r="AA62" i="5"/>
  <c r="U62" i="5" s="1"/>
  <c r="C62" i="5"/>
  <c r="AH61" i="5"/>
  <c r="AM61" i="5"/>
  <c r="W60" i="5"/>
  <c r="AH60" i="5"/>
  <c r="AE60" i="5"/>
  <c r="AG60" i="5"/>
  <c r="P60" i="5"/>
  <c r="AA60" i="5"/>
  <c r="U60" i="5" s="1"/>
  <c r="C60" i="5"/>
  <c r="AM58" i="5"/>
  <c r="AE58" i="5"/>
  <c r="AG58" i="5"/>
  <c r="P58" i="5"/>
  <c r="AA58" i="5"/>
  <c r="U58" i="5" s="1"/>
  <c r="C58" i="5"/>
  <c r="AH57" i="5"/>
  <c r="AM57" i="5"/>
  <c r="W56" i="5"/>
  <c r="AH56" i="5"/>
  <c r="AE56" i="5"/>
  <c r="AG56" i="5"/>
  <c r="P56" i="5"/>
  <c r="AA56" i="5"/>
  <c r="U56" i="5" s="1"/>
  <c r="C56" i="5"/>
  <c r="W63" i="5"/>
  <c r="C63" i="5"/>
  <c r="C59" i="5"/>
  <c r="C55" i="5"/>
  <c r="AA63" i="5"/>
  <c r="U63" i="5" s="1"/>
  <c r="AA59" i="5"/>
  <c r="U59" i="5" s="1"/>
  <c r="P55" i="5"/>
  <c r="L55" i="5" s="1"/>
  <c r="W62" i="5"/>
  <c r="W58" i="5"/>
  <c r="P63" i="5"/>
  <c r="P59" i="5"/>
  <c r="AG63" i="5"/>
  <c r="AE61" i="5"/>
  <c r="AG59" i="5"/>
  <c r="AE57" i="5"/>
  <c r="AH63" i="5"/>
  <c r="AH59" i="5"/>
  <c r="AM64" i="5"/>
  <c r="AM60" i="5"/>
  <c r="AM56" i="5"/>
  <c r="W93" i="5"/>
  <c r="W61" i="5"/>
  <c r="AH55" i="5"/>
  <c r="AH62" i="5"/>
  <c r="AH58" i="5"/>
  <c r="AM63" i="5"/>
  <c r="AM59" i="5"/>
  <c r="W59" i="5"/>
  <c r="W55" i="5"/>
  <c r="W57" i="5"/>
  <c r="C61" i="5"/>
  <c r="C57" i="5"/>
  <c r="AA61" i="5"/>
  <c r="U61" i="5" s="1"/>
  <c r="AA57" i="5"/>
  <c r="U57" i="5" s="1"/>
  <c r="P61" i="5"/>
  <c r="P57" i="5"/>
  <c r="AA55" i="5"/>
  <c r="U55" i="5" s="1"/>
  <c r="AG61" i="5"/>
  <c r="AG57" i="5"/>
  <c r="AM55" i="5"/>
  <c r="AH43" i="5"/>
  <c r="W80" i="5"/>
  <c r="AG43" i="5"/>
  <c r="AA43" i="5"/>
  <c r="U43" i="5" s="1"/>
  <c r="W43" i="5"/>
  <c r="AE43" i="5"/>
  <c r="P43" i="5"/>
  <c r="L43" i="5" s="1"/>
  <c r="AL113" i="2"/>
  <c r="B44" i="5"/>
  <c r="AA44" i="5" s="1"/>
  <c r="U44" i="5" s="1"/>
  <c r="B45" i="5"/>
  <c r="AA45" i="5" s="1"/>
  <c r="U45" i="5" s="1"/>
  <c r="B46" i="5"/>
  <c r="B47" i="5"/>
  <c r="AA47" i="5" s="1"/>
  <c r="U47" i="5" s="1"/>
  <c r="B48" i="5"/>
  <c r="AA48" i="5" s="1"/>
  <c r="U48" i="5" s="1"/>
  <c r="B49" i="5"/>
  <c r="AA49" i="5" s="1"/>
  <c r="U49" i="5" s="1"/>
  <c r="B50" i="5"/>
  <c r="B51" i="5"/>
  <c r="AA51" i="5" s="1"/>
  <c r="U51" i="5" s="1"/>
  <c r="B52" i="5"/>
  <c r="AA52" i="5" s="1"/>
  <c r="U52" i="5" s="1"/>
  <c r="B7" i="5"/>
  <c r="AM90" i="5"/>
  <c r="AH90" i="5"/>
  <c r="AG90" i="5"/>
  <c r="AF90" i="5"/>
  <c r="AE90" i="5"/>
  <c r="T90" i="5"/>
  <c r="AM89" i="5"/>
  <c r="AH89" i="5"/>
  <c r="AG89" i="5"/>
  <c r="AF89" i="5"/>
  <c r="AE89" i="5"/>
  <c r="T89" i="5"/>
  <c r="AM88" i="5"/>
  <c r="AH88" i="5"/>
  <c r="AG88" i="5"/>
  <c r="AF88" i="5"/>
  <c r="AE88" i="5"/>
  <c r="T88" i="5"/>
  <c r="AM87" i="5"/>
  <c r="AH87" i="5"/>
  <c r="AG87" i="5"/>
  <c r="AF87" i="5"/>
  <c r="AE87" i="5"/>
  <c r="T87" i="5"/>
  <c r="AM86" i="5"/>
  <c r="AH86" i="5"/>
  <c r="AG86" i="5"/>
  <c r="AF86" i="5"/>
  <c r="AE86" i="5"/>
  <c r="T86" i="5"/>
  <c r="AF77" i="5"/>
  <c r="T77" i="5"/>
  <c r="AF76" i="5"/>
  <c r="T76" i="5"/>
  <c r="AF75" i="5"/>
  <c r="T75" i="5"/>
  <c r="AF74" i="5"/>
  <c r="T74" i="5"/>
  <c r="AF73" i="5"/>
  <c r="T73" i="5"/>
  <c r="L64" i="5"/>
  <c r="L63" i="5"/>
  <c r="L62" i="5"/>
  <c r="L61" i="5"/>
  <c r="L60" i="5"/>
  <c r="AF52" i="5"/>
  <c r="T52" i="5"/>
  <c r="AF51" i="5"/>
  <c r="T51" i="5"/>
  <c r="AF50" i="5"/>
  <c r="T50" i="5"/>
  <c r="AF49" i="5"/>
  <c r="T49" i="5"/>
  <c r="AF48" i="5"/>
  <c r="T4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53" i="2"/>
  <c r="D147" i="2"/>
  <c r="D148" i="2"/>
  <c r="D149" i="2"/>
  <c r="D150" i="2"/>
  <c r="D146" i="2"/>
  <c r="D140" i="2"/>
  <c r="D141" i="2"/>
  <c r="D142" i="2"/>
  <c r="D143" i="2"/>
  <c r="D139" i="2"/>
  <c r="L123" i="3"/>
  <c r="AQ141" i="3"/>
  <c r="AQ140" i="3"/>
  <c r="AL141" i="3"/>
  <c r="AL140" i="3"/>
  <c r="AD141" i="3"/>
  <c r="AD140" i="3"/>
  <c r="X141" i="3"/>
  <c r="X140" i="3"/>
  <c r="J141" i="3"/>
  <c r="J140" i="3"/>
  <c r="J138" i="3"/>
  <c r="J137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09" i="3"/>
  <c r="C109" i="3"/>
  <c r="AK123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09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01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09" i="3"/>
  <c r="AE17" i="3"/>
  <c r="AI17" i="3" s="1"/>
  <c r="B105" i="3"/>
  <c r="B104" i="3"/>
  <c r="B103" i="3"/>
  <c r="B102" i="3"/>
  <c r="B101" i="3"/>
  <c r="C102" i="3"/>
  <c r="C103" i="3"/>
  <c r="C104" i="3"/>
  <c r="C105" i="3"/>
  <c r="U62" i="3"/>
  <c r="L62" i="3"/>
  <c r="B62" i="3"/>
  <c r="W62" i="3" s="1"/>
  <c r="U61" i="3"/>
  <c r="L61" i="3"/>
  <c r="B61" i="3"/>
  <c r="AT61" i="3" s="1"/>
  <c r="U60" i="3"/>
  <c r="L60" i="3"/>
  <c r="B60" i="3"/>
  <c r="AL60" i="3" s="1"/>
  <c r="U59" i="3"/>
  <c r="L59" i="3"/>
  <c r="B59" i="3"/>
  <c r="W59" i="3" s="1"/>
  <c r="U58" i="3"/>
  <c r="L58" i="3"/>
  <c r="B58" i="3"/>
  <c r="W58" i="3" s="1"/>
  <c r="U57" i="3"/>
  <c r="L57" i="3"/>
  <c r="B57" i="3"/>
  <c r="P57" i="3" s="1"/>
  <c r="U56" i="3"/>
  <c r="L56" i="3"/>
  <c r="B56" i="3"/>
  <c r="AL56" i="3" s="1"/>
  <c r="U55" i="3"/>
  <c r="L55" i="3"/>
  <c r="B55" i="3"/>
  <c r="W55" i="3" s="1"/>
  <c r="U54" i="3"/>
  <c r="L54" i="3"/>
  <c r="B54" i="3"/>
  <c r="W54" i="3" s="1"/>
  <c r="U53" i="3"/>
  <c r="L53" i="3"/>
  <c r="B53" i="3"/>
  <c r="P53" i="3" s="1"/>
  <c r="W54" i="5" l="1"/>
  <c r="W46" i="5"/>
  <c r="AE46" i="5"/>
  <c r="AG46" i="5"/>
  <c r="AH46" i="5"/>
  <c r="AM46" i="5"/>
  <c r="P46" i="5"/>
  <c r="L46" i="5" s="1"/>
  <c r="C46" i="5"/>
  <c r="AH49" i="5"/>
  <c r="AE49" i="5"/>
  <c r="P49" i="5"/>
  <c r="L49" i="5" s="1"/>
  <c r="W49" i="5"/>
  <c r="AM49" i="5"/>
  <c r="AG49" i="5"/>
  <c r="AH45" i="5"/>
  <c r="AE45" i="5"/>
  <c r="P45" i="5"/>
  <c r="L45" i="5" s="1"/>
  <c r="W45" i="5"/>
  <c r="AM45" i="5"/>
  <c r="AG45" i="5"/>
  <c r="C49" i="5"/>
  <c r="C45" i="5"/>
  <c r="W50" i="5"/>
  <c r="AE50" i="5"/>
  <c r="AM50" i="5"/>
  <c r="AG50" i="5"/>
  <c r="AH50" i="5"/>
  <c r="P50" i="5"/>
  <c r="L50" i="5" s="1"/>
  <c r="C50" i="5"/>
  <c r="P52" i="5"/>
  <c r="L52" i="5" s="1"/>
  <c r="AG52" i="5"/>
  <c r="AM52" i="5"/>
  <c r="AH52" i="5"/>
  <c r="C52" i="5"/>
  <c r="W52" i="5"/>
  <c r="AE52" i="5"/>
  <c r="P48" i="5"/>
  <c r="L48" i="5" s="1"/>
  <c r="AG48" i="5"/>
  <c r="AE48" i="5"/>
  <c r="AM48" i="5"/>
  <c r="AH48" i="5"/>
  <c r="W48" i="5"/>
  <c r="P44" i="5"/>
  <c r="L44" i="5" s="1"/>
  <c r="AG44" i="5"/>
  <c r="AM44" i="5"/>
  <c r="AE44" i="5"/>
  <c r="W44" i="5"/>
  <c r="AH44" i="5"/>
  <c r="C48" i="5"/>
  <c r="C44" i="5"/>
  <c r="AA50" i="5"/>
  <c r="U50" i="5" s="1"/>
  <c r="AA46" i="5"/>
  <c r="U46" i="5" s="1"/>
  <c r="AM51" i="5"/>
  <c r="AG51" i="5"/>
  <c r="W51" i="5"/>
  <c r="P51" i="5"/>
  <c r="L51" i="5" s="1"/>
  <c r="AH51" i="5"/>
  <c r="AE51" i="5"/>
  <c r="AM47" i="5"/>
  <c r="AG47" i="5"/>
  <c r="W47" i="5"/>
  <c r="P47" i="5"/>
  <c r="L47" i="5" s="1"/>
  <c r="AH47" i="5"/>
  <c r="AE47" i="5"/>
  <c r="C51" i="5"/>
  <c r="C47" i="5"/>
  <c r="B95" i="22"/>
  <c r="C95" i="22" s="1"/>
  <c r="B127" i="22"/>
  <c r="C127" i="22" s="1"/>
  <c r="B193" i="22"/>
  <c r="B161" i="22"/>
  <c r="C161" i="22" s="1"/>
  <c r="B134" i="22"/>
  <c r="C134" i="22" s="1"/>
  <c r="B200" i="22"/>
  <c r="B168" i="22"/>
  <c r="C168" i="22" s="1"/>
  <c r="B102" i="22"/>
  <c r="C102" i="22" s="1"/>
  <c r="B130" i="22"/>
  <c r="C130" i="22" s="1"/>
  <c r="B196" i="22"/>
  <c r="B164" i="22"/>
  <c r="C164" i="22" s="1"/>
  <c r="B98" i="22"/>
  <c r="C98" i="22" s="1"/>
  <c r="B126" i="22"/>
  <c r="C126" i="22" s="1"/>
  <c r="B192" i="22"/>
  <c r="B160" i="22"/>
  <c r="C160" i="22" s="1"/>
  <c r="B94" i="22"/>
  <c r="C94" i="22" s="1"/>
  <c r="B122" i="22"/>
  <c r="C122" i="22" s="1"/>
  <c r="B188" i="22"/>
  <c r="B156" i="22"/>
  <c r="C156" i="22" s="1"/>
  <c r="B90" i="22"/>
  <c r="C90" i="22" s="1"/>
  <c r="B118" i="22"/>
  <c r="C118" i="22" s="1"/>
  <c r="B184" i="22"/>
  <c r="B152" i="22"/>
  <c r="C152" i="22" s="1"/>
  <c r="B86" i="22"/>
  <c r="C86" i="22" s="1"/>
  <c r="B114" i="22"/>
  <c r="C114" i="22" s="1"/>
  <c r="B180" i="22"/>
  <c r="B148" i="22"/>
  <c r="C148" i="22" s="1"/>
  <c r="B82" i="22"/>
  <c r="C82" i="22" s="1"/>
  <c r="B110" i="22"/>
  <c r="C110" i="22" s="1"/>
  <c r="B176" i="22"/>
  <c r="B144" i="22"/>
  <c r="C144" i="22" s="1"/>
  <c r="B78" i="22"/>
  <c r="C78" i="22" s="1"/>
  <c r="B103" i="22"/>
  <c r="C103" i="22" s="1"/>
  <c r="B135" i="22"/>
  <c r="C135" i="22" s="1"/>
  <c r="B201" i="22"/>
  <c r="B169" i="22"/>
  <c r="C169" i="22" s="1"/>
  <c r="B189" i="22"/>
  <c r="B157" i="22"/>
  <c r="C157" i="22" s="1"/>
  <c r="B123" i="22"/>
  <c r="C123" i="22" s="1"/>
  <c r="B91" i="22"/>
  <c r="C91" i="22" s="1"/>
  <c r="B149" i="22"/>
  <c r="C149" i="22" s="1"/>
  <c r="B83" i="22"/>
  <c r="C83" i="22" s="1"/>
  <c r="B115" i="22"/>
  <c r="C115" i="22" s="1"/>
  <c r="B181" i="22"/>
  <c r="B173" i="22"/>
  <c r="B107" i="22"/>
  <c r="C107" i="22" s="1"/>
  <c r="B141" i="22"/>
  <c r="C141" i="22" s="1"/>
  <c r="B75" i="22"/>
  <c r="C75" i="22" s="1"/>
  <c r="B199" i="22"/>
  <c r="B167" i="22"/>
  <c r="C167" i="22" s="1"/>
  <c r="B101" i="22"/>
  <c r="C101" i="22" s="1"/>
  <c r="B133" i="22"/>
  <c r="C133" i="22" s="1"/>
  <c r="B129" i="22"/>
  <c r="C129" i="22" s="1"/>
  <c r="B195" i="22"/>
  <c r="B163" i="22"/>
  <c r="C163" i="22" s="1"/>
  <c r="B97" i="22"/>
  <c r="C97" i="22" s="1"/>
  <c r="B191" i="22"/>
  <c r="B159" i="22"/>
  <c r="C159" i="22" s="1"/>
  <c r="B93" i="22"/>
  <c r="C93" i="22" s="1"/>
  <c r="B125" i="22"/>
  <c r="C125" i="22" s="1"/>
  <c r="B187" i="22"/>
  <c r="B155" i="22"/>
  <c r="C155" i="22" s="1"/>
  <c r="B89" i="22"/>
  <c r="C89" i="22" s="1"/>
  <c r="B121" i="22"/>
  <c r="C121" i="22" s="1"/>
  <c r="B117" i="22"/>
  <c r="C117" i="22" s="1"/>
  <c r="B183" i="22"/>
  <c r="B151" i="22"/>
  <c r="C151" i="22" s="1"/>
  <c r="B85" i="22"/>
  <c r="C85" i="22" s="1"/>
  <c r="B179" i="22"/>
  <c r="B147" i="22"/>
  <c r="C147" i="22" s="1"/>
  <c r="B81" i="22"/>
  <c r="C81" i="22" s="1"/>
  <c r="B113" i="22"/>
  <c r="C113" i="22" s="1"/>
  <c r="B109" i="22"/>
  <c r="C109" i="22" s="1"/>
  <c r="B175" i="22"/>
  <c r="B143" i="22"/>
  <c r="C143" i="22" s="1"/>
  <c r="B77" i="22"/>
  <c r="C77" i="22" s="1"/>
  <c r="B197" i="22"/>
  <c r="B165" i="22"/>
  <c r="C165" i="22" s="1"/>
  <c r="B131" i="22"/>
  <c r="C131" i="22" s="1"/>
  <c r="B99" i="22"/>
  <c r="C99" i="22" s="1"/>
  <c r="B87" i="22"/>
  <c r="C87" i="22" s="1"/>
  <c r="B119" i="22"/>
  <c r="C119" i="22" s="1"/>
  <c r="B185" i="22"/>
  <c r="B153" i="22"/>
  <c r="C153" i="22" s="1"/>
  <c r="B177" i="22"/>
  <c r="B111" i="22"/>
  <c r="C111" i="22" s="1"/>
  <c r="B145" i="22"/>
  <c r="C145" i="22" s="1"/>
  <c r="B79" i="22"/>
  <c r="C79" i="22" s="1"/>
  <c r="B202" i="22"/>
  <c r="B170" i="22"/>
  <c r="C170" i="22" s="1"/>
  <c r="B104" i="22"/>
  <c r="C104" i="22" s="1"/>
  <c r="B136" i="22"/>
  <c r="C136" i="22" s="1"/>
  <c r="B198" i="22"/>
  <c r="B166" i="22"/>
  <c r="C166" i="22" s="1"/>
  <c r="B100" i="22"/>
  <c r="C100" i="22" s="1"/>
  <c r="B132" i="22"/>
  <c r="C132" i="22" s="1"/>
  <c r="B194" i="22"/>
  <c r="B162" i="22"/>
  <c r="C162" i="22" s="1"/>
  <c r="B96" i="22"/>
  <c r="C96" i="22" s="1"/>
  <c r="B128" i="22"/>
  <c r="C128" i="22" s="1"/>
  <c r="B190" i="22"/>
  <c r="B158" i="22"/>
  <c r="C158" i="22" s="1"/>
  <c r="B92" i="22"/>
  <c r="C92" i="22" s="1"/>
  <c r="B124" i="22"/>
  <c r="C124" i="22" s="1"/>
  <c r="B186" i="22"/>
  <c r="B154" i="22"/>
  <c r="C154" i="22" s="1"/>
  <c r="B88" i="22"/>
  <c r="C88" i="22" s="1"/>
  <c r="B120" i="22"/>
  <c r="C120" i="22" s="1"/>
  <c r="B182" i="22"/>
  <c r="B150" i="22"/>
  <c r="C150" i="22" s="1"/>
  <c r="B84" i="22"/>
  <c r="C84" i="22" s="1"/>
  <c r="B116" i="22"/>
  <c r="C116" i="22" s="1"/>
  <c r="B178" i="22"/>
  <c r="B146" i="22"/>
  <c r="C146" i="22" s="1"/>
  <c r="B80" i="22"/>
  <c r="C80" i="22" s="1"/>
  <c r="B112" i="22"/>
  <c r="C112" i="22" s="1"/>
  <c r="B174" i="22"/>
  <c r="B142" i="22"/>
  <c r="C142" i="22" s="1"/>
  <c r="B76" i="22"/>
  <c r="C76" i="22" s="1"/>
  <c r="B108" i="22"/>
  <c r="C108" i="22" s="1"/>
  <c r="B26" i="21"/>
  <c r="B19" i="21"/>
  <c r="B42" i="21"/>
  <c r="B49" i="21"/>
  <c r="N49" i="21" s="1"/>
  <c r="B33" i="21"/>
  <c r="B9" i="21"/>
  <c r="B18" i="21"/>
  <c r="B48" i="21"/>
  <c r="N48" i="21" s="1"/>
  <c r="B41" i="21"/>
  <c r="B32" i="21"/>
  <c r="B25" i="21"/>
  <c r="B8" i="21"/>
  <c r="B21" i="21"/>
  <c r="B44" i="21"/>
  <c r="B35" i="21"/>
  <c r="B51" i="21"/>
  <c r="N51" i="21" s="1"/>
  <c r="B28" i="21"/>
  <c r="B11" i="21"/>
  <c r="B20" i="21"/>
  <c r="B50" i="21"/>
  <c r="N50" i="21" s="1"/>
  <c r="B43" i="21"/>
  <c r="B34" i="21"/>
  <c r="B27" i="21"/>
  <c r="B10" i="21"/>
  <c r="B47" i="21"/>
  <c r="B24" i="21"/>
  <c r="B40" i="21"/>
  <c r="B17" i="21"/>
  <c r="B31" i="21"/>
  <c r="B7" i="21"/>
  <c r="B47" i="20"/>
  <c r="B40" i="20"/>
  <c r="C40" i="20" s="1"/>
  <c r="B24" i="20"/>
  <c r="C24" i="20" s="1"/>
  <c r="B17" i="20"/>
  <c r="C17" i="20" s="1"/>
  <c r="B31" i="20"/>
  <c r="C31" i="20" s="1"/>
  <c r="B7" i="20"/>
  <c r="B48" i="20"/>
  <c r="B41" i="20"/>
  <c r="C41" i="20" s="1"/>
  <c r="B32" i="20"/>
  <c r="C32" i="20" s="1"/>
  <c r="B18" i="20"/>
  <c r="C18" i="20" s="1"/>
  <c r="B25" i="20"/>
  <c r="C25" i="20" s="1"/>
  <c r="B8" i="20"/>
  <c r="B49" i="20"/>
  <c r="B26" i="20"/>
  <c r="C26" i="20" s="1"/>
  <c r="B19" i="20"/>
  <c r="C19" i="20" s="1"/>
  <c r="B42" i="20"/>
  <c r="C42" i="20" s="1"/>
  <c r="B33" i="20"/>
  <c r="C33" i="20" s="1"/>
  <c r="B9" i="20"/>
  <c r="B50" i="20"/>
  <c r="B27" i="20"/>
  <c r="C27" i="20" s="1"/>
  <c r="B20" i="20"/>
  <c r="C20" i="20" s="1"/>
  <c r="B43" i="20"/>
  <c r="C43" i="20" s="1"/>
  <c r="B34" i="20"/>
  <c r="C34" i="20" s="1"/>
  <c r="B10" i="20"/>
  <c r="B51" i="20"/>
  <c r="B28" i="20"/>
  <c r="C28" i="20" s="1"/>
  <c r="B44" i="20"/>
  <c r="C44" i="20" s="1"/>
  <c r="B21" i="20"/>
  <c r="C21" i="20" s="1"/>
  <c r="B35" i="20"/>
  <c r="C35" i="20" s="1"/>
  <c r="B11" i="20"/>
  <c r="AE60" i="3"/>
  <c r="AT56" i="3"/>
  <c r="C61" i="3"/>
  <c r="C53" i="3"/>
  <c r="C60" i="3"/>
  <c r="P61" i="3"/>
  <c r="AE59" i="3"/>
  <c r="AL55" i="3"/>
  <c r="AT55" i="3"/>
  <c r="C57" i="3"/>
  <c r="P60" i="3"/>
  <c r="AE56" i="3"/>
  <c r="AT60" i="3"/>
  <c r="AL59" i="3"/>
  <c r="C56" i="3"/>
  <c r="P56" i="3"/>
  <c r="T56" i="3" s="1"/>
  <c r="AE55" i="3"/>
  <c r="AT59" i="3"/>
  <c r="W53" i="3"/>
  <c r="AL58" i="3"/>
  <c r="C59" i="3"/>
  <c r="C55" i="3"/>
  <c r="P59" i="3"/>
  <c r="T59" i="3" s="1"/>
  <c r="P55" i="3"/>
  <c r="T55" i="3" s="1"/>
  <c r="W60" i="3"/>
  <c r="W56" i="3"/>
  <c r="AE62" i="3"/>
  <c r="AE58" i="3"/>
  <c r="AE54" i="3"/>
  <c r="AL61" i="3"/>
  <c r="AL57" i="3"/>
  <c r="AL53" i="3"/>
  <c r="AT62" i="3"/>
  <c r="AT58" i="3"/>
  <c r="AT54" i="3"/>
  <c r="W61" i="3"/>
  <c r="W57" i="3"/>
  <c r="AL62" i="3"/>
  <c r="AL54" i="3"/>
  <c r="C62" i="3"/>
  <c r="C58" i="3"/>
  <c r="C54" i="3"/>
  <c r="P62" i="3"/>
  <c r="T62" i="3" s="1"/>
  <c r="P58" i="3"/>
  <c r="T58" i="3" s="1"/>
  <c r="P54" i="3"/>
  <c r="T54" i="3" s="1"/>
  <c r="AE61" i="3"/>
  <c r="AE57" i="3"/>
  <c r="AE53" i="3"/>
  <c r="AT57" i="3"/>
  <c r="AT53" i="3"/>
  <c r="T60" i="3"/>
  <c r="T53" i="3"/>
  <c r="T57" i="3"/>
  <c r="T61" i="3"/>
  <c r="U52" i="3"/>
  <c r="L52" i="3"/>
  <c r="B52" i="3"/>
  <c r="U51" i="3"/>
  <c r="L51" i="3"/>
  <c r="B51" i="3"/>
  <c r="U50" i="3"/>
  <c r="L50" i="3"/>
  <c r="B50" i="3"/>
  <c r="U49" i="3"/>
  <c r="L49" i="3"/>
  <c r="B49" i="3"/>
  <c r="U48" i="3"/>
  <c r="L48" i="3"/>
  <c r="B48" i="3"/>
  <c r="B65" i="3"/>
  <c r="T65" i="3"/>
  <c r="B66" i="3"/>
  <c r="C66" i="3" s="1"/>
  <c r="T66" i="3"/>
  <c r="B67" i="3"/>
  <c r="P67" i="3" s="1"/>
  <c r="L67" i="3" s="1"/>
  <c r="T67" i="3"/>
  <c r="U47" i="3"/>
  <c r="L47" i="3"/>
  <c r="B47" i="3"/>
  <c r="U46" i="3"/>
  <c r="L46" i="3"/>
  <c r="B46" i="3"/>
  <c r="U45" i="3"/>
  <c r="L45" i="3"/>
  <c r="B45" i="3"/>
  <c r="U44" i="3"/>
  <c r="L44" i="3"/>
  <c r="B44" i="3"/>
  <c r="U43" i="3"/>
  <c r="L43" i="3"/>
  <c r="B43" i="3"/>
  <c r="U42" i="3"/>
  <c r="L42" i="3"/>
  <c r="B42" i="3"/>
  <c r="U41" i="3"/>
  <c r="L41" i="3"/>
  <c r="B41" i="3"/>
  <c r="U40" i="3"/>
  <c r="L40" i="3"/>
  <c r="B40" i="3"/>
  <c r="U39" i="3"/>
  <c r="L39" i="3"/>
  <c r="B39" i="3"/>
  <c r="U38" i="3"/>
  <c r="L38" i="3"/>
  <c r="B38" i="3"/>
  <c r="AY75" i="2"/>
  <c r="AV75" i="2"/>
  <c r="AG75" i="2"/>
  <c r="AM75" i="2" s="1"/>
  <c r="AD75" i="2"/>
  <c r="BB75" i="2" s="1"/>
  <c r="AY74" i="2"/>
  <c r="AV74" i="2"/>
  <c r="AG74" i="2"/>
  <c r="AM74" i="2" s="1"/>
  <c r="AD74" i="2"/>
  <c r="BB74" i="2" s="1"/>
  <c r="AY73" i="2"/>
  <c r="AV73" i="2"/>
  <c r="AG73" i="2"/>
  <c r="AM73" i="2" s="1"/>
  <c r="AD73" i="2"/>
  <c r="BB73" i="2" s="1"/>
  <c r="AY72" i="2"/>
  <c r="AV72" i="2"/>
  <c r="AG72" i="2"/>
  <c r="AM72" i="2" s="1"/>
  <c r="AD72" i="2"/>
  <c r="BB72" i="2" s="1"/>
  <c r="AY71" i="2"/>
  <c r="AV71" i="2"/>
  <c r="AG71" i="2"/>
  <c r="AM71" i="2" s="1"/>
  <c r="AD71" i="2"/>
  <c r="BB71" i="2" s="1"/>
  <c r="AY70" i="2"/>
  <c r="AV70" i="2"/>
  <c r="AG70" i="2"/>
  <c r="AM70" i="2" s="1"/>
  <c r="AD70" i="2"/>
  <c r="BB70" i="2" s="1"/>
  <c r="AY69" i="2"/>
  <c r="AV69" i="2"/>
  <c r="AG69" i="2"/>
  <c r="AM69" i="2" s="1"/>
  <c r="AD69" i="2"/>
  <c r="BB69" i="2" s="1"/>
  <c r="AY68" i="2"/>
  <c r="AV68" i="2"/>
  <c r="AG68" i="2"/>
  <c r="AM68" i="2" s="1"/>
  <c r="AD68" i="2"/>
  <c r="BB68" i="2" s="1"/>
  <c r="AY67" i="2"/>
  <c r="AV67" i="2"/>
  <c r="AG67" i="2"/>
  <c r="AM67" i="2" s="1"/>
  <c r="AD67" i="2"/>
  <c r="BB67" i="2" s="1"/>
  <c r="AY66" i="2"/>
  <c r="AV66" i="2"/>
  <c r="AG66" i="2"/>
  <c r="AM66" i="2" s="1"/>
  <c r="AD66" i="2"/>
  <c r="BB66" i="2" s="1"/>
  <c r="AY65" i="2"/>
  <c r="AV65" i="2"/>
  <c r="AG65" i="2"/>
  <c r="AM65" i="2" s="1"/>
  <c r="AD65" i="2"/>
  <c r="BB65" i="2" s="1"/>
  <c r="AY64" i="2"/>
  <c r="AV64" i="2"/>
  <c r="AG64" i="2"/>
  <c r="AM64" i="2" s="1"/>
  <c r="AD64" i="2"/>
  <c r="AY63" i="2"/>
  <c r="AV63" i="2"/>
  <c r="AG63" i="2"/>
  <c r="AM63" i="2" s="1"/>
  <c r="AD63" i="2"/>
  <c r="AY62" i="2"/>
  <c r="AV62" i="2"/>
  <c r="AG62" i="2"/>
  <c r="AM62" i="2" s="1"/>
  <c r="AD62" i="2"/>
  <c r="AY61" i="2"/>
  <c r="AV61" i="2"/>
  <c r="AG61" i="2"/>
  <c r="AM61" i="2" s="1"/>
  <c r="AD61" i="2"/>
  <c r="AY60" i="2"/>
  <c r="AV60" i="2"/>
  <c r="AG60" i="2"/>
  <c r="AM60" i="2" s="1"/>
  <c r="AD60" i="2"/>
  <c r="BB60" i="2" s="1"/>
  <c r="AY59" i="2"/>
  <c r="AV59" i="2"/>
  <c r="AG59" i="2"/>
  <c r="AM59" i="2" s="1"/>
  <c r="AD59" i="2"/>
  <c r="BB59" i="2" s="1"/>
  <c r="AY58" i="2"/>
  <c r="AV58" i="2"/>
  <c r="AG58" i="2"/>
  <c r="AM58" i="2" s="1"/>
  <c r="AD58" i="2"/>
  <c r="BB58" i="2" s="1"/>
  <c r="AY57" i="2"/>
  <c r="AV57" i="2"/>
  <c r="AG57" i="2"/>
  <c r="AM57" i="2" s="1"/>
  <c r="AD57" i="2"/>
  <c r="BB57" i="2" s="1"/>
  <c r="AY56" i="2"/>
  <c r="AV56" i="2"/>
  <c r="AG56" i="2"/>
  <c r="AM56" i="2" s="1"/>
  <c r="AD56" i="2"/>
  <c r="BB56" i="2" s="1"/>
  <c r="AY55" i="2"/>
  <c r="AV55" i="2"/>
  <c r="AG55" i="2"/>
  <c r="AM55" i="2" s="1"/>
  <c r="AD55" i="2"/>
  <c r="BB55" i="2" s="1"/>
  <c r="AY54" i="2"/>
  <c r="AV54" i="2"/>
  <c r="AG54" i="2"/>
  <c r="AM54" i="2" s="1"/>
  <c r="AD54" i="2"/>
  <c r="AY53" i="2"/>
  <c r="AV53" i="2"/>
  <c r="AG53" i="2"/>
  <c r="AM53" i="2" s="1"/>
  <c r="AD53" i="2"/>
  <c r="AY52" i="2"/>
  <c r="AV52" i="2"/>
  <c r="AG52" i="2"/>
  <c r="AM52" i="2" s="1"/>
  <c r="AD52" i="2"/>
  <c r="AY51" i="2"/>
  <c r="AV51" i="2"/>
  <c r="AG51" i="2"/>
  <c r="AM51" i="2" s="1"/>
  <c r="AD51" i="2"/>
  <c r="AJ51" i="2" s="1"/>
  <c r="BB52" i="2" l="1"/>
  <c r="AJ52" i="2"/>
  <c r="BB53" i="2"/>
  <c r="AJ53" i="2"/>
  <c r="BB61" i="2"/>
  <c r="AJ61" i="2"/>
  <c r="BB62" i="2"/>
  <c r="AJ62" i="2"/>
  <c r="AA105" i="5"/>
  <c r="W42" i="5"/>
  <c r="P65" i="3"/>
  <c r="L65" i="3" s="1"/>
  <c r="C65" i="3"/>
  <c r="AE181" i="22"/>
  <c r="N181" i="22"/>
  <c r="F181" i="22"/>
  <c r="W181" i="22"/>
  <c r="AE185" i="22"/>
  <c r="N185" i="22"/>
  <c r="F185" i="22"/>
  <c r="W185" i="22"/>
  <c r="AE201" i="22"/>
  <c r="N201" i="22"/>
  <c r="F201" i="22"/>
  <c r="W201" i="22"/>
  <c r="AE193" i="22"/>
  <c r="W193" i="22"/>
  <c r="F193" i="22"/>
  <c r="N193" i="22"/>
  <c r="W175" i="22"/>
  <c r="AE175" i="22"/>
  <c r="N175" i="22"/>
  <c r="F175" i="22"/>
  <c r="AE183" i="22"/>
  <c r="W183" i="22"/>
  <c r="N183" i="22"/>
  <c r="F183" i="22"/>
  <c r="AE195" i="22"/>
  <c r="N195" i="22"/>
  <c r="W195" i="22"/>
  <c r="F195" i="22"/>
  <c r="W176" i="22"/>
  <c r="F176" i="22"/>
  <c r="AE176" i="22"/>
  <c r="N176" i="22"/>
  <c r="W180" i="22"/>
  <c r="F180" i="22"/>
  <c r="AE180" i="22"/>
  <c r="N180" i="22"/>
  <c r="W184" i="22"/>
  <c r="AE184" i="22"/>
  <c r="F184" i="22"/>
  <c r="N184" i="22"/>
  <c r="W188" i="22"/>
  <c r="AE188" i="22"/>
  <c r="F188" i="22"/>
  <c r="N188" i="22"/>
  <c r="W192" i="22"/>
  <c r="F192" i="22"/>
  <c r="AE192" i="22"/>
  <c r="N192" i="22"/>
  <c r="W196" i="22"/>
  <c r="AE196" i="22"/>
  <c r="F196" i="22"/>
  <c r="N196" i="22"/>
  <c r="W200" i="22"/>
  <c r="AE200" i="22"/>
  <c r="F200" i="22"/>
  <c r="N200" i="22"/>
  <c r="W174" i="22"/>
  <c r="AE174" i="22"/>
  <c r="N174" i="22"/>
  <c r="F174" i="22"/>
  <c r="AE178" i="22"/>
  <c r="N178" i="22"/>
  <c r="W178" i="22"/>
  <c r="F178" i="22"/>
  <c r="F182" i="22"/>
  <c r="N182" i="22"/>
  <c r="AE182" i="22"/>
  <c r="W182" i="22"/>
  <c r="N186" i="22"/>
  <c r="W186" i="22"/>
  <c r="AE186" i="22"/>
  <c r="F186" i="22"/>
  <c r="AE190" i="22"/>
  <c r="N190" i="22"/>
  <c r="F190" i="22"/>
  <c r="W190" i="22"/>
  <c r="AE194" i="22"/>
  <c r="N194" i="22"/>
  <c r="W194" i="22"/>
  <c r="F194" i="22"/>
  <c r="F198" i="22"/>
  <c r="W198" i="22"/>
  <c r="N198" i="22"/>
  <c r="AE198" i="22"/>
  <c r="N202" i="22"/>
  <c r="W202" i="22"/>
  <c r="F202" i="22"/>
  <c r="AE202" i="22"/>
  <c r="AE177" i="22"/>
  <c r="W177" i="22"/>
  <c r="N177" i="22"/>
  <c r="F177" i="22"/>
  <c r="AE197" i="22"/>
  <c r="W197" i="22"/>
  <c r="N197" i="22"/>
  <c r="F197" i="22"/>
  <c r="AE179" i="22"/>
  <c r="N179" i="22"/>
  <c r="W179" i="22"/>
  <c r="F179" i="22"/>
  <c r="F187" i="22"/>
  <c r="AE187" i="22"/>
  <c r="N187" i="22"/>
  <c r="W187" i="22"/>
  <c r="W191" i="22"/>
  <c r="F191" i="22"/>
  <c r="AE191" i="22"/>
  <c r="N191" i="22"/>
  <c r="AE199" i="22"/>
  <c r="W199" i="22"/>
  <c r="N199" i="22"/>
  <c r="F199" i="22"/>
  <c r="W173" i="22"/>
  <c r="N173" i="22"/>
  <c r="AE173" i="22"/>
  <c r="F173" i="22"/>
  <c r="AE189" i="22"/>
  <c r="F189" i="22"/>
  <c r="N189" i="22"/>
  <c r="W189" i="22"/>
  <c r="C21" i="21"/>
  <c r="AF11" i="21"/>
  <c r="W11" i="21"/>
  <c r="AE11" i="21"/>
  <c r="C11" i="21"/>
  <c r="O11" i="21" s="1"/>
  <c r="R11" i="21"/>
  <c r="W9" i="21"/>
  <c r="C9" i="21"/>
  <c r="O9" i="21" s="1"/>
  <c r="AF9" i="21"/>
  <c r="AE9" i="21"/>
  <c r="C19" i="21"/>
  <c r="R9" i="21"/>
  <c r="C28" i="21"/>
  <c r="C35" i="21"/>
  <c r="W51" i="21"/>
  <c r="C44" i="21"/>
  <c r="AE51" i="21"/>
  <c r="F51" i="21"/>
  <c r="W49" i="21"/>
  <c r="C26" i="21"/>
  <c r="AE49" i="21"/>
  <c r="F49" i="21"/>
  <c r="C42" i="21"/>
  <c r="C33" i="21"/>
  <c r="C10" i="21"/>
  <c r="O10" i="21" s="1"/>
  <c r="C20" i="21"/>
  <c r="AE10" i="21"/>
  <c r="W10" i="21"/>
  <c r="R10" i="21"/>
  <c r="AF10" i="21"/>
  <c r="AE8" i="21"/>
  <c r="C8" i="21"/>
  <c r="O8" i="21" s="1"/>
  <c r="R8" i="21"/>
  <c r="AF8" i="21"/>
  <c r="C18" i="21"/>
  <c r="W8" i="21"/>
  <c r="C43" i="21"/>
  <c r="AE50" i="21"/>
  <c r="C27" i="21"/>
  <c r="C34" i="21"/>
  <c r="W50" i="21"/>
  <c r="F50" i="21"/>
  <c r="F48" i="21"/>
  <c r="C25" i="21"/>
  <c r="C32" i="21"/>
  <c r="W48" i="21"/>
  <c r="C41" i="21"/>
  <c r="AE48" i="21"/>
  <c r="C17" i="21"/>
  <c r="AF7" i="21"/>
  <c r="U14" i="21" s="1"/>
  <c r="W7" i="21"/>
  <c r="AE7" i="21"/>
  <c r="C7" i="21"/>
  <c r="O7" i="21" s="1"/>
  <c r="R7" i="21"/>
  <c r="C40" i="21"/>
  <c r="F47" i="21"/>
  <c r="C24" i="21"/>
  <c r="C31" i="21"/>
  <c r="N47" i="21"/>
  <c r="AE47" i="21"/>
  <c r="W47" i="21"/>
  <c r="AE7" i="20"/>
  <c r="AF7" i="20"/>
  <c r="W7" i="20"/>
  <c r="R7" i="20"/>
  <c r="C7" i="20"/>
  <c r="O7" i="20" s="1"/>
  <c r="F47" i="20"/>
  <c r="AE47" i="20"/>
  <c r="W47" i="20"/>
  <c r="N47" i="20"/>
  <c r="W11" i="20"/>
  <c r="R11" i="20"/>
  <c r="W10" i="20"/>
  <c r="R10" i="20"/>
  <c r="W8" i="20"/>
  <c r="R8" i="20"/>
  <c r="W9" i="20"/>
  <c r="R9" i="20"/>
  <c r="C8" i="20"/>
  <c r="O8" i="20" s="1"/>
  <c r="AE8" i="20"/>
  <c r="AF8" i="20"/>
  <c r="AE48" i="20"/>
  <c r="F48" i="20"/>
  <c r="W48" i="20"/>
  <c r="N48" i="20"/>
  <c r="AF9" i="20"/>
  <c r="C9" i="20"/>
  <c r="O9" i="20" s="1"/>
  <c r="AE9" i="20"/>
  <c r="AE49" i="20"/>
  <c r="W49" i="20"/>
  <c r="N49" i="20"/>
  <c r="F49" i="20"/>
  <c r="C10" i="20"/>
  <c r="O10" i="20" s="1"/>
  <c r="AF10" i="20"/>
  <c r="AE10" i="20"/>
  <c r="AE50" i="20"/>
  <c r="W50" i="20"/>
  <c r="N50" i="20"/>
  <c r="F50" i="20"/>
  <c r="AE11" i="20"/>
  <c r="AF11" i="20"/>
  <c r="C11" i="20"/>
  <c r="O11" i="20" s="1"/>
  <c r="W51" i="20"/>
  <c r="F51" i="20"/>
  <c r="AE51" i="20"/>
  <c r="N51" i="20"/>
  <c r="W38" i="3"/>
  <c r="P38" i="3"/>
  <c r="T38" i="3" s="1"/>
  <c r="C38" i="3"/>
  <c r="AT38" i="3"/>
  <c r="AE38" i="3"/>
  <c r="AL38" i="3"/>
  <c r="W42" i="3"/>
  <c r="P42" i="3"/>
  <c r="T42" i="3" s="1"/>
  <c r="C42" i="3"/>
  <c r="AL42" i="3"/>
  <c r="AT42" i="3"/>
  <c r="AE42" i="3"/>
  <c r="W46" i="3"/>
  <c r="P46" i="3"/>
  <c r="T46" i="3" s="1"/>
  <c r="C46" i="3"/>
  <c r="AT46" i="3"/>
  <c r="AE46" i="3"/>
  <c r="AL46" i="3"/>
  <c r="P49" i="3"/>
  <c r="T49" i="3" s="1"/>
  <c r="C49" i="3"/>
  <c r="AT49" i="3"/>
  <c r="AE49" i="3"/>
  <c r="W49" i="3"/>
  <c r="AL49" i="3"/>
  <c r="P41" i="3"/>
  <c r="C41" i="3"/>
  <c r="AT41" i="3"/>
  <c r="AE41" i="3"/>
  <c r="W41" i="3"/>
  <c r="AL41" i="3"/>
  <c r="P45" i="3"/>
  <c r="T45" i="3" s="1"/>
  <c r="AT45" i="3"/>
  <c r="AE45" i="3"/>
  <c r="AL45" i="3"/>
  <c r="W45" i="3"/>
  <c r="C45" i="3"/>
  <c r="AT48" i="3"/>
  <c r="AE48" i="3"/>
  <c r="AL48" i="3"/>
  <c r="P48" i="3"/>
  <c r="T48" i="3" s="1"/>
  <c r="W48" i="3"/>
  <c r="C48" i="3"/>
  <c r="AT40" i="3"/>
  <c r="AE40" i="3"/>
  <c r="AL40" i="3"/>
  <c r="P40" i="3"/>
  <c r="T40" i="3" s="1"/>
  <c r="C40" i="3"/>
  <c r="W40" i="3"/>
  <c r="AT44" i="3"/>
  <c r="AE44" i="3"/>
  <c r="AL44" i="3"/>
  <c r="C44" i="3"/>
  <c r="W44" i="3"/>
  <c r="P44" i="3"/>
  <c r="T44" i="3" s="1"/>
  <c r="W65" i="3"/>
  <c r="AT52" i="3"/>
  <c r="AE52" i="3"/>
  <c r="AL52" i="3"/>
  <c r="P52" i="3"/>
  <c r="T52" i="3" s="1"/>
  <c r="C52" i="3"/>
  <c r="W52" i="3"/>
  <c r="AL39" i="3"/>
  <c r="W39" i="3"/>
  <c r="AE39" i="3"/>
  <c r="P39" i="3"/>
  <c r="T39" i="3" s="1"/>
  <c r="C39" i="3"/>
  <c r="AT39" i="3"/>
  <c r="AL43" i="3"/>
  <c r="W43" i="3"/>
  <c r="AE43" i="3"/>
  <c r="P43" i="3"/>
  <c r="T43" i="3" s="1"/>
  <c r="C43" i="3"/>
  <c r="AT43" i="3"/>
  <c r="AL47" i="3"/>
  <c r="W47" i="3"/>
  <c r="AT47" i="3"/>
  <c r="P47" i="3"/>
  <c r="T47" i="3" s="1"/>
  <c r="C47" i="3"/>
  <c r="AE47" i="3"/>
  <c r="W50" i="3"/>
  <c r="P50" i="3"/>
  <c r="T50" i="3" s="1"/>
  <c r="C50" i="3"/>
  <c r="AT50" i="3"/>
  <c r="AE50" i="3"/>
  <c r="AL50" i="3"/>
  <c r="AL51" i="3"/>
  <c r="W51" i="3"/>
  <c r="AE51" i="3"/>
  <c r="P51" i="3"/>
  <c r="T51" i="3" s="1"/>
  <c r="C51" i="3"/>
  <c r="AT51" i="3"/>
  <c r="W67" i="3"/>
  <c r="AE66" i="3"/>
  <c r="AL67" i="3"/>
  <c r="U67" i="3"/>
  <c r="AA67" i="3" s="1"/>
  <c r="AE65" i="3"/>
  <c r="AL65" i="3"/>
  <c r="AE67" i="3"/>
  <c r="C67" i="3"/>
  <c r="U65" i="3"/>
  <c r="AA65" i="3" s="1"/>
  <c r="P66" i="3"/>
  <c r="L66" i="3" s="1"/>
  <c r="W66" i="3"/>
  <c r="AL66" i="3"/>
  <c r="U66" i="3"/>
  <c r="AA66" i="3" s="1"/>
  <c r="T41" i="3"/>
  <c r="AP53" i="2"/>
  <c r="AJ55" i="2"/>
  <c r="AP62" i="2"/>
  <c r="AJ64" i="2"/>
  <c r="AP64" i="2" s="1"/>
  <c r="BB64" i="2"/>
  <c r="AP51" i="2"/>
  <c r="AP55" i="2"/>
  <c r="BB51" i="2"/>
  <c r="AP52" i="2"/>
  <c r="AJ54" i="2"/>
  <c r="AP54" i="2" s="1"/>
  <c r="BB54" i="2"/>
  <c r="AP61" i="2"/>
  <c r="AJ63" i="2"/>
  <c r="AP63" i="2" s="1"/>
  <c r="BB63" i="2"/>
  <c r="AJ71" i="2"/>
  <c r="AP71" i="2" s="1"/>
  <c r="AJ72" i="2"/>
  <c r="AP72" i="2" s="1"/>
  <c r="AJ73" i="2"/>
  <c r="AP73" i="2" s="1"/>
  <c r="AJ74" i="2"/>
  <c r="AP74" i="2" s="1"/>
  <c r="AJ75" i="2"/>
  <c r="AP75" i="2" s="1"/>
  <c r="AJ66" i="2"/>
  <c r="AP66" i="2" s="1"/>
  <c r="AJ67" i="2"/>
  <c r="AJ68" i="2"/>
  <c r="AP68" i="2" s="1"/>
  <c r="AJ69" i="2"/>
  <c r="AP69" i="2" s="1"/>
  <c r="AJ70" i="2"/>
  <c r="AP70" i="2" s="1"/>
  <c r="AP67" i="2"/>
  <c r="AJ65" i="2"/>
  <c r="AP65" i="2" s="1"/>
  <c r="AJ56" i="2"/>
  <c r="AP56" i="2" s="1"/>
  <c r="AJ57" i="2"/>
  <c r="AP57" i="2" s="1"/>
  <c r="AJ58" i="2"/>
  <c r="AP58" i="2" s="1"/>
  <c r="AJ59" i="2"/>
  <c r="AP59" i="2" s="1"/>
  <c r="AJ60" i="2"/>
  <c r="AP60" i="2" s="1"/>
  <c r="E14" i="21" l="1"/>
  <c r="U14" i="20"/>
  <c r="E14" i="20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AL71" i="3" l="1"/>
  <c r="W71" i="3"/>
  <c r="P71" i="3"/>
  <c r="L71" i="3" s="1"/>
  <c r="U71" i="3"/>
  <c r="AA71" i="3" s="1"/>
  <c r="AE71" i="3"/>
  <c r="AE69" i="3"/>
  <c r="U69" i="3"/>
  <c r="AA69" i="3" s="1"/>
  <c r="W69" i="3"/>
  <c r="AL69" i="3"/>
  <c r="P69" i="3"/>
  <c r="L69" i="3" s="1"/>
  <c r="AL68" i="3"/>
  <c r="W68" i="3"/>
  <c r="P68" i="3"/>
  <c r="L68" i="3" s="1"/>
  <c r="AE68" i="3"/>
  <c r="U68" i="3"/>
  <c r="AA68" i="3" s="1"/>
  <c r="AL70" i="3"/>
  <c r="W70" i="3"/>
  <c r="P70" i="3"/>
  <c r="L70" i="3" s="1"/>
  <c r="AE70" i="3"/>
  <c r="U70" i="3"/>
  <c r="AA70" i="3" s="1"/>
  <c r="W87" i="3"/>
  <c r="P87" i="3"/>
  <c r="L87" i="3" s="1"/>
  <c r="AL87" i="3"/>
  <c r="U87" i="3"/>
  <c r="AA87" i="3" s="1"/>
  <c r="AE87" i="3"/>
  <c r="W75" i="3"/>
  <c r="P75" i="3"/>
  <c r="L75" i="3" s="1"/>
  <c r="AL75" i="3"/>
  <c r="U75" i="3"/>
  <c r="AA75" i="3" s="1"/>
  <c r="AE75" i="3"/>
  <c r="W94" i="3"/>
  <c r="AL94" i="3"/>
  <c r="U94" i="3"/>
  <c r="AA94" i="3" s="1"/>
  <c r="AE94" i="3"/>
  <c r="P94" i="3"/>
  <c r="L94" i="3" s="1"/>
  <c r="W90" i="3"/>
  <c r="U90" i="3"/>
  <c r="AA90" i="3" s="1"/>
  <c r="AL90" i="3"/>
  <c r="AE90" i="3"/>
  <c r="P90" i="3"/>
  <c r="L90" i="3" s="1"/>
  <c r="W86" i="3"/>
  <c r="AL86" i="3"/>
  <c r="U86" i="3"/>
  <c r="AA86" i="3" s="1"/>
  <c r="AE86" i="3"/>
  <c r="P86" i="3"/>
  <c r="L86" i="3" s="1"/>
  <c r="W82" i="3"/>
  <c r="U82" i="3"/>
  <c r="AA82" i="3" s="1"/>
  <c r="AL82" i="3"/>
  <c r="AE82" i="3"/>
  <c r="P82" i="3"/>
  <c r="L82" i="3" s="1"/>
  <c r="W78" i="3"/>
  <c r="AL78" i="3"/>
  <c r="U78" i="3"/>
  <c r="AA78" i="3" s="1"/>
  <c r="AE78" i="3"/>
  <c r="P78" i="3"/>
  <c r="L78" i="3" s="1"/>
  <c r="W74" i="3"/>
  <c r="U74" i="3"/>
  <c r="AA74" i="3" s="1"/>
  <c r="AL74" i="3"/>
  <c r="AE74" i="3"/>
  <c r="P74" i="3"/>
  <c r="L74" i="3" s="1"/>
  <c r="W91" i="3"/>
  <c r="AE91" i="3"/>
  <c r="AL91" i="3"/>
  <c r="U91" i="3"/>
  <c r="AA91" i="3" s="1"/>
  <c r="P91" i="3"/>
  <c r="L91" i="3" s="1"/>
  <c r="W79" i="3"/>
  <c r="AE79" i="3"/>
  <c r="P79" i="3"/>
  <c r="L79" i="3" s="1"/>
  <c r="AL79" i="3"/>
  <c r="U79" i="3"/>
  <c r="AA79" i="3" s="1"/>
  <c r="AL89" i="3"/>
  <c r="U89" i="3"/>
  <c r="AA89" i="3" s="1"/>
  <c r="AE89" i="3"/>
  <c r="P89" i="3"/>
  <c r="L89" i="3" s="1"/>
  <c r="W89" i="3"/>
  <c r="AL85" i="3"/>
  <c r="U85" i="3"/>
  <c r="AA85" i="3" s="1"/>
  <c r="W85" i="3"/>
  <c r="AE85" i="3"/>
  <c r="P85" i="3"/>
  <c r="L85" i="3" s="1"/>
  <c r="C81" i="3"/>
  <c r="AL81" i="3"/>
  <c r="U81" i="3"/>
  <c r="AA81" i="3" s="1"/>
  <c r="W81" i="3"/>
  <c r="AE81" i="3"/>
  <c r="P81" i="3"/>
  <c r="L81" i="3" s="1"/>
  <c r="AL77" i="3"/>
  <c r="U77" i="3"/>
  <c r="AA77" i="3" s="1"/>
  <c r="AE77" i="3"/>
  <c r="P77" i="3"/>
  <c r="L77" i="3" s="1"/>
  <c r="W77" i="3"/>
  <c r="AL73" i="3"/>
  <c r="U73" i="3"/>
  <c r="AA73" i="3" s="1"/>
  <c r="AE73" i="3"/>
  <c r="P73" i="3"/>
  <c r="L73" i="3" s="1"/>
  <c r="W73" i="3"/>
  <c r="C89" i="3"/>
  <c r="AE83" i="3"/>
  <c r="W83" i="3"/>
  <c r="P83" i="3"/>
  <c r="L83" i="3" s="1"/>
  <c r="AL83" i="3"/>
  <c r="U83" i="3"/>
  <c r="AA83" i="3" s="1"/>
  <c r="AL93" i="3"/>
  <c r="U93" i="3"/>
  <c r="AA93" i="3" s="1"/>
  <c r="W93" i="3"/>
  <c r="AE93" i="3"/>
  <c r="P93" i="3"/>
  <c r="L93" i="3" s="1"/>
  <c r="AE92" i="3"/>
  <c r="P92" i="3"/>
  <c r="L92" i="3" s="1"/>
  <c r="W92" i="3"/>
  <c r="AL92" i="3"/>
  <c r="U92" i="3"/>
  <c r="AA92" i="3" s="1"/>
  <c r="AE88" i="3"/>
  <c r="P88" i="3"/>
  <c r="L88" i="3" s="1"/>
  <c r="AL88" i="3"/>
  <c r="W88" i="3"/>
  <c r="U88" i="3"/>
  <c r="AA88" i="3" s="1"/>
  <c r="AE84" i="3"/>
  <c r="P84" i="3"/>
  <c r="L84" i="3" s="1"/>
  <c r="U84" i="3"/>
  <c r="AA84" i="3" s="1"/>
  <c r="W84" i="3"/>
  <c r="AL84" i="3"/>
  <c r="AE80" i="3"/>
  <c r="P80" i="3"/>
  <c r="L80" i="3" s="1"/>
  <c r="W80" i="3"/>
  <c r="AL80" i="3"/>
  <c r="U80" i="3"/>
  <c r="AA80" i="3" s="1"/>
  <c r="AE76" i="3"/>
  <c r="P76" i="3"/>
  <c r="L76" i="3" s="1"/>
  <c r="AL76" i="3"/>
  <c r="U76" i="3"/>
  <c r="AA76" i="3" s="1"/>
  <c r="W76" i="3"/>
  <c r="AE72" i="3"/>
  <c r="P72" i="3"/>
  <c r="L72" i="3" s="1"/>
  <c r="W72" i="3"/>
  <c r="AL72" i="3"/>
  <c r="U72" i="3"/>
  <c r="AA72" i="3" s="1"/>
  <c r="C73" i="3"/>
  <c r="C85" i="3"/>
  <c r="C69" i="3"/>
  <c r="C93" i="3"/>
  <c r="C77" i="3"/>
  <c r="C92" i="3"/>
  <c r="C88" i="3"/>
  <c r="C84" i="3"/>
  <c r="C80" i="3"/>
  <c r="C76" i="3"/>
  <c r="C72" i="3"/>
  <c r="C68" i="3"/>
  <c r="C91" i="3"/>
  <c r="C87" i="3"/>
  <c r="C83" i="3"/>
  <c r="C79" i="3"/>
  <c r="C75" i="3"/>
  <c r="C71" i="3"/>
  <c r="C94" i="3"/>
  <c r="C90" i="3"/>
  <c r="C86" i="3"/>
  <c r="C82" i="3"/>
  <c r="C78" i="3"/>
  <c r="C74" i="3"/>
  <c r="C70" i="3"/>
  <c r="AA1" i="3" l="1"/>
  <c r="AY39" i="2" l="1"/>
  <c r="AY40" i="2"/>
  <c r="AY41" i="2"/>
  <c r="AY42" i="2"/>
  <c r="AY38" i="2"/>
  <c r="AY30" i="2" l="1"/>
  <c r="AY31" i="2"/>
  <c r="AY32" i="2"/>
  <c r="AY33" i="2"/>
  <c r="AY29" i="2"/>
  <c r="B23" i="3"/>
  <c r="B22" i="3"/>
  <c r="B21" i="3"/>
  <c r="B20" i="3"/>
  <c r="B19" i="3"/>
  <c r="B16" i="3"/>
  <c r="AE16" i="3" s="1"/>
  <c r="AI16" i="3" s="1"/>
  <c r="B15" i="3"/>
  <c r="AE15" i="3" s="1"/>
  <c r="AI15" i="3" s="1"/>
  <c r="B14" i="3"/>
  <c r="AE14" i="3" s="1"/>
  <c r="AI14" i="3" s="1"/>
  <c r="B13" i="3"/>
  <c r="AE13" i="3" s="1"/>
  <c r="AI13" i="3" s="1"/>
  <c r="B12" i="3"/>
  <c r="AE12" i="3" s="1"/>
  <c r="AI12" i="3" s="1"/>
  <c r="B11" i="3"/>
  <c r="AE11" i="3" s="1"/>
  <c r="AI11" i="3" s="1"/>
  <c r="B10" i="3"/>
  <c r="AE10" i="3" s="1"/>
  <c r="AI10" i="3" s="1"/>
  <c r="B9" i="3"/>
  <c r="AE9" i="3" s="1"/>
  <c r="AI9" i="3" s="1"/>
  <c r="B8" i="3"/>
  <c r="AE8" i="3" s="1"/>
  <c r="AI8" i="3" s="1"/>
  <c r="B7" i="3"/>
  <c r="AQ7" i="3" l="1"/>
  <c r="AL7" i="3"/>
  <c r="AE7" i="3"/>
  <c r="P7" i="3"/>
  <c r="C7" i="3"/>
  <c r="AQ22" i="3"/>
  <c r="AL22" i="3"/>
  <c r="C22" i="3"/>
  <c r="AL9" i="3"/>
  <c r="P9" i="3"/>
  <c r="C9" i="3"/>
  <c r="AQ9" i="3"/>
  <c r="AQ19" i="3"/>
  <c r="AL19" i="3"/>
  <c r="C19" i="3"/>
  <c r="AQ23" i="3"/>
  <c r="C23" i="3"/>
  <c r="AL23" i="3"/>
  <c r="AQ21" i="3"/>
  <c r="C21" i="3"/>
  <c r="AL21" i="3"/>
  <c r="P8" i="3"/>
  <c r="C8" i="3"/>
  <c r="AQ8" i="3"/>
  <c r="AL8" i="3"/>
  <c r="C10" i="3"/>
  <c r="AQ10" i="3"/>
  <c r="P10" i="3"/>
  <c r="AL10" i="3"/>
  <c r="AQ20" i="3"/>
  <c r="AL20" i="3"/>
  <c r="C20" i="3"/>
  <c r="P19" i="3"/>
  <c r="AQ16" i="3"/>
  <c r="AL16" i="3"/>
  <c r="AQ15" i="3"/>
  <c r="AL15" i="3"/>
  <c r="P23" i="3"/>
  <c r="P22" i="3"/>
  <c r="P21" i="3"/>
  <c r="P20" i="3"/>
  <c r="W14" i="3"/>
  <c r="P14" i="3"/>
  <c r="AL14" i="3"/>
  <c r="C14" i="3"/>
  <c r="AQ14" i="3"/>
  <c r="P13" i="3"/>
  <c r="AQ13" i="3"/>
  <c r="AL13" i="3"/>
  <c r="W13" i="3"/>
  <c r="C13" i="3"/>
  <c r="AL12" i="3"/>
  <c r="C12" i="3"/>
  <c r="AQ12" i="3"/>
  <c r="P12" i="3"/>
  <c r="W12" i="3"/>
  <c r="AL11" i="3"/>
  <c r="W11" i="3"/>
  <c r="P11" i="3"/>
  <c r="C11" i="3"/>
  <c r="AQ11" i="3"/>
  <c r="P15" i="3"/>
  <c r="W15" i="3"/>
  <c r="C15" i="3"/>
  <c r="W16" i="3"/>
  <c r="C16" i="3"/>
  <c r="P16" i="3"/>
  <c r="AL122" i="2"/>
  <c r="AL121" i="2"/>
  <c r="AL120" i="2"/>
  <c r="AL119" i="2"/>
  <c r="AL118" i="2"/>
  <c r="B34" i="3"/>
  <c r="B35" i="3"/>
  <c r="B36" i="3"/>
  <c r="B37" i="3"/>
  <c r="B33" i="3"/>
  <c r="AT36" i="3" l="1"/>
  <c r="AE36" i="3"/>
  <c r="AL36" i="3"/>
  <c r="W36" i="3"/>
  <c r="P36" i="3"/>
  <c r="C36" i="3"/>
  <c r="AL35" i="3"/>
  <c r="W35" i="3"/>
  <c r="P35" i="3"/>
  <c r="C35" i="3"/>
  <c r="AT35" i="3"/>
  <c r="AE35" i="3"/>
  <c r="AT33" i="3"/>
  <c r="C33" i="3"/>
  <c r="AL33" i="3"/>
  <c r="P33" i="3"/>
  <c r="W33" i="3"/>
  <c r="AE33" i="3"/>
  <c r="W34" i="3"/>
  <c r="P34" i="3"/>
  <c r="C34" i="3"/>
  <c r="AT34" i="3"/>
  <c r="AE34" i="3"/>
  <c r="AL34" i="3"/>
  <c r="P37" i="3"/>
  <c r="C37" i="3"/>
  <c r="AT37" i="3"/>
  <c r="AE37" i="3"/>
  <c r="W37" i="3"/>
  <c r="AL37" i="3"/>
  <c r="AH10" i="3"/>
  <c r="U10" i="3"/>
  <c r="Z19" i="2"/>
  <c r="W10" i="3" s="1"/>
  <c r="U34" i="3"/>
  <c r="U35" i="3"/>
  <c r="U36" i="3"/>
  <c r="U37" i="3"/>
  <c r="U33" i="3"/>
  <c r="U26" i="3"/>
  <c r="W32" i="3" l="1"/>
  <c r="L9" i="3"/>
  <c r="L8" i="3"/>
  <c r="L16" i="3"/>
  <c r="L15" i="3"/>
  <c r="L7" i="3"/>
  <c r="L14" i="3"/>
  <c r="L11" i="3"/>
  <c r="L13" i="3"/>
  <c r="L12" i="3"/>
  <c r="U27" i="3"/>
  <c r="U28" i="3"/>
  <c r="U29" i="3"/>
  <c r="U30" i="3"/>
  <c r="U19" i="3"/>
  <c r="B27" i="3"/>
  <c r="B28" i="3"/>
  <c r="B29" i="3"/>
  <c r="B30" i="3"/>
  <c r="U20" i="3"/>
  <c r="U21" i="3"/>
  <c r="U22" i="3"/>
  <c r="U23" i="3"/>
  <c r="L102" i="3"/>
  <c r="L103" i="3"/>
  <c r="L104" i="3"/>
  <c r="L105" i="3"/>
  <c r="L101" i="3"/>
  <c r="AD30" i="2"/>
  <c r="BB30" i="2" s="1"/>
  <c r="W20" i="3" s="1"/>
  <c r="L20" i="3" s="1"/>
  <c r="AD31" i="2"/>
  <c r="BB31" i="2" s="1"/>
  <c r="W21" i="3" s="1"/>
  <c r="L21" i="3" s="1"/>
  <c r="AD32" i="2"/>
  <c r="BB32" i="2" s="1"/>
  <c r="W22" i="3" s="1"/>
  <c r="L22" i="3" s="1"/>
  <c r="AD33" i="2"/>
  <c r="BB33" i="2" s="1"/>
  <c r="W23" i="3" s="1"/>
  <c r="L23" i="3" s="1"/>
  <c r="AD29" i="2"/>
  <c r="BB29" i="2" l="1"/>
  <c r="AL26" i="3"/>
  <c r="AU26" i="3"/>
  <c r="AQ26" i="3"/>
  <c r="P26" i="3"/>
  <c r="AQ30" i="3"/>
  <c r="AU30" i="3"/>
  <c r="C30" i="3"/>
  <c r="AL30" i="3"/>
  <c r="P30" i="3"/>
  <c r="AQ27" i="3"/>
  <c r="AL27" i="3"/>
  <c r="C27" i="3"/>
  <c r="AU27" i="3"/>
  <c r="P27" i="3"/>
  <c r="AU29" i="3"/>
  <c r="C29" i="3"/>
  <c r="AQ29" i="3"/>
  <c r="AL29" i="3"/>
  <c r="P29" i="3"/>
  <c r="AU28" i="3"/>
  <c r="AQ28" i="3"/>
  <c r="AL28" i="3"/>
  <c r="C28" i="3"/>
  <c r="P28" i="3"/>
  <c r="W19" i="3"/>
  <c r="L10" i="3"/>
  <c r="T10" i="3"/>
  <c r="U8" i="3"/>
  <c r="U9" i="3"/>
  <c r="U11" i="3"/>
  <c r="U12" i="3"/>
  <c r="U13" i="3"/>
  <c r="U14" i="3"/>
  <c r="U15" i="3"/>
  <c r="U16" i="3"/>
  <c r="U7" i="3"/>
  <c r="L19" i="3" l="1"/>
  <c r="W18" i="3"/>
  <c r="Z25" i="2" l="1"/>
  <c r="Z17" i="2"/>
  <c r="W8" i="3" s="1"/>
  <c r="Z18" i="2"/>
  <c r="W9" i="3" s="1"/>
  <c r="Z20" i="2"/>
  <c r="Z21" i="2"/>
  <c r="Z22" i="2"/>
  <c r="Z23" i="2"/>
  <c r="Z24" i="2"/>
  <c r="Z16" i="2"/>
  <c r="W7" i="3" s="1"/>
  <c r="W6" i="3" l="1"/>
  <c r="AP80" i="2" l="1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H1" i="5" l="1"/>
  <c r="AA1" i="5"/>
  <c r="AL1" i="3"/>
  <c r="AP79" i="2" l="1"/>
  <c r="U8" i="5" l="1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T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AI1" i="18"/>
  <c r="T29" i="17"/>
  <c r="L36" i="5" l="1"/>
  <c r="L28" i="5"/>
  <c r="W28" i="5" s="1"/>
  <c r="L12" i="5"/>
  <c r="L20" i="5"/>
  <c r="L33" i="5"/>
  <c r="L25" i="5"/>
  <c r="W25" i="5" s="1"/>
  <c r="L17" i="5"/>
  <c r="L9" i="5"/>
  <c r="L22" i="5"/>
  <c r="L14" i="5"/>
  <c r="L32" i="5"/>
  <c r="L24" i="5"/>
  <c r="W24" i="5" s="1"/>
  <c r="L16" i="5"/>
  <c r="L34" i="5"/>
  <c r="L26" i="5"/>
  <c r="W26" i="5" s="1"/>
  <c r="L18" i="5"/>
  <c r="L10" i="5"/>
  <c r="L30" i="5"/>
  <c r="W30" i="5" s="1"/>
  <c r="L29" i="5"/>
  <c r="W29" i="5" s="1"/>
  <c r="L21" i="5"/>
  <c r="L13" i="5"/>
  <c r="L8" i="5"/>
  <c r="L35" i="5"/>
  <c r="L31" i="5"/>
  <c r="W31" i="5" s="1"/>
  <c r="L27" i="5"/>
  <c r="W27" i="5" s="1"/>
  <c r="L23" i="5"/>
  <c r="W23" i="5" s="1"/>
  <c r="L19" i="5"/>
  <c r="L15" i="5"/>
  <c r="L11" i="5"/>
  <c r="AL95" i="3" l="1"/>
  <c r="AE95" i="3"/>
  <c r="W95" i="3"/>
  <c r="W64" i="3" s="1"/>
  <c r="U95" i="3"/>
  <c r="AA95" i="3" s="1"/>
  <c r="T95" i="3"/>
  <c r="P95" i="3"/>
  <c r="L95" i="3"/>
  <c r="C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U14" i="17"/>
  <c r="AH37" i="17"/>
  <c r="AE37" i="17"/>
  <c r="W37" i="17"/>
  <c r="T37" i="17"/>
  <c r="P37" i="17"/>
  <c r="L37" i="17"/>
  <c r="C37" i="17"/>
  <c r="AH36" i="17"/>
  <c r="AE36" i="17"/>
  <c r="W36" i="17"/>
  <c r="T36" i="17"/>
  <c r="P36" i="17"/>
  <c r="L36" i="17"/>
  <c r="C36" i="17"/>
  <c r="AH35" i="17"/>
  <c r="AE35" i="17"/>
  <c r="W35" i="17"/>
  <c r="T35" i="17"/>
  <c r="P35" i="17"/>
  <c r="L35" i="17"/>
  <c r="C35" i="17"/>
  <c r="AH34" i="17"/>
  <c r="AE34" i="17"/>
  <c r="W34" i="17"/>
  <c r="T34" i="17"/>
  <c r="P34" i="17"/>
  <c r="L34" i="17"/>
  <c r="C34" i="17"/>
  <c r="U15" i="17"/>
  <c r="U16" i="17"/>
  <c r="U7" i="17"/>
  <c r="AA7" i="17" s="1"/>
  <c r="AM38" i="18"/>
  <c r="AH38" i="18"/>
  <c r="AG38" i="18"/>
  <c r="AF38" i="18"/>
  <c r="AE38" i="18"/>
  <c r="AA38" i="18"/>
  <c r="U38" i="18"/>
  <c r="T38" i="18"/>
  <c r="P38" i="18"/>
  <c r="L38" i="18"/>
  <c r="C38" i="18"/>
  <c r="AM37" i="18"/>
  <c r="AH37" i="18"/>
  <c r="AG37" i="18"/>
  <c r="AF37" i="18"/>
  <c r="AE37" i="18"/>
  <c r="AA37" i="18"/>
  <c r="U37" i="18"/>
  <c r="T37" i="18"/>
  <c r="P37" i="18"/>
  <c r="L37" i="18"/>
  <c r="C37" i="18"/>
  <c r="AM33" i="18"/>
  <c r="AH33" i="18"/>
  <c r="AG33" i="18"/>
  <c r="AF33" i="18"/>
  <c r="AE33" i="18"/>
  <c r="AA33" i="18"/>
  <c r="U33" i="18"/>
  <c r="T33" i="18"/>
  <c r="C33" i="18"/>
  <c r="AM32" i="18"/>
  <c r="AH32" i="18"/>
  <c r="AG32" i="18"/>
  <c r="AF32" i="18"/>
  <c r="AE32" i="18"/>
  <c r="AA32" i="18"/>
  <c r="U32" i="18"/>
  <c r="T32" i="18"/>
  <c r="C32" i="18"/>
  <c r="AH28" i="18"/>
  <c r="AG28" i="18"/>
  <c r="AF28" i="18"/>
  <c r="AE28" i="18"/>
  <c r="AA28" i="18"/>
  <c r="U28" i="18"/>
  <c r="T28" i="18"/>
  <c r="P28" i="18"/>
  <c r="L28" i="18"/>
  <c r="C28" i="18"/>
  <c r="AH27" i="18"/>
  <c r="AG27" i="18"/>
  <c r="AF27" i="18"/>
  <c r="AE27" i="18"/>
  <c r="AA27" i="18"/>
  <c r="U27" i="18"/>
  <c r="T27" i="18"/>
  <c r="P27" i="18"/>
  <c r="L27" i="18"/>
  <c r="C27" i="18"/>
  <c r="AM23" i="18"/>
  <c r="AH23" i="18"/>
  <c r="AG23" i="18"/>
  <c r="AF23" i="18"/>
  <c r="AE23" i="18"/>
  <c r="AA23" i="18"/>
  <c r="U23" i="18"/>
  <c r="T23" i="18"/>
  <c r="C23" i="18"/>
  <c r="AM22" i="18"/>
  <c r="AH22" i="18"/>
  <c r="AG22" i="18"/>
  <c r="AF22" i="18"/>
  <c r="AE22" i="18"/>
  <c r="AA22" i="18"/>
  <c r="U22" i="18"/>
  <c r="T22" i="18"/>
  <c r="C22" i="18"/>
  <c r="AM19" i="18"/>
  <c r="AH19" i="18"/>
  <c r="AG19" i="18"/>
  <c r="AF19" i="18"/>
  <c r="AE19" i="18"/>
  <c r="AA19" i="18"/>
  <c r="U19" i="18"/>
  <c r="T19" i="18"/>
  <c r="P19" i="18"/>
  <c r="L19" i="18"/>
  <c r="C19" i="18"/>
  <c r="AM18" i="18"/>
  <c r="AH18" i="18"/>
  <c r="AG18" i="18"/>
  <c r="AF18" i="18"/>
  <c r="AE18" i="18"/>
  <c r="AA18" i="18"/>
  <c r="U18" i="18"/>
  <c r="T18" i="18"/>
  <c r="P18" i="18"/>
  <c r="L18" i="18"/>
  <c r="C18" i="18"/>
  <c r="AA13" i="18"/>
  <c r="AH11" i="18"/>
  <c r="AG11" i="18"/>
  <c r="AF11" i="18"/>
  <c r="AE11" i="18"/>
  <c r="U11" i="18"/>
  <c r="T11" i="18"/>
  <c r="P11" i="18"/>
  <c r="C11" i="18"/>
  <c r="AH10" i="18"/>
  <c r="AG10" i="18"/>
  <c r="AF10" i="18"/>
  <c r="AE10" i="18"/>
  <c r="U10" i="18"/>
  <c r="T10" i="18"/>
  <c r="P10" i="18"/>
  <c r="C10" i="18"/>
  <c r="AH9" i="18"/>
  <c r="AG9" i="18"/>
  <c r="AF9" i="18"/>
  <c r="AE9" i="18"/>
  <c r="U9" i="18"/>
  <c r="T9" i="18"/>
  <c r="P9" i="18"/>
  <c r="C9" i="18"/>
  <c r="AH8" i="18"/>
  <c r="AG8" i="18"/>
  <c r="AF8" i="18"/>
  <c r="AE8" i="18"/>
  <c r="U8" i="18"/>
  <c r="T8" i="18"/>
  <c r="P8" i="18"/>
  <c r="C8" i="18"/>
  <c r="AH7" i="18"/>
  <c r="AG7" i="18"/>
  <c r="AF7" i="18"/>
  <c r="AE7" i="18"/>
  <c r="U7" i="18"/>
  <c r="T7" i="18"/>
  <c r="P7" i="18"/>
  <c r="C7" i="18"/>
  <c r="AM72" i="17"/>
  <c r="AH72" i="17"/>
  <c r="AD72" i="17"/>
  <c r="X72" i="17"/>
  <c r="J72" i="17"/>
  <c r="AM71" i="17"/>
  <c r="AH71" i="17"/>
  <c r="AD71" i="17"/>
  <c r="X71" i="17"/>
  <c r="J71" i="17"/>
  <c r="J69" i="17"/>
  <c r="J68" i="17"/>
  <c r="L55" i="17"/>
  <c r="B55" i="17"/>
  <c r="L54" i="17"/>
  <c r="B54" i="17"/>
  <c r="L50" i="17"/>
  <c r="B50" i="17"/>
  <c r="L49" i="17"/>
  <c r="B49" i="17"/>
  <c r="L48" i="17"/>
  <c r="B48" i="17"/>
  <c r="AS44" i="17"/>
  <c r="AN44" i="17"/>
  <c r="C44" i="17"/>
  <c r="AH33" i="17"/>
  <c r="AE33" i="17"/>
  <c r="W33" i="17"/>
  <c r="T33" i="17"/>
  <c r="P33" i="17"/>
  <c r="L33" i="17"/>
  <c r="C33" i="17"/>
  <c r="AH32" i="17"/>
  <c r="AE32" i="17"/>
  <c r="W32" i="17"/>
  <c r="T32" i="17"/>
  <c r="P32" i="17"/>
  <c r="L32" i="17"/>
  <c r="C32" i="17"/>
  <c r="AH31" i="17"/>
  <c r="AE31" i="17"/>
  <c r="W31" i="17"/>
  <c r="T31" i="17"/>
  <c r="P31" i="17"/>
  <c r="L31" i="17"/>
  <c r="C31" i="17"/>
  <c r="AH30" i="17"/>
  <c r="AE30" i="17"/>
  <c r="W30" i="17"/>
  <c r="T30" i="17"/>
  <c r="P30" i="17"/>
  <c r="L30" i="17"/>
  <c r="C30" i="17"/>
  <c r="AH29" i="17"/>
  <c r="AE29" i="17"/>
  <c r="W29" i="17"/>
  <c r="P29" i="17"/>
  <c r="L29" i="17"/>
  <c r="C29" i="17"/>
  <c r="AP26" i="17"/>
  <c r="AH26" i="17"/>
  <c r="U26" i="17"/>
  <c r="C26" i="17"/>
  <c r="AP25" i="17"/>
  <c r="AH25" i="17"/>
  <c r="U25" i="17"/>
  <c r="C25" i="17"/>
  <c r="AQ22" i="17"/>
  <c r="AM22" i="17"/>
  <c r="AH22" i="17"/>
  <c r="AE22" i="17"/>
  <c r="U22" i="17"/>
  <c r="P22" i="17"/>
  <c r="T22" i="17" s="1"/>
  <c r="C22" i="17"/>
  <c r="AQ21" i="17"/>
  <c r="AM21" i="17"/>
  <c r="AH21" i="17"/>
  <c r="AE21" i="17"/>
  <c r="U21" i="17"/>
  <c r="P21" i="17"/>
  <c r="T21" i="17" s="1"/>
  <c r="C21" i="17"/>
  <c r="AQ20" i="17"/>
  <c r="AM20" i="17"/>
  <c r="AH20" i="17"/>
  <c r="AE20" i="17"/>
  <c r="U20" i="17"/>
  <c r="P20" i="17"/>
  <c r="T20" i="17" s="1"/>
  <c r="C20" i="17"/>
  <c r="AQ19" i="17"/>
  <c r="AM19" i="17"/>
  <c r="AH19" i="17"/>
  <c r="AE19" i="17"/>
  <c r="U19" i="17"/>
  <c r="P19" i="17"/>
  <c r="T19" i="17" s="1"/>
  <c r="C19" i="17"/>
  <c r="AM16" i="17"/>
  <c r="AH16" i="17"/>
  <c r="C16" i="17"/>
  <c r="AM15" i="17"/>
  <c r="AH15" i="17"/>
  <c r="C15" i="17"/>
  <c r="AM14" i="17"/>
  <c r="AH14" i="17"/>
  <c r="C14" i="17"/>
  <c r="AH11" i="17"/>
  <c r="AF11" i="17"/>
  <c r="AE11" i="17"/>
  <c r="AG11" i="17" s="1"/>
  <c r="U11" i="17"/>
  <c r="AA11" i="17" s="1"/>
  <c r="P11" i="17"/>
  <c r="T11" i="17" s="1"/>
  <c r="L11" i="17"/>
  <c r="C11" i="17"/>
  <c r="AH10" i="17"/>
  <c r="AF10" i="17"/>
  <c r="AE10" i="17"/>
  <c r="AG10" i="17" s="1"/>
  <c r="U10" i="17"/>
  <c r="AA10" i="17" s="1"/>
  <c r="P10" i="17"/>
  <c r="T10" i="17" s="1"/>
  <c r="L10" i="17"/>
  <c r="C10" i="17"/>
  <c r="AH9" i="17"/>
  <c r="AF9" i="17"/>
  <c r="AE9" i="17"/>
  <c r="AG9" i="17" s="1"/>
  <c r="U9" i="17"/>
  <c r="AA9" i="17" s="1"/>
  <c r="P9" i="17"/>
  <c r="T9" i="17" s="1"/>
  <c r="L9" i="17"/>
  <c r="C9" i="17"/>
  <c r="AH8" i="17"/>
  <c r="AF8" i="17"/>
  <c r="AE8" i="17"/>
  <c r="AG8" i="17" s="1"/>
  <c r="U8" i="17"/>
  <c r="AA8" i="17" s="1"/>
  <c r="P8" i="17"/>
  <c r="T8" i="17" s="1"/>
  <c r="L8" i="17"/>
  <c r="C8" i="17"/>
  <c r="AH7" i="17"/>
  <c r="AF7" i="17"/>
  <c r="AE7" i="17"/>
  <c r="AG7" i="17" s="1"/>
  <c r="P7" i="17"/>
  <c r="T7" i="17" s="1"/>
  <c r="L7" i="17"/>
  <c r="C7" i="17"/>
  <c r="AG6" i="17"/>
  <c r="AI1" i="17"/>
  <c r="W38" i="18"/>
  <c r="W37" i="18"/>
  <c r="W28" i="18"/>
  <c r="W19" i="18"/>
  <c r="W27" i="18"/>
  <c r="W18" i="18"/>
  <c r="U37" i="17"/>
  <c r="AA37" i="17" s="1"/>
  <c r="U36" i="17"/>
  <c r="AA36" i="17" s="1"/>
  <c r="U35" i="17"/>
  <c r="AA35" i="17" s="1"/>
  <c r="U34" i="17"/>
  <c r="AA34" i="17" s="1"/>
  <c r="U33" i="17"/>
  <c r="AA33" i="17" s="1"/>
  <c r="U32" i="17"/>
  <c r="AA32" i="17" s="1"/>
  <c r="U31" i="17"/>
  <c r="U30" i="17"/>
  <c r="AA30" i="17" s="1"/>
  <c r="U29" i="17"/>
  <c r="AA29" i="17" s="1"/>
  <c r="P26" i="17"/>
  <c r="T26" i="17" s="1"/>
  <c r="AE26" i="17"/>
  <c r="P25" i="17"/>
  <c r="T25" i="17" s="1"/>
  <c r="AE25" i="17"/>
  <c r="L21" i="17"/>
  <c r="P16" i="17"/>
  <c r="T16" i="17" s="1"/>
  <c r="AE16" i="17"/>
  <c r="L16" i="17"/>
  <c r="P15" i="17"/>
  <c r="T15" i="17" s="1"/>
  <c r="AE15" i="17"/>
  <c r="P14" i="17"/>
  <c r="T14" i="17" s="1"/>
  <c r="AE14" i="17"/>
  <c r="L14" i="17"/>
  <c r="W11" i="17"/>
  <c r="W10" i="17"/>
  <c r="W9" i="17"/>
  <c r="W8" i="17"/>
  <c r="W7" i="17"/>
  <c r="N43" i="17"/>
  <c r="AQ43" i="17"/>
  <c r="AF44" i="17"/>
  <c r="T44" i="17"/>
  <c r="N44" i="17"/>
  <c r="Z44" i="17"/>
  <c r="L15" i="17" l="1"/>
  <c r="W15" i="17" s="1"/>
  <c r="L19" i="17"/>
  <c r="W19" i="17" s="1"/>
  <c r="L22" i="17"/>
  <c r="W22" i="17" s="1"/>
  <c r="L26" i="17"/>
  <c r="W26" i="17" s="1"/>
  <c r="P32" i="18"/>
  <c r="L32" i="18"/>
  <c r="W32" i="18"/>
  <c r="W33" i="18"/>
  <c r="L33" i="18"/>
  <c r="P22" i="18"/>
  <c r="L22" i="18"/>
  <c r="W22" i="18"/>
  <c r="W21" i="18" s="1"/>
  <c r="W23" i="18"/>
  <c r="P23" i="18"/>
  <c r="L23" i="18"/>
  <c r="L10" i="18"/>
  <c r="W10" i="18" s="1"/>
  <c r="L11" i="18"/>
  <c r="W11" i="18" s="1"/>
  <c r="L8" i="18"/>
  <c r="W8" i="18" s="1"/>
  <c r="W17" i="18"/>
  <c r="W28" i="17"/>
  <c r="AH64" i="17" s="1"/>
  <c r="W14" i="17"/>
  <c r="W36" i="18"/>
  <c r="P33" i="18"/>
  <c r="W26" i="18"/>
  <c r="AA40" i="18"/>
  <c r="P46" i="18" s="1"/>
  <c r="L7" i="18"/>
  <c r="W7" i="18" s="1"/>
  <c r="L9" i="18"/>
  <c r="W9" i="18" s="1"/>
  <c r="L20" i="17"/>
  <c r="W20" i="17" s="1"/>
  <c r="W21" i="17"/>
  <c r="Z43" i="17"/>
  <c r="AA31" i="17"/>
  <c r="L25" i="17"/>
  <c r="W25" i="17" s="1"/>
  <c r="W6" i="17"/>
  <c r="W16" i="17"/>
  <c r="L40" i="18" l="1"/>
  <c r="AH46" i="18" s="1"/>
  <c r="W31" i="18"/>
  <c r="L13" i="18"/>
  <c r="W13" i="18"/>
  <c r="AH45" i="18" s="1"/>
  <c r="AH47" i="18" s="1"/>
  <c r="L39" i="17"/>
  <c r="W40" i="18"/>
  <c r="AH60" i="17"/>
  <c r="W18" i="17"/>
  <c r="AH62" i="17" s="1"/>
  <c r="W13" i="17"/>
  <c r="AH61" i="17" s="1"/>
  <c r="W24" i="17"/>
  <c r="AH63" i="17" s="1"/>
  <c r="P45" i="18" l="1"/>
  <c r="P47" i="18" s="1"/>
  <c r="AM47" i="18" s="1"/>
  <c r="W39" i="17"/>
  <c r="AH65" i="17"/>
  <c r="P60" i="17" l="1"/>
  <c r="AA39" i="17"/>
  <c r="P61" i="17" s="1"/>
  <c r="P65" i="17" l="1"/>
  <c r="AM65" i="17" s="1"/>
  <c r="AL114" i="2" l="1"/>
  <c r="L59" i="5" l="1"/>
  <c r="AF47" i="5"/>
  <c r="T82" i="5"/>
  <c r="AE82" i="5"/>
  <c r="AF82" i="5"/>
  <c r="AG82" i="5"/>
  <c r="AH82" i="5"/>
  <c r="AM82" i="5"/>
  <c r="T83" i="5"/>
  <c r="AE83" i="5"/>
  <c r="AF83" i="5"/>
  <c r="AG83" i="5"/>
  <c r="AH83" i="5"/>
  <c r="AM83" i="5"/>
  <c r="T84" i="5"/>
  <c r="AE84" i="5"/>
  <c r="AF84" i="5"/>
  <c r="AG84" i="5"/>
  <c r="AH84" i="5"/>
  <c r="AM84" i="5"/>
  <c r="T85" i="5"/>
  <c r="AE85" i="5"/>
  <c r="AF85" i="5"/>
  <c r="AG85" i="5"/>
  <c r="AH85" i="5"/>
  <c r="AM85" i="5"/>
  <c r="AF81" i="5"/>
  <c r="AE81" i="5"/>
  <c r="AG81" i="5"/>
  <c r="AM81" i="5"/>
  <c r="AH81" i="5"/>
  <c r="T69" i="5"/>
  <c r="AF69" i="5"/>
  <c r="T70" i="5"/>
  <c r="AF70" i="5"/>
  <c r="T71" i="5"/>
  <c r="AF71" i="5"/>
  <c r="T72" i="5"/>
  <c r="AF72" i="5"/>
  <c r="AF68" i="5"/>
  <c r="AF43" i="5"/>
  <c r="T68" i="5"/>
  <c r="T44" i="5"/>
  <c r="AF44" i="5"/>
  <c r="T45" i="5"/>
  <c r="AF45" i="5"/>
  <c r="T46" i="5"/>
  <c r="AF46" i="5"/>
  <c r="T47" i="5"/>
  <c r="AL115" i="2"/>
  <c r="AL116" i="2"/>
  <c r="AL117" i="2"/>
  <c r="L57" i="5" l="1"/>
  <c r="U7" i="5"/>
  <c r="P7" i="5"/>
  <c r="AE7" i="5"/>
  <c r="C7" i="5"/>
  <c r="AY48" i="2"/>
  <c r="AV48" i="2"/>
  <c r="AG48" i="2"/>
  <c r="AM48" i="2" s="1"/>
  <c r="AD48" i="2"/>
  <c r="AJ48" i="2" s="1"/>
  <c r="AD49" i="2"/>
  <c r="AJ49" i="2" s="1"/>
  <c r="AG49" i="2"/>
  <c r="AM49" i="2" s="1"/>
  <c r="AV49" i="2"/>
  <c r="AY49" i="2"/>
  <c r="AD47" i="2"/>
  <c r="BB47" i="2" s="1"/>
  <c r="AG47" i="2"/>
  <c r="AM47" i="2" s="1"/>
  <c r="AV47" i="2"/>
  <c r="AY47" i="2"/>
  <c r="T30" i="3"/>
  <c r="AV42" i="2"/>
  <c r="AE30" i="3" s="1"/>
  <c r="AG42" i="2"/>
  <c r="AM42" i="2" s="1"/>
  <c r="AD42" i="2"/>
  <c r="AJ42" i="2" s="1"/>
  <c r="AD41" i="2"/>
  <c r="AJ41" i="2" s="1"/>
  <c r="AP41" i="2" s="1"/>
  <c r="BB41" i="2" s="1"/>
  <c r="W29" i="3" s="1"/>
  <c r="L29" i="3" s="1"/>
  <c r="AG41" i="2"/>
  <c r="AM41" i="2" s="1"/>
  <c r="AV41" i="2"/>
  <c r="AE29" i="3" s="1"/>
  <c r="T29" i="3"/>
  <c r="AJ32" i="2"/>
  <c r="AG32" i="2"/>
  <c r="AM32" i="2" s="1"/>
  <c r="AV32" i="2"/>
  <c r="AE22" i="3" s="1"/>
  <c r="T22" i="3"/>
  <c r="AJ33" i="2"/>
  <c r="AG33" i="2"/>
  <c r="AM33" i="2" s="1"/>
  <c r="AV33" i="2"/>
  <c r="AE23" i="3" s="1"/>
  <c r="T23" i="3"/>
  <c r="AG29" i="2"/>
  <c r="AG31" i="2"/>
  <c r="AG30" i="2"/>
  <c r="AH8" i="3"/>
  <c r="AH9" i="3"/>
  <c r="AH11" i="3"/>
  <c r="AH12" i="3"/>
  <c r="AH13" i="3"/>
  <c r="AH14" i="3"/>
  <c r="AH15" i="3"/>
  <c r="AH16" i="3"/>
  <c r="AH7" i="3"/>
  <c r="AI7" i="3"/>
  <c r="T11" i="3"/>
  <c r="T12" i="3"/>
  <c r="T13" i="3"/>
  <c r="T14" i="3"/>
  <c r="T15" i="3"/>
  <c r="T16" i="3"/>
  <c r="T8" i="3"/>
  <c r="T9" i="3"/>
  <c r="T7" i="3"/>
  <c r="AK6" i="3"/>
  <c r="T34" i="3" l="1"/>
  <c r="T36" i="3"/>
  <c r="L34" i="3"/>
  <c r="T35" i="3"/>
  <c r="BB49" i="2"/>
  <c r="AP33" i="2"/>
  <c r="AP32" i="2"/>
  <c r="AP49" i="2"/>
  <c r="W33" i="5"/>
  <c r="W18" i="5"/>
  <c r="W32" i="5"/>
  <c r="W22" i="5"/>
  <c r="W20" i="5"/>
  <c r="W16" i="5"/>
  <c r="W15" i="5"/>
  <c r="W14" i="5"/>
  <c r="W12" i="5"/>
  <c r="W19" i="5"/>
  <c r="W35" i="5"/>
  <c r="W11" i="5"/>
  <c r="W10" i="5"/>
  <c r="W21" i="5"/>
  <c r="W17" i="5"/>
  <c r="W13" i="5"/>
  <c r="W9" i="5"/>
  <c r="W34" i="5"/>
  <c r="W36" i="5"/>
  <c r="W8" i="5"/>
  <c r="AP48" i="2"/>
  <c r="BB48" i="2"/>
  <c r="AJ47" i="2"/>
  <c r="AP42" i="2"/>
  <c r="BB42" i="2" s="1"/>
  <c r="W30" i="3" s="1"/>
  <c r="L30" i="3" s="1"/>
  <c r="L35" i="3" l="1"/>
  <c r="L36" i="3"/>
  <c r="AP47" i="2"/>
  <c r="T28" i="3" l="1"/>
  <c r="AV40" i="2"/>
  <c r="AE28" i="3" s="1"/>
  <c r="AG40" i="2"/>
  <c r="AM40" i="2" s="1"/>
  <c r="AD40" i="2"/>
  <c r="AJ40" i="2" s="1"/>
  <c r="AP40" i="2" l="1"/>
  <c r="BB40" i="2" s="1"/>
  <c r="W28" i="3" s="1"/>
  <c r="L28" i="3" s="1"/>
  <c r="L58" i="5" l="1"/>
  <c r="L56" i="5"/>
  <c r="L105" i="5" s="1"/>
  <c r="L7" i="5" l="1"/>
  <c r="W7" i="5" s="1"/>
  <c r="W38" i="5" s="1"/>
  <c r="AY50" i="2"/>
  <c r="AV50" i="2"/>
  <c r="AG50" i="2"/>
  <c r="AM50" i="2" s="1"/>
  <c r="AD50" i="2"/>
  <c r="AY46" i="2"/>
  <c r="AV46" i="2"/>
  <c r="AG46" i="2"/>
  <c r="AM46" i="2" s="1"/>
  <c r="AD46" i="2"/>
  <c r="AJ46" i="2" s="1"/>
  <c r="AV39" i="2"/>
  <c r="AE27" i="3" s="1"/>
  <c r="T27" i="3"/>
  <c r="AG39" i="2"/>
  <c r="AM39" i="2" s="1"/>
  <c r="AD39" i="2"/>
  <c r="AV38" i="2"/>
  <c r="AE26" i="3" s="1"/>
  <c r="T26" i="3"/>
  <c r="AG38" i="2"/>
  <c r="AM38" i="2" s="1"/>
  <c r="AD38" i="2"/>
  <c r="T21" i="3"/>
  <c r="AV31" i="2"/>
  <c r="AE21" i="3" s="1"/>
  <c r="AM31" i="2"/>
  <c r="AJ31" i="2"/>
  <c r="T20" i="3"/>
  <c r="AV30" i="2"/>
  <c r="AE20" i="3" s="1"/>
  <c r="AM30" i="2"/>
  <c r="AJ30" i="2"/>
  <c r="T19" i="3"/>
  <c r="AV29" i="2"/>
  <c r="AE19" i="3" s="1"/>
  <c r="AM29" i="2"/>
  <c r="AJ29" i="2"/>
  <c r="AP29" i="2" s="1"/>
  <c r="T33" i="3" l="1"/>
  <c r="T37" i="3"/>
  <c r="AJ38" i="2"/>
  <c r="AJ50" i="2"/>
  <c r="AP30" i="2"/>
  <c r="AP31" i="2"/>
  <c r="AP46" i="2"/>
  <c r="AJ39" i="2"/>
  <c r="BB46" i="2"/>
  <c r="BB50" i="2"/>
  <c r="L33" i="3" l="1"/>
  <c r="L37" i="3"/>
  <c r="AP39" i="2"/>
  <c r="BB39" i="2" s="1"/>
  <c r="W27" i="3" s="1"/>
  <c r="L27" i="3" s="1"/>
  <c r="AP50" i="2"/>
  <c r="AP38" i="2"/>
  <c r="BB38" i="2" s="1"/>
  <c r="W26" i="3" s="1"/>
  <c r="W67" i="5"/>
  <c r="W105" i="5" s="1"/>
  <c r="P110" i="5" s="1"/>
  <c r="AH111" i="5"/>
  <c r="L38" i="5"/>
  <c r="AH110" i="5" l="1"/>
  <c r="AH112" i="5" s="1"/>
  <c r="AA38" i="5"/>
  <c r="P111" i="5" s="1"/>
  <c r="P112" i="5" s="1"/>
  <c r="L26" i="3"/>
  <c r="W25" i="3"/>
  <c r="AL131" i="3" s="1"/>
  <c r="AL130" i="3" l="1"/>
  <c r="AM112" i="5"/>
  <c r="AL129" i="3" l="1"/>
  <c r="AL133" i="3" l="1"/>
  <c r="W96" i="3"/>
  <c r="L96" i="3"/>
  <c r="P129" i="3" l="1"/>
  <c r="AA96" i="3"/>
  <c r="P130" i="3" s="1"/>
  <c r="AL132" i="3"/>
  <c r="AL134" i="3" s="1"/>
  <c r="P134" i="3" l="1"/>
  <c r="AQ134" i="3" s="1"/>
</calcChain>
</file>

<file path=xl/sharedStrings.xml><?xml version="1.0" encoding="utf-8"?>
<sst xmlns="http://schemas.openxmlformats.org/spreadsheetml/2006/main" count="1239" uniqueCount="331">
  <si>
    <t>（別紙1-1）</t>
  </si>
  <si>
    <t>令和５年度被害者保護増進等事業費補助金（社会復帰促進事業（ネットワーク構築支援費））計画・経費所要額調書兼収支計算書（基本項目）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キホン</t>
    </rPh>
    <rPh sb="61" eb="63">
      <t>コウモク</t>
    </rPh>
    <phoneticPr fontId="3"/>
  </si>
  <si>
    <t>１．実施をした補助対象事業の内容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</si>
  <si>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</si>
  <si>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財源区分</t>
    <rPh sb="0" eb="2">
      <t>ザイゲン</t>
    </rPh>
    <rPh sb="2" eb="4">
      <t>クブン</t>
    </rPh>
    <phoneticPr fontId="3"/>
  </si>
  <si>
    <t>実施年月</t>
    <rPh sb="0" eb="2">
      <t>ジッシ</t>
    </rPh>
    <rPh sb="2" eb="4">
      <t>ネンゲツ</t>
    </rPh>
    <phoneticPr fontId="3"/>
  </si>
  <si>
    <t>備考</t>
    <rPh sb="0" eb="2">
      <t>ビコウ</t>
    </rPh>
    <phoneticPr fontId="3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</si>
  <si>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</si>
  <si>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</si>
  <si>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</si>
  <si>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</si>
  <si>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</si>
  <si>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(1)人材雇用費</t>
    <rPh sb="3" eb="5">
      <t>ジンザイ</t>
    </rPh>
    <rPh sb="5" eb="8">
      <t>コヨウヒ</t>
    </rPh>
    <phoneticPr fontId="3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</si>
  <si>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3"/>
  </si>
  <si>
    <t>(3)印刷製本費</t>
    <rPh sb="3" eb="5">
      <t>インサツ</t>
    </rPh>
    <rPh sb="5" eb="7">
      <t>セイホン</t>
    </rPh>
    <rPh sb="7" eb="8">
      <t>ヒ</t>
    </rPh>
    <phoneticPr fontId="3"/>
  </si>
  <si>
    <t>(4)備品類導入費</t>
    <rPh sb="3" eb="6">
      <t>ビヒンルイ</t>
    </rPh>
    <rPh sb="6" eb="9">
      <t>ドウニュウヒ</t>
    </rPh>
    <phoneticPr fontId="3"/>
  </si>
  <si>
    <t>メーカー・出版社名</t>
    <rPh sb="5" eb="8">
      <t>シュッパンシャ</t>
    </rPh>
    <rPh sb="8" eb="9">
      <t>メイ</t>
    </rPh>
    <phoneticPr fontId="3"/>
  </si>
  <si>
    <t>型番(図書コード)</t>
    <rPh sb="0" eb="2">
      <t>カタバン</t>
    </rPh>
    <rPh sb="3" eb="5">
      <t>トショ</t>
    </rPh>
    <phoneticPr fontId="3"/>
  </si>
  <si>
    <t>（5）旅費</t>
    <rPh sb="3" eb="5">
      <t>リョヒ</t>
    </rPh>
    <phoneticPr fontId="3"/>
  </si>
  <si>
    <t>訪問先住所</t>
    <rPh sb="0" eb="3">
      <t>ホウモンサキ</t>
    </rPh>
    <rPh sb="3" eb="5">
      <t>ジュウショ</t>
    </rPh>
    <phoneticPr fontId="3"/>
  </si>
  <si>
    <t>合　　　計</t>
    <rPh sb="0" eb="1">
      <t>ゴウ</t>
    </rPh>
    <rPh sb="4" eb="5">
      <t>ケイ</t>
    </rPh>
    <phoneticPr fontId="3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</si>
  <si>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3"/>
  </si>
  <si>
    <t>受入（利用）期間</t>
    <rPh sb="3" eb="5">
      <t>リヨウ</t>
    </rPh>
    <phoneticPr fontId="3"/>
  </si>
  <si>
    <t>実受入（利用）延べ人数</t>
    <rPh sb="0" eb="1">
      <t>ジツ</t>
    </rPh>
    <rPh sb="4" eb="6">
      <t>リヨウ</t>
    </rPh>
    <phoneticPr fontId="3"/>
  </si>
  <si>
    <t>実受入（利用）延べ日数</t>
    <rPh sb="0" eb="1">
      <t>ジツ</t>
    </rPh>
    <rPh sb="4" eb="6">
      <t>リヨウ</t>
    </rPh>
    <rPh sb="9" eb="11">
      <t>ニッスウ</t>
    </rPh>
    <phoneticPr fontId="3"/>
  </si>
  <si>
    <t>見込み延べ人数</t>
    <rPh sb="0" eb="2">
      <t>ミコ</t>
    </rPh>
    <rPh sb="3" eb="4">
      <t>ノ</t>
    </rPh>
    <rPh sb="5" eb="7">
      <t>ニンズウ</t>
    </rPh>
    <phoneticPr fontId="3"/>
  </si>
  <si>
    <t>～</t>
  </si>
  <si>
    <t>合計</t>
    <rPh sb="0" eb="2">
      <t>ゴウケイ</t>
    </rPh>
    <phoneticPr fontId="3"/>
  </si>
  <si>
    <t>名</t>
    <rPh sb="0" eb="1">
      <t>メイ</t>
    </rPh>
    <phoneticPr fontId="3"/>
  </si>
  <si>
    <t>日</t>
    <rPh sb="0" eb="1">
      <t>ニチ</t>
    </rPh>
    <phoneticPr fontId="3"/>
  </si>
  <si>
    <t>名程度</t>
    <rPh sb="0" eb="1">
      <t>メイ</t>
    </rPh>
    <rPh sb="1" eb="3">
      <t>テイド</t>
    </rPh>
    <phoneticPr fontId="3"/>
  </si>
  <si>
    <t>(本交付申請日)</t>
  </si>
  <si>
    <t>（脳損傷</t>
    <rPh sb="1" eb="2">
      <t>ノウ</t>
    </rPh>
    <rPh sb="2" eb="4">
      <t>ソンショウ</t>
    </rPh>
    <phoneticPr fontId="3"/>
  </si>
  <si>
    <t>その他</t>
    <rPh sb="2" eb="3">
      <t>タ</t>
    </rPh>
    <phoneticPr fontId="3"/>
  </si>
  <si>
    <t>）</t>
  </si>
  <si>
    <t>その他</t>
    <phoneticPr fontId="3"/>
  </si>
  <si>
    <t>内訳：</t>
    <rPh sb="0" eb="2">
      <t>ウチワケ</t>
    </rPh>
    <phoneticPr fontId="3"/>
  </si>
  <si>
    <t>脳損傷</t>
    <rPh sb="0" eb="1">
      <t>ノウ</t>
    </rPh>
    <rPh sb="1" eb="3">
      <t>ソンショウ</t>
    </rPh>
    <phoneticPr fontId="3"/>
  </si>
  <si>
    <t>３.求人情報発信費により実施した企画内容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</si>
  <si>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実施内容</t>
    <rPh sb="0" eb="2">
      <t>ジッシ</t>
    </rPh>
    <rPh sb="2" eb="4">
      <t>ナイヨウ</t>
    </rPh>
    <phoneticPr fontId="3"/>
  </si>
  <si>
    <t>企画内容</t>
    <rPh sb="0" eb="2">
      <t>キカク</t>
    </rPh>
    <rPh sb="2" eb="4">
      <t>ナイヨウ</t>
    </rPh>
    <phoneticPr fontId="3"/>
  </si>
  <si>
    <t>４.備品類導入費により導入をした備品等の導入理由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</si>
  <si>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3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</si>
  <si>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</si>
  <si>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</si>
  <si>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</si>
  <si>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収支差額(A)-(B)</t>
    <rPh sb="0" eb="2">
      <t>シュウシ</t>
    </rPh>
    <rPh sb="2" eb="4">
      <t>サガク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</si>
  <si>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</si>
  <si>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</si>
  <si>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3"/>
  </si>
  <si>
    <t>人材雇用費</t>
    <rPh sb="0" eb="2">
      <t>ジンザイ</t>
    </rPh>
    <rPh sb="2" eb="5">
      <t>コヨウヒ</t>
    </rPh>
    <phoneticPr fontId="3"/>
  </si>
  <si>
    <t>自己負担額</t>
    <rPh sb="0" eb="2">
      <t>ジコ</t>
    </rPh>
    <rPh sb="2" eb="5">
      <t>フタンガク</t>
    </rPh>
    <phoneticPr fontId="3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</si>
  <si>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</si>
  <si>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</si>
  <si>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</si>
  <si>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旅費</t>
    <rPh sb="0" eb="2">
      <t>リョヒ</t>
    </rPh>
    <phoneticPr fontId="3"/>
  </si>
  <si>
    <t>収入合計（A)</t>
    <rPh sb="0" eb="2">
      <t>シュウニュウ</t>
    </rPh>
    <rPh sb="2" eb="4">
      <t>ゴウケイ</t>
    </rPh>
    <phoneticPr fontId="3"/>
  </si>
  <si>
    <t>支出合計（B)</t>
    <rPh sb="0" eb="2">
      <t>シシュツ</t>
    </rPh>
    <rPh sb="2" eb="4">
      <t>ゴウケイ</t>
    </rPh>
    <phoneticPr fontId="3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</si>
  <si>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</si>
  <si>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郵便物の宛名</t>
    <rPh sb="0" eb="3">
      <t>ユウビンブツ</t>
    </rPh>
    <rPh sb="4" eb="6">
      <t>アテナ</t>
    </rPh>
    <phoneticPr fontId="3"/>
  </si>
  <si>
    <t>郵便物の送付先住所</t>
    <rPh sb="0" eb="3">
      <t>ユウビンブツ</t>
    </rPh>
    <rPh sb="4" eb="7">
      <t>ソウフサキ</t>
    </rPh>
    <rPh sb="7" eb="9">
      <t>ジュウショ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</si>
  <si>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</si>
  <si>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</si>
  <si>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</si>
  <si>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</si>
  <si>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e-mail</t>
  </si>
  <si>
    <t>担当者①</t>
    <rPh sb="0" eb="3">
      <t>タントウシャ</t>
    </rPh>
    <phoneticPr fontId="3"/>
  </si>
  <si>
    <t>担当者②</t>
    <rPh sb="0" eb="3">
      <t>タントウシャ</t>
    </rPh>
    <phoneticPr fontId="3"/>
  </si>
  <si>
    <t>（別紙1-2）</t>
  </si>
  <si>
    <t>令和５年度被害者保護増進等事業費補助金（社会復帰促進事業（ネットワーク構築支援費））計画・経費所要額調書兼収支計算書（加算項目）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カサン</t>
    </rPh>
    <rPh sb="61" eb="63">
      <t>コウモク</t>
    </rPh>
    <phoneticPr fontId="3"/>
  </si>
  <si>
    <t>(1)ネットワーク構築支援</t>
    <rPh sb="9" eb="11">
      <t>コウチク</t>
    </rPh>
    <rPh sb="11" eb="13">
      <t>シエン</t>
    </rPh>
    <phoneticPr fontId="3"/>
  </si>
  <si>
    <t>(2)研修・勉強会等 開催・参加</t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3"/>
  </si>
  <si>
    <t>　⑤旅費</t>
    <rPh sb="2" eb="4">
      <t>リョヒ</t>
    </rPh>
    <phoneticPr fontId="3"/>
  </si>
  <si>
    <t>イ　開催</t>
    <rPh sb="2" eb="4">
      <t>カイサイ</t>
    </rPh>
    <phoneticPr fontId="3"/>
  </si>
  <si>
    <t>実施場所</t>
    <rPh sb="0" eb="2">
      <t>ジッシ</t>
    </rPh>
    <rPh sb="2" eb="4">
      <t>バショ</t>
    </rPh>
    <phoneticPr fontId="3"/>
  </si>
  <si>
    <t>ロ　参加</t>
    <rPh sb="2" eb="4">
      <t>サンカ</t>
    </rPh>
    <phoneticPr fontId="3"/>
  </si>
  <si>
    <t>　⑥諸謝金</t>
    <rPh sb="2" eb="3">
      <t>ショ</t>
    </rPh>
    <rPh sb="3" eb="5">
      <t>シャキン</t>
    </rPh>
    <phoneticPr fontId="3"/>
  </si>
  <si>
    <t>イ　開催</t>
  </si>
  <si>
    <t>　⑦使用料</t>
    <rPh sb="2" eb="5">
      <t>シヨウリョウ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</si>
  <si>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</si>
  <si>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</si>
  <si>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　⑧研修等参加費</t>
    <rPh sb="2" eb="5">
      <t>ケンシュウトウ</t>
    </rPh>
    <rPh sb="5" eb="7">
      <t>サンカ</t>
    </rPh>
    <rPh sb="7" eb="8">
      <t>ヒ</t>
    </rPh>
    <phoneticPr fontId="3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</si>
  <si>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</si>
  <si>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ネットワーク構築支援</t>
    <rPh sb="6" eb="10">
      <t>コウチクシエン</t>
    </rPh>
    <phoneticPr fontId="3"/>
  </si>
  <si>
    <t>研修・勉強会等 開催・参加</t>
  </si>
  <si>
    <t>令和6年度 実績報告申請書＜ネットワーク構築支援＞</t>
    <rPh sb="0" eb="2">
      <t>れいわ</t>
    </rPh>
    <rPh sb="3" eb="5">
      <t>ねんど</t>
    </rPh>
    <rPh sb="6" eb="13">
      <t>じっせきほうこくしんせいしょ</t>
    </rPh>
    <rPh sb="20" eb="24">
      <t>こうちくしえん</t>
    </rPh>
    <phoneticPr fontId="3" type="Hiragana"/>
  </si>
  <si>
    <t>事業者情報</t>
    <rPh sb="0" eb="3">
      <t>じぎょうしゃ</t>
    </rPh>
    <rPh sb="3" eb="5">
      <t>じょうほう</t>
    </rPh>
    <phoneticPr fontId="3" type="Hiragana"/>
  </si>
  <si>
    <t>法人番号</t>
    <rPh sb="0" eb="2">
      <t>ホウジン</t>
    </rPh>
    <rPh sb="2" eb="4">
      <t>バンゴウ</t>
    </rPh>
    <phoneticPr fontId="3"/>
  </si>
  <si>
    <t>1110352538111</t>
    <phoneticPr fontId="3" type="Hiragana"/>
  </si>
  <si>
    <t>文書番号</t>
    <rPh sb="0" eb="2">
      <t>ブンショ</t>
    </rPh>
    <rPh sb="2" eb="4">
      <t>バンゴウ</t>
    </rPh>
    <phoneticPr fontId="3"/>
  </si>
  <si>
    <t>社福国第1号</t>
    <phoneticPr fontId="3" type="Hiragana"/>
  </si>
  <si>
    <t>申請日</t>
    <rPh sb="0" eb="3">
      <t>シンセイビ</t>
    </rPh>
    <phoneticPr fontId="3"/>
  </si>
  <si>
    <t>東京都千代田区霞が関2-1-3</t>
    <phoneticPr fontId="7"/>
  </si>
  <si>
    <t>事業者名</t>
    <rPh sb="0" eb="3">
      <t>ジギョウシャ</t>
    </rPh>
    <rPh sb="3" eb="4">
      <t>メイ</t>
    </rPh>
    <phoneticPr fontId="3"/>
  </si>
  <si>
    <t>社会福祉法人国交会 自動車苑</t>
    <phoneticPr fontId="7"/>
  </si>
  <si>
    <t>事業所名</t>
    <rPh sb="0" eb="4">
      <t>ジギョウショメイ</t>
    </rPh>
    <phoneticPr fontId="3"/>
  </si>
  <si>
    <t>千代田リハビリテーションセンター</t>
    <rPh sb="0" eb="3">
      <t>チヨダ</t>
    </rPh>
    <phoneticPr fontId="7"/>
  </si>
  <si>
    <t>代表者名</t>
    <rPh sb="0" eb="3">
      <t>ダイヒョウシャ</t>
    </rPh>
    <rPh sb="3" eb="4">
      <t>メイ</t>
    </rPh>
    <phoneticPr fontId="3"/>
  </si>
  <si>
    <t>理事長　国土　太郎</t>
    <phoneticPr fontId="7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</si>
  <si>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3"/>
  </si>
  <si>
    <t>税抜</t>
  </si>
  <si>
    <t>地域連携支援の実施時間数</t>
    <rPh sb="0" eb="6">
      <t>ちいきれんけいしえん</t>
    </rPh>
    <rPh sb="7" eb="12">
      <t>じっしじかんすう</t>
    </rPh>
    <phoneticPr fontId="3" type="Hiragana"/>
  </si>
  <si>
    <t>週30時間以上実施</t>
  </si>
  <si>
    <r>
      <rPr>
        <b/>
        <sz val="10"/>
        <rFont val="游ゴシック"/>
        <family val="3"/>
        <charset val="128"/>
        <scheme val="minor"/>
      </rPr>
      <t>基本項目</t>
    </r>
    <r>
      <rPr>
        <b/>
        <sz val="10"/>
        <color theme="1"/>
        <rFont val="游ゴシック"/>
        <family val="3"/>
        <charset val="128"/>
        <scheme val="minor"/>
      </rPr>
      <t>①</t>
    </r>
    <r>
      <rPr>
        <sz val="10"/>
        <color theme="1"/>
        <rFont val="游ゴシック"/>
        <family val="3"/>
        <charset val="128"/>
        <scheme val="minor"/>
      </rPr>
      <t>人材雇用費</t>
    </r>
    <rPh sb="5" eb="7">
      <t>ジンザイ</t>
    </rPh>
    <rPh sb="7" eb="9">
      <t>コヨウ</t>
    </rPh>
    <rPh sb="9" eb="10">
      <t>ヒ</t>
    </rPh>
    <phoneticPr fontId="3"/>
  </si>
  <si>
    <t>分類</t>
    <rPh sb="0" eb="2">
      <t>ブンルイ</t>
    </rPh>
    <phoneticPr fontId="3"/>
  </si>
  <si>
    <t>対象職員</t>
    <rPh sb="0" eb="2">
      <t>タイショウ</t>
    </rPh>
    <rPh sb="2" eb="4">
      <t>ショクイン</t>
    </rPh>
    <phoneticPr fontId="3"/>
  </si>
  <si>
    <t>雇用形態</t>
    <rPh sb="0" eb="2">
      <t>コヨウ</t>
    </rPh>
    <rPh sb="2" eb="4">
      <t>ケイタイ</t>
    </rPh>
    <phoneticPr fontId="3"/>
  </si>
  <si>
    <t>実施年月</t>
    <rPh sb="0" eb="4">
      <t>ジッシネンゲツ</t>
    </rPh>
    <phoneticPr fontId="3"/>
  </si>
  <si>
    <t>対象月数</t>
    <rPh sb="0" eb="2">
      <t>タイショウ</t>
    </rPh>
    <rPh sb="2" eb="4">
      <t>ツキスウ</t>
    </rPh>
    <phoneticPr fontId="3"/>
  </si>
  <si>
    <t>補助金申請額</t>
    <rPh sb="0" eb="3">
      <t>ホジョキン</t>
    </rPh>
    <rPh sb="3" eb="6">
      <t>シンセイガク</t>
    </rPh>
    <phoneticPr fontId="3"/>
  </si>
  <si>
    <t>01</t>
    <phoneticPr fontId="3" type="Hiragana"/>
  </si>
  <si>
    <t>〇山×子</t>
    <rPh sb="1" eb="2">
      <t>やま</t>
    </rPh>
    <rPh sb="3" eb="4">
      <t>こ</t>
    </rPh>
    <phoneticPr fontId="3" type="Hiragana"/>
  </si>
  <si>
    <t>正社員</t>
    <rPh sb="0" eb="3">
      <t>せいしゃいん</t>
    </rPh>
    <phoneticPr fontId="3" type="Hiragana"/>
  </si>
  <si>
    <t>02</t>
  </si>
  <si>
    <t>△田〇夫</t>
    <rPh sb="1" eb="2">
      <t>た</t>
    </rPh>
    <rPh sb="3" eb="4">
      <t>おっと</t>
    </rPh>
    <phoneticPr fontId="3" type="Hiragana"/>
  </si>
  <si>
    <t>03</t>
  </si>
  <si>
    <t>04</t>
  </si>
  <si>
    <t>05</t>
  </si>
  <si>
    <t>06</t>
  </si>
  <si>
    <t>07</t>
  </si>
  <si>
    <t>08</t>
  </si>
  <si>
    <t>09</t>
  </si>
  <si>
    <t>10</t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</si>
  <si>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②求人情報発信費</t>
    </r>
    <rPh sb="5" eb="7">
      <t>キュウジン</t>
    </rPh>
    <rPh sb="7" eb="9">
      <t>ジョウホウ</t>
    </rPh>
    <rPh sb="9" eb="11">
      <t>ハッシン</t>
    </rPh>
    <rPh sb="11" eb="12">
      <t>ヒ</t>
    </rPh>
    <phoneticPr fontId="3"/>
  </si>
  <si>
    <t>税抜金額</t>
    <rPh sb="0" eb="2">
      <t>ゼイヌ</t>
    </rPh>
    <rPh sb="2" eb="4">
      <t>キンガク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</si>
  <si>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</si>
  <si>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</si>
  <si>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補助金申請額</t>
    <rPh sb="0" eb="6">
      <t>ホジョキンシンセイガク</t>
    </rPh>
    <phoneticPr fontId="3"/>
  </si>
  <si>
    <t>運営会社名</t>
    <rPh sb="0" eb="2">
      <t>ウンエイ</t>
    </rPh>
    <rPh sb="3" eb="4">
      <t>シャ</t>
    </rPh>
    <rPh sb="4" eb="5">
      <t>メイ</t>
    </rPh>
    <phoneticPr fontId="3"/>
  </si>
  <si>
    <t>サイトURL及び成果物の名称</t>
    <rPh sb="6" eb="7">
      <t>オヨ</t>
    </rPh>
    <rPh sb="8" eb="11">
      <t>セイカブツ</t>
    </rPh>
    <rPh sb="12" eb="14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</si>
  <si>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</si>
  <si>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</si>
  <si>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</si>
  <si>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掲載日</t>
    <rPh sb="0" eb="3">
      <t>ケイサイビ</t>
    </rPh>
    <phoneticPr fontId="3"/>
  </si>
  <si>
    <t>実施した企画内容</t>
    <phoneticPr fontId="3" type="Hiragana"/>
  </si>
  <si>
    <t>職員募集ウェブサイト掲載</t>
    <rPh sb="0" eb="4">
      <t>ショクインボシュウ</t>
    </rPh>
    <rPh sb="10" eb="12">
      <t>ケイサイ</t>
    </rPh>
    <phoneticPr fontId="7"/>
  </si>
  <si>
    <t>株A</t>
    <rPh sb="0" eb="1">
      <t>カブ</t>
    </rPh>
    <phoneticPr fontId="7"/>
  </si>
  <si>
    <t>XX.XX/XX</t>
    <phoneticPr fontId="7"/>
  </si>
  <si>
    <t>件</t>
    <rPh sb="0" eb="1">
      <t>ケン</t>
    </rPh>
    <phoneticPr fontId="7"/>
  </si>
  <si>
    <t>●●の資格を有した者の採用をするため</t>
    <phoneticPr fontId="7"/>
  </si>
  <si>
    <t>02</t>
    <phoneticPr fontId="3" type="Hiragana"/>
  </si>
  <si>
    <t>求人折り込みチラシ配布</t>
    <rPh sb="0" eb="2">
      <t>キュウジン</t>
    </rPh>
    <rPh sb="2" eb="3">
      <t>オ</t>
    </rPh>
    <rPh sb="4" eb="5">
      <t>コ</t>
    </rPh>
    <rPh sb="9" eb="11">
      <t>ハイフ</t>
    </rPh>
    <phoneticPr fontId="7"/>
  </si>
  <si>
    <t>株B</t>
    <rPh sb="0" eb="1">
      <t>カブ</t>
    </rPh>
    <phoneticPr fontId="7"/>
  </si>
  <si>
    <t>職員募集！</t>
    <phoneticPr fontId="7"/>
  </si>
  <si>
    <t>枚</t>
    <rPh sb="0" eb="1">
      <t>マイ</t>
    </rPh>
    <phoneticPr fontId="7"/>
  </si>
  <si>
    <t>××の時間帯に対応する者を採用するため</t>
    <phoneticPr fontId="7"/>
  </si>
  <si>
    <t>03</t>
    <phoneticPr fontId="3" type="Hiragana"/>
  </si>
  <si>
    <t>求人誌掲載</t>
    <rPh sb="0" eb="3">
      <t>キュウジンシ</t>
    </rPh>
    <rPh sb="3" eb="5">
      <t>ケイサイ</t>
    </rPh>
    <phoneticPr fontId="7"/>
  </si>
  <si>
    <t>C株</t>
    <rPh sb="1" eb="2">
      <t>カブ</t>
    </rPh>
    <phoneticPr fontId="7"/>
  </si>
  <si>
    <t>△△の資格を有した者の採用をするため</t>
    <phoneticPr fontId="7"/>
  </si>
  <si>
    <t>04</t>
    <phoneticPr fontId="3" type="Hiragana"/>
  </si>
  <si>
    <t>05</t>
    <phoneticPr fontId="3" type="Hiragana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</si>
  <si>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③印刷製本費</t>
    </r>
    <rPh sb="5" eb="7">
      <t>インサツ</t>
    </rPh>
    <rPh sb="7" eb="9">
      <t>セイホン</t>
    </rPh>
    <rPh sb="9" eb="10">
      <t>ヒ</t>
    </rPh>
    <phoneticPr fontId="3"/>
  </si>
  <si>
    <t>パンフレット、チラシの作成を行う場合</t>
    <rPh sb="11" eb="13">
      <t>サクセイ</t>
    </rPh>
    <rPh sb="14" eb="15">
      <t>オコナ</t>
    </rPh>
    <rPh sb="16" eb="18">
      <t>バアイ</t>
    </rPh>
    <phoneticPr fontId="3"/>
  </si>
  <si>
    <t>活動内容</t>
    <rPh sb="0" eb="2">
      <t>カツドウ</t>
    </rPh>
    <rPh sb="2" eb="4">
      <t>ナイヨウ</t>
    </rPh>
    <phoneticPr fontId="3"/>
  </si>
  <si>
    <t>受注社名</t>
    <rPh sb="0" eb="2">
      <t>ジュチュウ</t>
    </rPh>
    <rPh sb="3" eb="4">
      <t>メイ</t>
    </rPh>
    <phoneticPr fontId="3"/>
  </si>
  <si>
    <t>費用の別</t>
    <rPh sb="0" eb="2">
      <t>ヒヨウ</t>
    </rPh>
    <rPh sb="3" eb="4">
      <t>ベツ</t>
    </rPh>
    <phoneticPr fontId="3"/>
  </si>
  <si>
    <t>納品日</t>
    <rPh sb="0" eb="2">
      <t>ノウヒン</t>
    </rPh>
    <phoneticPr fontId="3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</si>
  <si>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3"/>
  </si>
  <si>
    <t>具体的内容</t>
    <rPh sb="0" eb="3">
      <t>グタイテキ</t>
    </rPh>
    <rPh sb="3" eb="5">
      <t>ナイヨウ</t>
    </rPh>
    <phoneticPr fontId="3"/>
  </si>
  <si>
    <t>成果物の名称</t>
    <rPh sb="0" eb="3">
      <t>セイカブツ</t>
    </rPh>
    <rPh sb="4" eb="6">
      <t>メイショウ</t>
    </rPh>
    <phoneticPr fontId="3"/>
  </si>
  <si>
    <t>パンフレットの作製</t>
    <rPh sb="7" eb="9">
      <t>サクセイ</t>
    </rPh>
    <phoneticPr fontId="7"/>
  </si>
  <si>
    <t>A株</t>
    <rPh sb="1" eb="2">
      <t>カブ</t>
    </rPh>
    <phoneticPr fontId="10"/>
  </si>
  <si>
    <t>作製費</t>
  </si>
  <si>
    <t>配布場所</t>
  </si>
  <si>
    <t>別紙のとおり</t>
    <rPh sb="0" eb="2">
      <t>ベッシ</t>
    </rPh>
    <phoneticPr fontId="7"/>
  </si>
  <si>
    <t>〇〇のご案内</t>
    <rPh sb="4" eb="6">
      <t>アンナイ</t>
    </rPh>
    <phoneticPr fontId="7"/>
  </si>
  <si>
    <t>チラシの作製</t>
    <rPh sb="4" eb="6">
      <t>サクセイ</t>
    </rPh>
    <phoneticPr fontId="7"/>
  </si>
  <si>
    <t>株B</t>
    <rPh sb="0" eb="1">
      <t>カブ</t>
    </rPh>
    <phoneticPr fontId="10"/>
  </si>
  <si>
    <t>高次脳機能障害について</t>
    <rPh sb="0" eb="5">
      <t>コウジノウキノウ</t>
    </rPh>
    <rPh sb="5" eb="7">
      <t>ショウガイ</t>
    </rPh>
    <phoneticPr fontId="7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</si>
  <si>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④備品類導入費</t>
    </r>
    <rPh sb="5" eb="7">
      <t>ビヒン</t>
    </rPh>
    <rPh sb="7" eb="8">
      <t>ルイ</t>
    </rPh>
    <rPh sb="8" eb="11">
      <t>ドウニュウヒ</t>
    </rPh>
    <phoneticPr fontId="3"/>
  </si>
  <si>
    <t>購入物品名</t>
    <rPh sb="0" eb="2">
      <t>コウニュウ</t>
    </rPh>
    <rPh sb="2" eb="4">
      <t>ブッピン</t>
    </rPh>
    <rPh sb="4" eb="5">
      <t>メイ</t>
    </rPh>
    <phoneticPr fontId="3"/>
  </si>
  <si>
    <t>図書コード</t>
    <rPh sb="0" eb="2">
      <t>トショ</t>
    </rPh>
    <phoneticPr fontId="3"/>
  </si>
  <si>
    <t>納品日</t>
    <rPh sb="0" eb="3">
      <t>ノウヒンビ</t>
    </rPh>
    <phoneticPr fontId="3"/>
  </si>
  <si>
    <t>書籍名</t>
    <rPh sb="0" eb="3">
      <t>ショセキメイ</t>
    </rPh>
    <phoneticPr fontId="7"/>
  </si>
  <si>
    <t>〇〇出版社</t>
    <rPh sb="2" eb="5">
      <t>シュッパンシャ</t>
    </rPh>
    <phoneticPr fontId="7"/>
  </si>
  <si>
    <t>123456789</t>
    <phoneticPr fontId="7"/>
  </si>
  <si>
    <t>冊</t>
    <rPh sb="0" eb="1">
      <t>サツ</t>
    </rPh>
    <phoneticPr fontId="7"/>
  </si>
  <si>
    <t>職員の知識向上のため</t>
    <rPh sb="0" eb="2">
      <t>ショクイン</t>
    </rPh>
    <rPh sb="3" eb="5">
      <t>チシキ</t>
    </rPh>
    <rPh sb="5" eb="7">
      <t>コウジョウ</t>
    </rPh>
    <phoneticPr fontId="7"/>
  </si>
  <si>
    <t>××出版社</t>
    <rPh sb="2" eb="5">
      <t>シュッパンシャ</t>
    </rPh>
    <phoneticPr fontId="7"/>
  </si>
  <si>
    <t>987654321</t>
    <phoneticPr fontId="7"/>
  </si>
  <si>
    <t>〇〇社</t>
    <rPh sb="2" eb="3">
      <t>シャ</t>
    </rPh>
    <phoneticPr fontId="7"/>
  </si>
  <si>
    <t>1212121212</t>
    <phoneticPr fontId="7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</si>
  <si>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</si>
  <si>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</si>
  <si>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</si>
  <si>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</si>
  <si>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</si>
  <si>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</si>
  <si>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</si>
  <si>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</si>
  <si>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</si>
  <si>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</si>
  <si>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</si>
  <si>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</si>
  <si>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</si>
  <si>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</si>
  <si>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</si>
  <si>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</si>
  <si>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</si>
  <si>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</si>
  <si>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</si>
  <si>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</si>
  <si>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r>
      <rPr>
        <b/>
        <sz val="10"/>
        <rFont val="游ゴシック"/>
        <family val="3"/>
        <charset val="128"/>
        <scheme val="minor"/>
      </rPr>
      <t xml:space="preserve">基本項目 </t>
    </r>
    <r>
      <rPr>
        <sz val="10"/>
        <rFont val="游ゴシック"/>
        <family val="3"/>
        <charset val="128"/>
        <scheme val="minor"/>
      </rPr>
      <t xml:space="preserve">兼 </t>
    </r>
    <r>
      <rPr>
        <b/>
        <sz val="10"/>
        <rFont val="游ゴシック"/>
        <family val="3"/>
        <charset val="128"/>
        <scheme val="minor"/>
      </rPr>
      <t>加算項目</t>
    </r>
    <r>
      <rPr>
        <sz val="10"/>
        <rFont val="游ゴシック"/>
        <family val="3"/>
        <charset val="128"/>
        <scheme val="minor"/>
      </rPr>
      <t>（訪問）⑤旅費</t>
    </r>
    <rPh sb="0" eb="2">
      <t>キホン</t>
    </rPh>
    <rPh sb="2" eb="4">
      <t>コウモク</t>
    </rPh>
    <rPh sb="5" eb="6">
      <t>ケン</t>
    </rPh>
    <rPh sb="7" eb="9">
      <t>カサン</t>
    </rPh>
    <rPh sb="9" eb="11">
      <t>コウモク</t>
    </rPh>
    <rPh sb="12" eb="14">
      <t>ホウモン</t>
    </rPh>
    <rPh sb="16" eb="18">
      <t>リョヒ</t>
    </rPh>
    <phoneticPr fontId="3"/>
  </si>
  <si>
    <t>訪問先名</t>
    <rPh sb="0" eb="3">
      <t>ホウモンサキ</t>
    </rPh>
    <rPh sb="3" eb="4">
      <t>メイ</t>
    </rPh>
    <phoneticPr fontId="3"/>
  </si>
  <si>
    <t>訪問年月</t>
    <rPh sb="0" eb="2">
      <t>ホウモン</t>
    </rPh>
    <rPh sb="2" eb="4">
      <t>ネンゲツ</t>
    </rPh>
    <phoneticPr fontId="3"/>
  </si>
  <si>
    <t>訪問先数</t>
    <rPh sb="0" eb="2">
      <t>ホウモン</t>
    </rPh>
    <rPh sb="2" eb="3">
      <t>サキ</t>
    </rPh>
    <rPh sb="3" eb="4">
      <t>カズ</t>
    </rPh>
    <phoneticPr fontId="3"/>
  </si>
  <si>
    <t>補助対象経費</t>
    <rPh sb="0" eb="4">
      <t>ホジョタイショウ</t>
    </rPh>
    <rPh sb="4" eb="6">
      <t>ケイヒ</t>
    </rPh>
    <phoneticPr fontId="3"/>
  </si>
  <si>
    <t xml:space="preserve">提出する「出張等実績報告書」と内容・金額が合致するよう入力してください。
※1回で複数の訪問先がある場合は、1行にまとめてください
※訪問年月日順になるよう入力してください。
</t>
    <rPh sb="8" eb="10">
      <t>じっせき</t>
    </rPh>
    <rPh sb="10" eb="12">
      <t>ほうこく</t>
    </rPh>
    <rPh sb="72" eb="73">
      <t>じゅん</t>
    </rPh>
    <phoneticPr fontId="3" type="Hiragana"/>
  </si>
  <si>
    <t>A病院、B病院、C病院</t>
    <rPh sb="1" eb="3">
      <t>ビョウイン</t>
    </rPh>
    <rPh sb="5" eb="7">
      <t>ビョウイン</t>
    </rPh>
    <rPh sb="9" eb="11">
      <t>ビョウイン</t>
    </rPh>
    <phoneticPr fontId="7"/>
  </si>
  <si>
    <t>東京都港区1-1、新宿区2-2、渋谷区3-3</t>
    <phoneticPr fontId="7"/>
  </si>
  <si>
    <t>0</t>
    <phoneticPr fontId="7"/>
  </si>
  <si>
    <t>D病院</t>
    <rPh sb="1" eb="3">
      <t>ビョウイン</t>
    </rPh>
    <phoneticPr fontId="7"/>
  </si>
  <si>
    <t>〇〇区〇〇1-1-1</t>
    <rPh sb="2" eb="3">
      <t>ク</t>
    </rPh>
    <phoneticPr fontId="7"/>
  </si>
  <si>
    <t>E病院</t>
    <rPh sb="1" eb="3">
      <t>ビョウイン</t>
    </rPh>
    <phoneticPr fontId="7"/>
  </si>
  <si>
    <t>△区△△1-1-1</t>
    <phoneticPr fontId="7"/>
  </si>
  <si>
    <t>F病院</t>
    <rPh sb="1" eb="3">
      <t>ビョウイン</t>
    </rPh>
    <phoneticPr fontId="7"/>
  </si>
  <si>
    <t>〇〇区〇〇2-2-2</t>
    <phoneticPr fontId="7"/>
  </si>
  <si>
    <t>G病院、H病院</t>
    <rPh sb="1" eb="3">
      <t>ビョウイン</t>
    </rPh>
    <rPh sb="5" eb="7">
      <t>ビョウイン</t>
    </rPh>
    <phoneticPr fontId="7"/>
  </si>
  <si>
    <t>〇〇区〇〇1-1-1、△区△3-3-3</t>
    <rPh sb="12" eb="13">
      <t>ク</t>
    </rPh>
    <phoneticPr fontId="7"/>
  </si>
  <si>
    <r>
      <rPr>
        <b/>
        <sz val="10"/>
        <color theme="1"/>
        <rFont val="游ゴシック"/>
        <family val="3"/>
        <charset val="128"/>
        <scheme val="minor"/>
      </rPr>
      <t>加算項目</t>
    </r>
    <r>
      <rPr>
        <sz val="10"/>
        <color theme="1"/>
        <rFont val="游ゴシック"/>
        <family val="3"/>
        <charset val="128"/>
        <scheme val="minor"/>
      </rPr>
      <t>（研修等）⑤旅費、⑥諸謝金、⑦使用料、⑧研修等参加費</t>
    </r>
    <rPh sb="0" eb="4">
      <t>カサンコウモク</t>
    </rPh>
    <rPh sb="5" eb="7">
      <t>ケンシュウ</t>
    </rPh>
    <rPh sb="7" eb="8">
      <t>ナド</t>
    </rPh>
    <rPh sb="10" eb="12">
      <t>リョヒ</t>
    </rPh>
    <rPh sb="14" eb="15">
      <t>ショ</t>
    </rPh>
    <rPh sb="15" eb="17">
      <t>シャキン</t>
    </rPh>
    <rPh sb="19" eb="22">
      <t>シヨウリョウ</t>
    </rPh>
    <rPh sb="24" eb="27">
      <t>ケンシュウトウ</t>
    </rPh>
    <rPh sb="27" eb="29">
      <t>サンカ</t>
    </rPh>
    <rPh sb="29" eb="30">
      <t>ヒ</t>
    </rPh>
    <phoneticPr fontId="3"/>
  </si>
  <si>
    <t>イ　開催の場合</t>
    <rPh sb="2" eb="4">
      <t>カイサイ</t>
    </rPh>
    <rPh sb="5" eb="7">
      <t>バアイ</t>
    </rPh>
    <phoneticPr fontId="3"/>
  </si>
  <si>
    <t>研修期間</t>
    <rPh sb="0" eb="2">
      <t>ケンシュウ</t>
    </rPh>
    <rPh sb="2" eb="4">
      <t>キカン</t>
    </rPh>
    <phoneticPr fontId="3"/>
  </si>
  <si>
    <t>講師</t>
    <rPh sb="0" eb="2">
      <t>コウシ</t>
    </rPh>
    <phoneticPr fontId="3"/>
  </si>
  <si>
    <t>旅費</t>
    <rPh sb="0" eb="2">
      <t>りょひ</t>
    </rPh>
    <phoneticPr fontId="3" type="Hiragana"/>
  </si>
  <si>
    <t>諸謝金</t>
    <rPh sb="0" eb="3">
      <t>しょしゃきん</t>
    </rPh>
    <phoneticPr fontId="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</si>
  <si>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3" type="Hiragana"/>
  </si>
  <si>
    <t>研修名</t>
    <rPh sb="0" eb="2">
      <t>ケンシュウ</t>
    </rPh>
    <rPh sb="2" eb="3">
      <t>メイ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</si>
  <si>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</si>
  <si>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</si>
  <si>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</si>
  <si>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</si>
  <si>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会場使用料</t>
    <rPh sb="0" eb="5">
      <t>カイジョウシヨウリョウ</t>
    </rPh>
    <phoneticPr fontId="3"/>
  </si>
  <si>
    <t>放送機器使用料</t>
    <rPh sb="0" eb="7">
      <t>ホウソウキキシヨウリョウ</t>
    </rPh>
    <phoneticPr fontId="3"/>
  </si>
  <si>
    <t>資料費</t>
    <rPh sb="0" eb="2">
      <t>シリョウ</t>
    </rPh>
    <rPh sb="2" eb="3">
      <t>ヒ</t>
    </rPh>
    <phoneticPr fontId="3"/>
  </si>
  <si>
    <t>参加者数</t>
    <rPh sb="0" eb="4">
      <t>サンカシャスウ</t>
    </rPh>
    <phoneticPr fontId="3"/>
  </si>
  <si>
    <t>AAA研修</t>
    <rPh sb="3" eb="5">
      <t>ケンシュウ</t>
    </rPh>
    <phoneticPr fontId="7"/>
  </si>
  <si>
    <t>大学教授</t>
  </si>
  <si>
    <t>〇×○子</t>
    <rPh sb="2" eb="4">
      <t>マルコ</t>
    </rPh>
    <phoneticPr fontId="7"/>
  </si>
  <si>
    <t>〇×センター</t>
    <phoneticPr fontId="7"/>
  </si>
  <si>
    <t>〇〇県○○市1-1-1</t>
    <rPh sb="2" eb="3">
      <t>ケン</t>
    </rPh>
    <rPh sb="5" eb="6">
      <t>シ</t>
    </rPh>
    <phoneticPr fontId="7"/>
  </si>
  <si>
    <t>BBB研修</t>
    <rPh sb="3" eb="5">
      <t>ケンシュウ</t>
    </rPh>
    <phoneticPr fontId="7"/>
  </si>
  <si>
    <t>院長</t>
  </si>
  <si>
    <t>×××史</t>
    <rPh sb="3" eb="4">
      <t>シ</t>
    </rPh>
    <phoneticPr fontId="7"/>
  </si>
  <si>
    <t>△△ホール</t>
    <phoneticPr fontId="7"/>
  </si>
  <si>
    <t>△△県△市4-4-4</t>
    <rPh sb="2" eb="3">
      <t>ケン</t>
    </rPh>
    <rPh sb="4" eb="5">
      <t>シ</t>
    </rPh>
    <phoneticPr fontId="7"/>
  </si>
  <si>
    <t>ロ　参加の場合</t>
    <rPh sb="2" eb="4">
      <t>サンカ</t>
    </rPh>
    <rPh sb="5" eb="7">
      <t>バアイ</t>
    </rPh>
    <phoneticPr fontId="3"/>
  </si>
  <si>
    <t>参加者</t>
    <rPh sb="0" eb="3">
      <t>サンカシャ</t>
    </rPh>
    <phoneticPr fontId="3"/>
  </si>
  <si>
    <t>受講料・参加費等</t>
    <rPh sb="0" eb="3">
      <t>じゅこうりょう</t>
    </rPh>
    <rPh sb="4" eb="7">
      <t>さんかひ</t>
    </rPh>
    <rPh sb="7" eb="8">
      <t>とう</t>
    </rPh>
    <phoneticPr fontId="3" type="Hiragana"/>
  </si>
  <si>
    <t>開催場所</t>
    <rPh sb="0" eb="2">
      <t>カイサイ</t>
    </rPh>
    <rPh sb="2" eb="4">
      <t>バショ</t>
    </rPh>
    <phoneticPr fontId="3"/>
  </si>
  <si>
    <t>提出する「研修等開催計画書」「研修等参加計画書」の研修名・内容と合致するよう入力してください。
※研修期間が昇順(小さい順：日付の若い順)になるよう入力してください。</t>
    <rPh sb="10" eb="12">
      <t>けいかく</t>
    </rPh>
    <rPh sb="18" eb="20">
      <t>さんか</t>
    </rPh>
    <rPh sb="20" eb="22">
      <t>けいかく</t>
    </rPh>
    <rPh sb="49" eb="53">
      <t>けんしゅうきかん</t>
    </rPh>
    <rPh sb="65" eb="66">
      <t>わか</t>
    </rPh>
    <phoneticPr fontId="3" type="Hiragana"/>
  </si>
  <si>
    <t>施設名</t>
    <rPh sb="0" eb="2">
      <t>シセツ</t>
    </rPh>
    <rPh sb="2" eb="3">
      <t>メイ</t>
    </rPh>
    <phoneticPr fontId="3"/>
  </si>
  <si>
    <t>CCC研修</t>
    <rPh sb="3" eb="5">
      <t>ケンシュウ</t>
    </rPh>
    <phoneticPr fontId="7"/>
  </si>
  <si>
    <t>各種療法士</t>
  </si>
  <si>
    <t>〇〇　他</t>
    <rPh sb="3" eb="4">
      <t>ホカ</t>
    </rPh>
    <phoneticPr fontId="7"/>
  </si>
  <si>
    <t>〇〇</t>
    <phoneticPr fontId="7"/>
  </si>
  <si>
    <t>〇〇市○○5-5-5</t>
    <rPh sb="2" eb="3">
      <t>シ</t>
    </rPh>
    <phoneticPr fontId="7"/>
  </si>
  <si>
    <t>DDD研修</t>
    <rPh sb="3" eb="5">
      <t>ケンシュウ</t>
    </rPh>
    <phoneticPr fontId="7"/>
  </si>
  <si>
    <t>各種福祉士</t>
  </si>
  <si>
    <t>△△　他</t>
    <rPh sb="3" eb="4">
      <t>ホカ</t>
    </rPh>
    <phoneticPr fontId="7"/>
  </si>
  <si>
    <t>△△</t>
    <phoneticPr fontId="7"/>
  </si>
  <si>
    <t>△△市△6-6-6</t>
    <rPh sb="2" eb="3">
      <t>シ</t>
    </rPh>
    <phoneticPr fontId="7"/>
  </si>
  <si>
    <t>■検収調書Ａ関係（②求人情報発信費）</t>
    <phoneticPr fontId="3" type="Hiragana"/>
  </si>
  <si>
    <t>設置（納入）場所</t>
    <rPh sb="6" eb="8">
      <t>ばしょ</t>
    </rPh>
    <phoneticPr fontId="3" type="Hiragana"/>
  </si>
  <si>
    <t>納入事業者</t>
    <phoneticPr fontId="3" type="Hiragana"/>
  </si>
  <si>
    <t>検収日</t>
    <rPh sb="0" eb="3">
      <t>けんしゅうにち</t>
    </rPh>
    <phoneticPr fontId="3" type="Hiragana"/>
  </si>
  <si>
    <t>A検収員役職</t>
    <rPh sb="1" eb="3">
      <t>ケンシュウ</t>
    </rPh>
    <rPh sb="3" eb="4">
      <t>イン</t>
    </rPh>
    <rPh sb="4" eb="6">
      <t>ヤクショク</t>
    </rPh>
    <phoneticPr fontId="27"/>
  </si>
  <si>
    <t>A検収員氏名</t>
    <rPh sb="1" eb="3">
      <t>ケンシュウ</t>
    </rPh>
    <rPh sb="3" eb="4">
      <t>イン</t>
    </rPh>
    <rPh sb="4" eb="6">
      <t>シメイ</t>
    </rPh>
    <phoneticPr fontId="27"/>
  </si>
  <si>
    <t>B検収員役職</t>
    <rPh sb="1" eb="3">
      <t>ケンシュウ</t>
    </rPh>
    <rPh sb="3" eb="4">
      <t>イン</t>
    </rPh>
    <rPh sb="4" eb="6">
      <t>ヤクショク</t>
    </rPh>
    <phoneticPr fontId="27"/>
  </si>
  <si>
    <t>B検収員氏名</t>
    <rPh sb="1" eb="3">
      <t>ケンシュウ</t>
    </rPh>
    <rPh sb="3" eb="4">
      <t>イン</t>
    </rPh>
    <rPh sb="4" eb="6">
      <t>シメイ</t>
    </rPh>
    <phoneticPr fontId="27"/>
  </si>
  <si>
    <t>1階総務</t>
    <rPh sb="1" eb="2">
      <t>カイ</t>
    </rPh>
    <rPh sb="2" eb="4">
      <t>ソウム</t>
    </rPh>
    <phoneticPr fontId="7"/>
  </si>
  <si>
    <t>総務部長</t>
    <rPh sb="0" eb="4">
      <t>ソウムブチョウ</t>
    </rPh>
    <phoneticPr fontId="7"/>
  </si>
  <si>
    <t>〇〇〇子</t>
    <rPh sb="3" eb="4">
      <t>コ</t>
    </rPh>
    <phoneticPr fontId="7"/>
  </si>
  <si>
    <t>主査</t>
    <rPh sb="0" eb="2">
      <t>シュサ</t>
    </rPh>
    <phoneticPr fontId="7"/>
  </si>
  <si>
    <t>○×○子</t>
    <rPh sb="2" eb="4">
      <t>マルコ</t>
    </rPh>
    <phoneticPr fontId="7"/>
  </si>
  <si>
    <t>○×○子</t>
    <rPh sb="0" eb="4">
      <t>マルバツマルコ</t>
    </rPh>
    <phoneticPr fontId="7"/>
  </si>
  <si>
    <t>■検収調書Ｂ関係（③印刷製本費）</t>
    <rPh sb="1" eb="3">
      <t>ケンシュウ</t>
    </rPh>
    <rPh sb="3" eb="5">
      <t>チョウショ</t>
    </rPh>
    <rPh sb="6" eb="8">
      <t>カンケイ</t>
    </rPh>
    <rPh sb="10" eb="12">
      <t>インサツ</t>
    </rPh>
    <rPh sb="12" eb="15">
      <t>セイホンヒ</t>
    </rPh>
    <phoneticPr fontId="27"/>
  </si>
  <si>
    <t>A株</t>
    <rPh sb="1" eb="2">
      <t>カブ</t>
    </rPh>
    <phoneticPr fontId="7"/>
  </si>
  <si>
    <t>○○〇子</t>
    <rPh sb="3" eb="4">
      <t>コ</t>
    </rPh>
    <phoneticPr fontId="7"/>
  </si>
  <si>
    <t>■検収調書Ｃ関係（④備品類導入費）</t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</si>
  <si>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3"/>
  </si>
  <si>
    <t>〇〇課</t>
    <rPh sb="2" eb="3">
      <t>カ</t>
    </rPh>
    <phoneticPr fontId="7"/>
  </si>
  <si>
    <t>係長</t>
    <rPh sb="0" eb="2">
      <t>カカリチョウ</t>
    </rPh>
    <phoneticPr fontId="7"/>
  </si>
  <si>
    <t>M藤S男</t>
    <rPh sb="1" eb="2">
      <t>フジ</t>
    </rPh>
    <rPh sb="3" eb="4">
      <t>オ</t>
    </rPh>
    <phoneticPr fontId="7"/>
  </si>
  <si>
    <t>03-0000-0000</t>
    <phoneticPr fontId="7"/>
  </si>
  <si>
    <t>jidousya@kuruma.co.jp</t>
    <phoneticPr fontId="7"/>
  </si>
  <si>
    <t>X田X子</t>
    <rPh sb="1" eb="2">
      <t>ダ</t>
    </rPh>
    <rPh sb="3" eb="4">
      <t>コ</t>
    </rPh>
    <phoneticPr fontId="7"/>
  </si>
  <si>
    <t>サイトURL及び
成果物の名称</t>
    <rPh sb="6" eb="7">
      <t>オヨ</t>
    </rPh>
    <rPh sb="9" eb="12">
      <t>セイカブツ</t>
    </rPh>
    <rPh sb="13" eb="15">
      <t>メイショウ</t>
    </rPh>
    <phoneticPr fontId="3"/>
  </si>
  <si>
    <t>令和６年度被害者保護増進等事業費補助金（社会復帰促進事業（ネットワーク構築支援費））計画・経費所要額調書兼収支計算書（基本項目）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キホン</t>
    </rPh>
    <rPh sb="61" eb="63">
      <t>コウモク</t>
    </rPh>
    <phoneticPr fontId="3"/>
  </si>
  <si>
    <t>雇用形態</t>
    <rPh sb="0" eb="4">
      <t>コヨウケイタイ</t>
    </rPh>
    <phoneticPr fontId="3"/>
  </si>
  <si>
    <t>-</t>
    <phoneticPr fontId="3"/>
  </si>
  <si>
    <t>運営会社</t>
    <rPh sb="0" eb="4">
      <t>ウンエイガイシャ</t>
    </rPh>
    <phoneticPr fontId="3"/>
  </si>
  <si>
    <t>サイトURL及び成果物の名称</t>
    <phoneticPr fontId="3"/>
  </si>
  <si>
    <t>受注社名</t>
    <rPh sb="0" eb="2">
      <t>ジュチュウ</t>
    </rPh>
    <rPh sb="2" eb="4">
      <t>シャメイ</t>
    </rPh>
    <phoneticPr fontId="3"/>
  </si>
  <si>
    <t>配布場所・掲載場所の別</t>
    <phoneticPr fontId="3"/>
  </si>
  <si>
    <t>(5)旅費</t>
    <rPh sb="3" eb="5">
      <t>リョヒ</t>
    </rPh>
    <phoneticPr fontId="3"/>
  </si>
  <si>
    <t>2.求人情報発信費により実施した企画内容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</si>
  <si>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2.備品類導入費により導入をした備品等の導入理由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</si>
  <si>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実施内容</t>
    <phoneticPr fontId="3"/>
  </si>
  <si>
    <t>導入理由及び使用方法</t>
    <phoneticPr fontId="3"/>
  </si>
  <si>
    <t>3.補助対象事業に関する収支計算書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</si>
  <si>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4．補助金交付申請に関する担当者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</si>
  <si>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令和６年度被害者保護増進等事業費補助金（社会復帰促進事業（ネットワーク構築支援費））計画・経費所要額調書兼収支計算書（加算項目）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カサン</t>
    </rPh>
    <rPh sb="61" eb="63">
      <t>コウモク</t>
    </rPh>
    <phoneticPr fontId="3"/>
  </si>
  <si>
    <t>実施場所</t>
    <rPh sb="0" eb="4">
      <t>ジッシバショ</t>
    </rPh>
    <phoneticPr fontId="3"/>
  </si>
  <si>
    <t>ネットワーク構築支援</t>
    <rPh sb="6" eb="8">
      <t>コウチク</t>
    </rPh>
    <rPh sb="8" eb="10">
      <t>シエン</t>
    </rPh>
    <phoneticPr fontId="3"/>
  </si>
  <si>
    <t>４．添付書類（４）その他補助金の交付に関して参考となる書類</t>
    <rPh sb="2" eb="4">
      <t>テンプ</t>
    </rPh>
    <rPh sb="4" eb="6">
      <t>ショルイ</t>
    </rPh>
    <rPh sb="11" eb="12">
      <t>タ</t>
    </rPh>
    <rPh sb="12" eb="15">
      <t>ホジョキン</t>
    </rPh>
    <rPh sb="16" eb="18">
      <t>コウフ</t>
    </rPh>
    <rPh sb="19" eb="20">
      <t>カン</t>
    </rPh>
    <rPh sb="22" eb="24">
      <t>サンコウ</t>
    </rPh>
    <rPh sb="27" eb="29">
      <t>ショルイ</t>
    </rPh>
    <phoneticPr fontId="27"/>
  </si>
  <si>
    <r>
      <t>（実施細目　第３条　第</t>
    </r>
    <r>
      <rPr>
        <sz val="9"/>
        <rFont val="游ゴシック"/>
        <family val="3"/>
        <charset val="128"/>
      </rPr>
      <t>一項二号</t>
    </r>
    <r>
      <rPr>
        <sz val="9"/>
        <rFont val="游ゴシック"/>
        <family val="3"/>
        <charset val="128"/>
        <scheme val="minor"/>
      </rPr>
      <t>　関係）</t>
    </r>
    <rPh sb="11" eb="12">
      <t>1</t>
    </rPh>
    <rPh sb="12" eb="13">
      <t>コウ</t>
    </rPh>
    <rPh sb="13" eb="15">
      <t>2ゴウ</t>
    </rPh>
    <phoneticPr fontId="27"/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</si>
  <si>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7"/>
  </si>
  <si>
    <t>１．品名、規格、数量</t>
    <rPh sb="2" eb="4">
      <t>ヒンメイ</t>
    </rPh>
    <rPh sb="5" eb="7">
      <t>キカク</t>
    </rPh>
    <rPh sb="8" eb="10">
      <t>スウリョウ</t>
    </rPh>
    <phoneticPr fontId="27"/>
  </si>
  <si>
    <t>税込額</t>
    <rPh sb="0" eb="2">
      <t>ゼイコ</t>
    </rPh>
    <rPh sb="2" eb="3">
      <t>ガク</t>
    </rPh>
    <phoneticPr fontId="27"/>
  </si>
  <si>
    <t>消費税</t>
    <rPh sb="0" eb="3">
      <t>ショウヒゼイ</t>
    </rPh>
    <phoneticPr fontId="27"/>
  </si>
  <si>
    <t>2.購入金額</t>
    <rPh sb="2" eb="4">
      <t>コウニュウ</t>
    </rPh>
    <rPh sb="4" eb="6">
      <t>キンガク</t>
    </rPh>
    <phoneticPr fontId="27"/>
  </si>
  <si>
    <t>円</t>
    <rPh sb="0" eb="1">
      <t>エン</t>
    </rPh>
    <phoneticPr fontId="27"/>
  </si>
  <si>
    <t>（うち、消費税</t>
    <rPh sb="4" eb="7">
      <t>ショウヒゼイ</t>
    </rPh>
    <phoneticPr fontId="27"/>
  </si>
  <si>
    <t>3.納入年月日</t>
    <rPh sb="2" eb="4">
      <t>ノウニュウ</t>
    </rPh>
    <rPh sb="4" eb="7">
      <t>ネンガッピ</t>
    </rPh>
    <phoneticPr fontId="27"/>
  </si>
  <si>
    <t>4.設置（納入）場所</t>
    <rPh sb="2" eb="4">
      <t>セッチ</t>
    </rPh>
    <rPh sb="5" eb="7">
      <t>ノウニュウ</t>
    </rPh>
    <rPh sb="8" eb="10">
      <t>バショ</t>
    </rPh>
    <phoneticPr fontId="27"/>
  </si>
  <si>
    <t>5.納入事業者</t>
    <rPh sb="2" eb="4">
      <t>ノウニュウ</t>
    </rPh>
    <rPh sb="4" eb="7">
      <t>ジギョウシャ</t>
    </rPh>
    <phoneticPr fontId="27"/>
  </si>
  <si>
    <t>6.検収成績</t>
    <rPh sb="2" eb="4">
      <t>ケンシュウ</t>
    </rPh>
    <rPh sb="4" eb="6">
      <t>セイセキ</t>
    </rPh>
    <phoneticPr fontId="27"/>
  </si>
  <si>
    <t>合　　　格</t>
    <rPh sb="0" eb="1">
      <t>ゴウ</t>
    </rPh>
    <rPh sb="4" eb="5">
      <t>カク</t>
    </rPh>
    <phoneticPr fontId="27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</si>
  <si>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7"/>
  </si>
  <si>
    <t>（検収日）</t>
    <rPh sb="1" eb="4">
      <t>ケンシュウビ</t>
    </rPh>
    <phoneticPr fontId="27"/>
  </si>
  <si>
    <t>検収者氏名</t>
    <rPh sb="0" eb="2">
      <t>ケンシュウ</t>
    </rPh>
    <rPh sb="2" eb="3">
      <t>シャ</t>
    </rPh>
    <rPh sb="3" eb="5">
      <t>シメイ</t>
    </rPh>
    <phoneticPr fontId="27"/>
  </si>
  <si>
    <t>（A役職）</t>
    <rPh sb="2" eb="4">
      <t>ヤクショク</t>
    </rPh>
    <phoneticPr fontId="27"/>
  </si>
  <si>
    <t>（A氏名）</t>
    <phoneticPr fontId="7"/>
  </si>
  <si>
    <t>（B役職）</t>
    <phoneticPr fontId="7"/>
  </si>
  <si>
    <t>（B氏名）</t>
    <phoneticPr fontId="7"/>
  </si>
  <si>
    <t>（A氏名）</t>
  </si>
  <si>
    <t>（注）</t>
  </si>
  <si>
    <r>
      <t>　導入した医療器具・用具等によって検収日が異なる場合には、原則として、</t>
    </r>
    <r>
      <rPr>
        <u/>
        <sz val="9"/>
        <rFont val="游ゴシック"/>
        <family val="3"/>
        <charset val="128"/>
        <scheme val="minor"/>
      </rPr>
      <t>当該医療器具・用具等の検収日毎に本書を作成</t>
    </r>
    <r>
      <rPr>
        <sz val="9"/>
        <rFont val="游ゴシック"/>
        <family val="3"/>
        <charset val="128"/>
        <scheme val="minor"/>
      </rPr>
      <t>すること。</t>
    </r>
    <rPh sb="5" eb="7">
      <t>イリョウ</t>
    </rPh>
    <rPh sb="37" eb="39">
      <t>イリョウ</t>
    </rPh>
    <phoneticPr fontId="27"/>
  </si>
  <si>
    <r>
      <t>（実施細目　第３条　第一項</t>
    </r>
    <r>
      <rPr>
        <sz val="9"/>
        <rFont val="游ゴシック"/>
        <family val="3"/>
        <charset val="128"/>
      </rPr>
      <t>三</t>
    </r>
    <r>
      <rPr>
        <sz val="9"/>
        <rFont val="游ゴシック"/>
        <family val="3"/>
        <charset val="128"/>
        <scheme val="minor"/>
      </rPr>
      <t>号　関係）</t>
    </r>
    <rPh sb="13" eb="14">
      <t>3</t>
    </rPh>
    <phoneticPr fontId="27"/>
  </si>
  <si>
    <r>
      <t>（実施細目　第３条　第一項</t>
    </r>
    <r>
      <rPr>
        <sz val="9"/>
        <rFont val="游ゴシック"/>
        <family val="3"/>
        <charset val="128"/>
      </rPr>
      <t>四</t>
    </r>
    <r>
      <rPr>
        <sz val="9"/>
        <rFont val="游ゴシック"/>
        <family val="3"/>
        <charset val="128"/>
        <scheme val="minor"/>
      </rPr>
      <t>号　関係）</t>
    </r>
    <rPh sb="13" eb="14">
      <t>4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</si>
</sst>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[$-411]ggge&quot;年&quot;m&quot;月&quot;"/>
    <numFmt numFmtId="179" formatCode="gggyy&quot;年&quot;m&quot;月&quot;"/>
    <numFmt numFmtId="180" formatCode="&quot;¥&quot;#,##0_);[Red]\(&quot;¥&quot;#,##0\)"/>
    <numFmt numFmtId="181" formatCode="General&quot;式&quot;"/>
    <numFmt numFmtId="182" formatCode="General&quot;回&quot;"/>
    <numFmt numFmtId="183" formatCode="ggge&quot;年&quot;m&quot;月&quot;d&quot;日&quot;"/>
    <numFmt numFmtId="184" formatCode="#"/>
    <numFmt numFmtId="185" formatCode="ggge&quot;年&quot;m&quot;月&quot;;;"/>
    <numFmt numFmtId="186" formatCode="ggge&quot;年&quot;m&quot;月&quot;"/>
    <numFmt numFmtId="187" formatCode="0#"/>
    <numFmt numFmtId="188" formatCode="General;;"/>
    <numFmt numFmtId="189" formatCode="#,##0&quot;円）&quot;"/>
    <numFmt numFmtId="190" formatCode="gggyy&quot;年&quot;m&quot;月&quot;d&quot;日&quot;"/>
    <numFmt numFmtId="191" formatCode="ggge&quot;年&quot;m&quot;月&quot;d&quot;日&quot;;;"/>
  </numFmts>
  <fonts count="33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 val="double"/>
      <sz val="9"/>
      <name val="游ゴシック"/>
      <family val="3"/>
      <charset val="128"/>
      <scheme val="minor"/>
    </font>
    <font>
      <u val="doubleAccounting"/>
      <sz val="9"/>
      <name val="游ゴシック"/>
      <family val="3"/>
      <charset val="128"/>
      <scheme val="minor"/>
    </font>
    <font>
      <i/>
      <sz val="9"/>
      <color theme="0" tint="-0.34998626667073579"/>
      <name val="游ゴシック"/>
      <family val="3"/>
      <charset val="128"/>
      <scheme val="minor"/>
    </font>
    <font>
      <strike/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3"/>
      <scheme val="minor"/>
    </font>
    <font>
      <b/>
      <sz val="9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8"/>
      <color rgb="FFFF0000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sz val="9"/>
      <name val="游ゴシック"/>
      <family val="3"/>
      <charset val="128"/>
    </font>
    <font>
      <sz val="13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2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42" fontId="11" fillId="0" borderId="0" xfId="0" applyNumberFormat="1" applyFont="1" applyAlignment="1">
      <alignment vertical="center" shrinkToFit="1"/>
    </xf>
    <xf numFmtId="177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vertical="center" shrinkToFit="1"/>
    </xf>
    <xf numFmtId="42" fontId="11" fillId="0" borderId="0" xfId="0" applyNumberFormat="1" applyFont="1" applyAlignment="1">
      <alignment horizontal="right" vertical="center" shrinkToFit="1"/>
    </xf>
    <xf numFmtId="17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32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31" xfId="0" applyFont="1" applyBorder="1">
      <alignment vertical="center"/>
    </xf>
    <xf numFmtId="0" fontId="9" fillId="0" borderId="10" xfId="0" applyFont="1" applyBorder="1">
      <alignment vertical="center"/>
    </xf>
    <xf numFmtId="179" fontId="8" fillId="0" borderId="29" xfId="0" applyNumberFormat="1" applyFont="1" applyBorder="1" applyAlignment="1">
      <alignment vertical="center" shrinkToFit="1"/>
    </xf>
    <xf numFmtId="179" fontId="8" fillId="0" borderId="39" xfId="0" applyNumberFormat="1" applyFont="1" applyBorder="1" applyAlignment="1">
      <alignment vertical="center" shrinkToFit="1"/>
    </xf>
    <xf numFmtId="179" fontId="8" fillId="0" borderId="29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29" xfId="0" applyNumberFormat="1" applyFont="1" applyBorder="1" applyAlignment="1">
      <alignment horizontal="center" vertical="center" shrinkToFit="1"/>
    </xf>
    <xf numFmtId="42" fontId="8" fillId="0" borderId="39" xfId="0" applyNumberFormat="1" applyFont="1" applyBorder="1" applyAlignment="1">
      <alignment horizontal="center" vertical="center" shrinkToFit="1"/>
    </xf>
    <xf numFmtId="42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42" fontId="8" fillId="0" borderId="29" xfId="0" applyNumberFormat="1" applyFont="1" applyBorder="1" applyAlignment="1">
      <alignment horizontal="center" vertical="center" shrinkToFit="1"/>
    </xf>
    <xf numFmtId="0" fontId="8" fillId="0" borderId="39" xfId="0" applyFont="1" applyBorder="1">
      <alignment vertical="center"/>
    </xf>
    <xf numFmtId="0" fontId="8" fillId="0" borderId="29" xfId="0" applyFont="1" applyBorder="1">
      <alignment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9" xfId="0" applyFont="1" applyBorder="1">
      <alignment vertical="center"/>
    </xf>
    <xf numFmtId="179" fontId="8" fillId="0" borderId="39" xfId="0" applyNumberFormat="1" applyFont="1" applyBorder="1" applyAlignment="1">
      <alignment horizontal="center" vertical="center" shrinkToFit="1"/>
    </xf>
    <xf numFmtId="185" fontId="8" fillId="0" borderId="39" xfId="0" applyNumberFormat="1" applyFont="1" applyBorder="1" applyAlignment="1">
      <alignment horizontal="center" vertical="center" shrinkToFit="1"/>
    </xf>
    <xf numFmtId="185" fontId="8" fillId="0" borderId="29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right" vertical="center" shrinkToFit="1"/>
    </xf>
    <xf numFmtId="0" fontId="17" fillId="0" borderId="0" xfId="0" applyFont="1" applyAlignment="1">
      <alignment vertical="top" wrapText="1"/>
    </xf>
    <xf numFmtId="0" fontId="17" fillId="0" borderId="0" xfId="0" applyFont="1">
      <alignment vertical="center"/>
    </xf>
    <xf numFmtId="0" fontId="8" fillId="0" borderId="20" xfId="0" applyFont="1" applyBorder="1" applyAlignment="1">
      <alignment vertical="center" shrinkToFit="1"/>
    </xf>
    <xf numFmtId="0" fontId="8" fillId="0" borderId="10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9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185" fontId="8" fillId="0" borderId="29" xfId="0" applyNumberFormat="1" applyFont="1" applyBorder="1" applyAlignment="1">
      <alignment vertical="center" shrinkToFit="1"/>
    </xf>
    <xf numFmtId="185" fontId="8" fillId="0" borderId="39" xfId="0" applyNumberFormat="1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8" fillId="0" borderId="52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>
      <alignment vertical="center"/>
    </xf>
    <xf numFmtId="179" fontId="8" fillId="0" borderId="0" xfId="0" applyNumberFormat="1" applyFont="1" applyAlignment="1">
      <alignment horizontal="center" vertical="center" shrinkToFit="1"/>
    </xf>
    <xf numFmtId="0" fontId="8" fillId="0" borderId="44" xfId="0" applyFont="1" applyBorder="1" applyAlignment="1">
      <alignment horizontal="right" vertical="center" shrinkToFit="1"/>
    </xf>
    <xf numFmtId="179" fontId="8" fillId="0" borderId="32" xfId="0" applyNumberFormat="1" applyFont="1" applyBorder="1" applyAlignment="1">
      <alignment horizontal="center" vertical="center" shrinkToFit="1"/>
    </xf>
    <xf numFmtId="179" fontId="8" fillId="0" borderId="31" xfId="0" applyNumberFormat="1" applyFont="1" applyBorder="1" applyAlignment="1">
      <alignment horizontal="center" vertical="center" shrinkToFit="1"/>
    </xf>
    <xf numFmtId="179" fontId="8" fillId="0" borderId="0" xfId="0" applyNumberFormat="1" applyFont="1" applyAlignment="1">
      <alignment vertical="center" shrinkToFit="1"/>
    </xf>
    <xf numFmtId="41" fontId="8" fillId="0" borderId="0" xfId="0" applyNumberFormat="1" applyFont="1" applyAlignment="1">
      <alignment horizontal="right" vertical="center"/>
    </xf>
    <xf numFmtId="41" fontId="8" fillId="0" borderId="39" xfId="0" applyNumberFormat="1" applyFont="1" applyBorder="1">
      <alignment vertical="center"/>
    </xf>
    <xf numFmtId="41" fontId="8" fillId="0" borderId="0" xfId="0" applyNumberFormat="1" applyFont="1">
      <alignment vertical="center"/>
    </xf>
    <xf numFmtId="41" fontId="8" fillId="0" borderId="29" xfId="0" applyNumberFormat="1" applyFont="1" applyBorder="1">
      <alignment vertical="center"/>
    </xf>
    <xf numFmtId="0" fontId="21" fillId="0" borderId="0" xfId="0" applyFont="1">
      <alignment vertical="center"/>
    </xf>
    <xf numFmtId="185" fontId="8" fillId="0" borderId="0" xfId="0" applyNumberFormat="1" applyFont="1" applyAlignment="1">
      <alignment horizontal="center" vertical="center" shrinkToFit="1"/>
    </xf>
    <xf numFmtId="185" fontId="8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wrapText="1" shrinkToFit="1"/>
    </xf>
    <xf numFmtId="41" fontId="8" fillId="0" borderId="0" xfId="0" applyNumberFormat="1" applyFont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8" fillId="0" borderId="39" xfId="0" applyNumberFormat="1" applyFont="1" applyBorder="1" applyAlignment="1">
      <alignment horizontal="center" vertical="center" shrinkToFit="1"/>
    </xf>
    <xf numFmtId="41" fontId="8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2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2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8" fillId="0" borderId="29" xfId="0" applyNumberFormat="1" applyFont="1" applyBorder="1" applyAlignment="1">
      <alignment horizontal="center" vertical="center"/>
    </xf>
    <xf numFmtId="41" fontId="8" fillId="0" borderId="50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 shrinkToFit="1"/>
    </xf>
    <xf numFmtId="179" fontId="8" fillId="0" borderId="2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41" fontId="8" fillId="0" borderId="0" xfId="0" applyNumberFormat="1" applyFont="1" applyAlignment="1">
      <alignment horizontal="left" vertical="center"/>
    </xf>
    <xf numFmtId="41" fontId="8" fillId="0" borderId="10" xfId="0" applyNumberFormat="1" applyFont="1" applyBorder="1" applyAlignment="1">
      <alignment horizontal="left" vertical="center"/>
    </xf>
    <xf numFmtId="41" fontId="8" fillId="0" borderId="29" xfId="0" applyNumberFormat="1" applyFont="1" applyBorder="1" applyAlignment="1">
      <alignment horizontal="left" vertical="center"/>
    </xf>
    <xf numFmtId="41" fontId="8" fillId="0" borderId="10" xfId="0" applyNumberFormat="1" applyFont="1" applyBorder="1">
      <alignment vertical="center"/>
    </xf>
    <xf numFmtId="41" fontId="8" fillId="0" borderId="50" xfId="0" applyNumberFormat="1" applyFont="1" applyBorder="1">
      <alignment vertical="center"/>
    </xf>
    <xf numFmtId="0" fontId="8" fillId="0" borderId="0" xfId="0" applyFont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8" fillId="0" borderId="50" xfId="0" applyFont="1" applyBorder="1">
      <alignment vertical="center"/>
    </xf>
    <xf numFmtId="0" fontId="18" fillId="0" borderId="12" xfId="0" applyFont="1" applyBorder="1" applyAlignment="1">
      <alignment vertical="center" shrinkToFit="1"/>
    </xf>
    <xf numFmtId="0" fontId="24" fillId="0" borderId="0" xfId="0" applyFont="1" applyAlignment="1">
      <alignment vertical="center" wrapText="1" shrinkToFit="1"/>
    </xf>
    <xf numFmtId="0" fontId="24" fillId="0" borderId="0" xfId="0" applyFont="1" applyAlignment="1">
      <alignment vertical="center" shrinkToFit="1"/>
    </xf>
    <xf numFmtId="186" fontId="8" fillId="0" borderId="39" xfId="0" applyNumberFormat="1" applyFont="1" applyBorder="1" applyAlignment="1">
      <alignment horizontal="center" vertical="center" shrinkToFit="1"/>
    </xf>
    <xf numFmtId="186" fontId="8" fillId="0" borderId="29" xfId="0" applyNumberFormat="1" applyFont="1" applyBorder="1" applyAlignment="1">
      <alignment horizontal="center" vertical="center" shrinkToFit="1"/>
    </xf>
    <xf numFmtId="186" fontId="8" fillId="0" borderId="39" xfId="0" applyNumberFormat="1" applyFont="1" applyBorder="1" applyAlignment="1">
      <alignment vertical="center" shrinkToFit="1"/>
    </xf>
    <xf numFmtId="186" fontId="8" fillId="0" borderId="29" xfId="0" applyNumberFormat="1" applyFont="1" applyBorder="1" applyAlignment="1">
      <alignment vertical="center" shrinkToFit="1"/>
    </xf>
    <xf numFmtId="186" fontId="8" fillId="0" borderId="31" xfId="0" applyNumberFormat="1" applyFont="1" applyBorder="1" applyAlignment="1">
      <alignment horizontal="center" vertical="center" shrinkToFit="1"/>
    </xf>
    <xf numFmtId="186" fontId="8" fillId="0" borderId="32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vertical="center" shrinkToFit="1"/>
    </xf>
    <xf numFmtId="41" fontId="8" fillId="0" borderId="0" xfId="3" applyNumberFormat="1" applyFont="1" applyFill="1" applyBorder="1" applyAlignment="1">
      <alignment vertical="center" shrinkToFit="1"/>
    </xf>
    <xf numFmtId="41" fontId="8" fillId="0" borderId="29" xfId="3" applyNumberFormat="1" applyFont="1" applyFill="1" applyBorder="1" applyAlignment="1">
      <alignment vertical="center" shrinkToFit="1"/>
    </xf>
    <xf numFmtId="186" fontId="8" fillId="0" borderId="0" xfId="0" applyNumberFormat="1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79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wrapText="1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0" fillId="0" borderId="39" xfId="0" applyBorder="1">
      <alignment vertical="center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41" fontId="11" fillId="0" borderId="10" xfId="0" applyNumberFormat="1" applyFont="1" applyBorder="1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41" fontId="23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left" vertical="center" wrapText="1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left" vertical="center" shrinkToFit="1"/>
    </xf>
    <xf numFmtId="0" fontId="12" fillId="0" borderId="39" xfId="0" applyFont="1" applyBorder="1" applyAlignment="1">
      <alignment horizontal="center" vertical="center" shrinkToFit="1"/>
    </xf>
    <xf numFmtId="0" fontId="11" fillId="0" borderId="39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58" fontId="11" fillId="0" borderId="39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left" vertical="center" shrinkToFit="1"/>
    </xf>
    <xf numFmtId="49" fontId="11" fillId="0" borderId="0" xfId="0" applyNumberFormat="1" applyFont="1" applyAlignment="1">
      <alignment horizontal="center" vertical="center" shrinkToFit="1"/>
    </xf>
    <xf numFmtId="0" fontId="11" fillId="0" borderId="87" xfId="0" applyFont="1" applyBorder="1" applyAlignment="1" applyProtection="1">
      <alignment horizontal="left" vertical="center" shrinkToFit="1"/>
      <protection locked="0"/>
    </xf>
    <xf numFmtId="183" fontId="11" fillId="0" borderId="87" xfId="0" applyNumberFormat="1" applyFont="1" applyBorder="1" applyAlignment="1" applyProtection="1">
      <alignment horizontal="center" vertical="center" shrinkToFit="1"/>
      <protection locked="0"/>
    </xf>
    <xf numFmtId="0" fontId="11" fillId="0" borderId="87" xfId="0" applyFont="1" applyBorder="1" applyAlignment="1" applyProtection="1">
      <alignment horizontal="center" vertical="center" shrinkToFit="1"/>
      <protection locked="0"/>
    </xf>
    <xf numFmtId="187" fontId="9" fillId="0" borderId="10" xfId="0" applyNumberFormat="1" applyFont="1" applyBorder="1">
      <alignment vertical="center"/>
    </xf>
    <xf numFmtId="41" fontId="11" fillId="0" borderId="0" xfId="0" applyNumberFormat="1" applyFont="1" applyAlignment="1" applyProtection="1">
      <alignment horizontal="right" vertical="center" shrinkToFit="1"/>
      <protection locked="0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42" fontId="11" fillId="0" borderId="0" xfId="0" applyNumberFormat="1" applyFont="1" applyAlignment="1" applyProtection="1">
      <alignment vertical="center" shrinkToFit="1"/>
      <protection locked="0"/>
    </xf>
    <xf numFmtId="41" fontId="11" fillId="0" borderId="0" xfId="0" applyNumberFormat="1" applyFont="1" applyAlignment="1" applyProtection="1">
      <alignment horizontal="center" vertical="center" shrinkToFit="1"/>
      <protection locked="0"/>
    </xf>
    <xf numFmtId="41" fontId="11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41" fontId="23" fillId="0" borderId="0" xfId="0" applyNumberFormat="1" applyFont="1" applyAlignment="1">
      <alignment horizontal="right" vertical="center" shrinkToFit="1"/>
    </xf>
    <xf numFmtId="41" fontId="11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38" fontId="8" fillId="0" borderId="0" xfId="2" applyFont="1" applyFill="1" applyAlignment="1">
      <alignment horizontal="right" vertical="center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top" wrapText="1" shrinkToFit="1"/>
    </xf>
    <xf numFmtId="38" fontId="8" fillId="0" borderId="0" xfId="2" applyFont="1" applyFill="1" applyAlignment="1">
      <alignment vertical="center"/>
    </xf>
    <xf numFmtId="183" fontId="8" fillId="0" borderId="0" xfId="0" applyNumberFormat="1" applyFont="1">
      <alignment vertical="center"/>
    </xf>
    <xf numFmtId="183" fontId="8" fillId="0" borderId="0" xfId="0" applyNumberFormat="1" applyFont="1" applyAlignment="1">
      <alignment horizontal="center" vertical="center" shrinkToFit="1"/>
    </xf>
    <xf numFmtId="190" fontId="8" fillId="0" borderId="0" xfId="0" applyNumberFormat="1" applyFo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9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86" fontId="8" fillId="0" borderId="0" xfId="0" applyNumberFormat="1" applyFont="1" applyAlignment="1">
      <alignment horizontal="center" vertical="center" shrinkToFit="1"/>
    </xf>
    <xf numFmtId="0" fontId="9" fillId="0" borderId="17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Alignment="1">
      <alignment horizontal="left" vertical="center" wrapText="1" shrinkToFit="1"/>
    </xf>
    <xf numFmtId="19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29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top" shrinkToFi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8" fillId="0" borderId="39" xfId="0" applyNumberFormat="1" applyFont="1" applyBorder="1" applyAlignment="1">
      <alignment horizontal="center" vertical="center" shrinkToFit="1"/>
    </xf>
    <xf numFmtId="41" fontId="8" fillId="0" borderId="0" xfId="0" applyNumberFormat="1" applyFont="1" applyAlignment="1">
      <alignment horizontal="center" vertical="center" shrinkToFit="1"/>
    </xf>
    <xf numFmtId="41" fontId="8" fillId="0" borderId="29" xfId="0" applyNumberFormat="1" applyFont="1" applyBorder="1" applyAlignment="1">
      <alignment horizontal="center" vertical="center" shrinkToFit="1"/>
    </xf>
    <xf numFmtId="41" fontId="8" fillId="0" borderId="39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8" fillId="0" borderId="29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horizontal="left" vertical="center" shrinkToFit="1"/>
    </xf>
    <xf numFmtId="0" fontId="9" fillId="0" borderId="69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42" fontId="9" fillId="0" borderId="32" xfId="0" applyNumberFormat="1" applyFont="1" applyBorder="1" applyAlignment="1">
      <alignment horizontal="right" vertical="center"/>
    </xf>
    <xf numFmtId="42" fontId="9" fillId="0" borderId="20" xfId="0" applyNumberFormat="1" applyFont="1" applyBorder="1" applyAlignment="1">
      <alignment horizontal="right" vertical="center"/>
    </xf>
    <xf numFmtId="42" fontId="9" fillId="0" borderId="31" xfId="0" applyNumberFormat="1" applyFont="1" applyBorder="1" applyAlignment="1">
      <alignment horizontal="right" vertical="center"/>
    </xf>
    <xf numFmtId="42" fontId="8" fillId="0" borderId="39" xfId="0" applyNumberFormat="1" applyFont="1" applyBorder="1" applyAlignment="1">
      <alignment horizontal="center" vertical="center" shrinkToFit="1"/>
    </xf>
    <xf numFmtId="42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41" fontId="21" fillId="0" borderId="32" xfId="0" applyNumberFormat="1" applyFont="1" applyBorder="1" applyAlignment="1">
      <alignment horizontal="right" vertical="center"/>
    </xf>
    <xf numFmtId="41" fontId="21" fillId="0" borderId="20" xfId="0" applyNumberFormat="1" applyFont="1" applyBorder="1" applyAlignment="1">
      <alignment horizontal="right" vertical="center"/>
    </xf>
    <xf numFmtId="41" fontId="21" fillId="0" borderId="31" xfId="0" applyNumberFormat="1" applyFont="1" applyBorder="1" applyAlignment="1">
      <alignment horizontal="right" vertical="center"/>
    </xf>
    <xf numFmtId="41" fontId="21" fillId="0" borderId="39" xfId="0" applyNumberFormat="1" applyFont="1" applyBorder="1" applyAlignment="1">
      <alignment horizontal="right" vertical="center"/>
    </xf>
    <xf numFmtId="41" fontId="21" fillId="0" borderId="0" xfId="0" applyNumberFormat="1" applyFont="1" applyAlignment="1">
      <alignment horizontal="right" vertical="center"/>
    </xf>
    <xf numFmtId="41" fontId="21" fillId="0" borderId="29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181" fontId="8" fillId="0" borderId="0" xfId="0" applyNumberFormat="1" applyFont="1" applyAlignment="1">
      <alignment horizontal="center" vertical="center" shrinkToFit="1"/>
    </xf>
    <xf numFmtId="181" fontId="8" fillId="0" borderId="29" xfId="0" applyNumberFormat="1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86" fontId="8" fillId="0" borderId="39" xfId="0" applyNumberFormat="1" applyFont="1" applyBorder="1" applyAlignment="1">
      <alignment horizontal="center" vertical="center" shrinkToFit="1"/>
    </xf>
    <xf numFmtId="186" fontId="8" fillId="0" borderId="0" xfId="0" applyNumberFormat="1" applyFont="1" applyAlignment="1">
      <alignment horizontal="center" vertical="center" shrinkToFit="1"/>
    </xf>
    <xf numFmtId="186" fontId="8" fillId="0" borderId="29" xfId="0" applyNumberFormat="1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41" fontId="21" fillId="0" borderId="39" xfId="0" applyNumberFormat="1" applyFont="1" applyBorder="1" applyAlignment="1">
      <alignment horizontal="center" vertical="center" shrinkToFit="1"/>
    </xf>
    <xf numFmtId="41" fontId="21" fillId="0" borderId="0" xfId="0" applyNumberFormat="1" applyFont="1" applyAlignment="1">
      <alignment horizontal="center" vertical="center" shrinkToFit="1"/>
    </xf>
    <xf numFmtId="41" fontId="21" fillId="0" borderId="29" xfId="0" applyNumberFormat="1" applyFont="1" applyBorder="1" applyAlignment="1">
      <alignment horizontal="center" vertical="center" shrinkToFit="1"/>
    </xf>
    <xf numFmtId="41" fontId="8" fillId="0" borderId="0" xfId="3" applyNumberFormat="1" applyFont="1" applyFill="1" applyBorder="1" applyAlignment="1">
      <alignment horizontal="center" vertical="center" shrinkToFit="1"/>
    </xf>
    <xf numFmtId="41" fontId="8" fillId="0" borderId="29" xfId="3" applyNumberFormat="1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42" fontId="9" fillId="0" borderId="46" xfId="0" applyNumberFormat="1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 shrinkToFit="1"/>
    </xf>
    <xf numFmtId="42" fontId="9" fillId="0" borderId="45" xfId="0" applyNumberFormat="1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41" fontId="16" fillId="0" borderId="46" xfId="0" applyNumberFormat="1" applyFont="1" applyBorder="1" applyAlignment="1">
      <alignment horizontal="right" vertical="center" shrinkToFit="1"/>
    </xf>
    <xf numFmtId="41" fontId="16" fillId="0" borderId="44" xfId="0" applyNumberFormat="1" applyFont="1" applyBorder="1" applyAlignment="1">
      <alignment horizontal="right" vertical="center" shrinkToFit="1"/>
    </xf>
    <xf numFmtId="41" fontId="16" fillId="0" borderId="45" xfId="0" applyNumberFormat="1" applyFont="1" applyBorder="1" applyAlignment="1">
      <alignment horizontal="right" vertical="center" shrinkToFit="1"/>
    </xf>
    <xf numFmtId="41" fontId="8" fillId="0" borderId="46" xfId="0" applyNumberFormat="1" applyFont="1" applyBorder="1" applyAlignment="1">
      <alignment horizontal="right" vertical="center" shrinkToFit="1"/>
    </xf>
    <xf numFmtId="41" fontId="8" fillId="0" borderId="44" xfId="0" applyNumberFormat="1" applyFont="1" applyBorder="1" applyAlignment="1">
      <alignment horizontal="right" vertical="center" shrinkToFit="1"/>
    </xf>
    <xf numFmtId="41" fontId="8" fillId="0" borderId="45" xfId="0" applyNumberFormat="1" applyFont="1" applyBorder="1" applyAlignment="1">
      <alignment horizontal="right" vertical="center" shrinkToFit="1"/>
    </xf>
    <xf numFmtId="0" fontId="8" fillId="0" borderId="46" xfId="0" applyFont="1" applyBorder="1" applyAlignment="1">
      <alignment horizontal="right" vertical="center" shrinkToFit="1"/>
    </xf>
    <xf numFmtId="0" fontId="8" fillId="0" borderId="45" xfId="0" applyFont="1" applyBorder="1" applyAlignment="1">
      <alignment horizontal="right"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 shrinkToFit="1"/>
    </xf>
    <xf numFmtId="176" fontId="8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4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76" fontId="8" fillId="0" borderId="19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8" fillId="0" borderId="29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right" vertical="center"/>
    </xf>
    <xf numFmtId="41" fontId="8" fillId="0" borderId="50" xfId="0" applyNumberFormat="1" applyFont="1" applyBorder="1" applyAlignment="1">
      <alignment horizontal="right" vertical="center"/>
    </xf>
    <xf numFmtId="41" fontId="8" fillId="0" borderId="50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left" vertical="center"/>
    </xf>
    <xf numFmtId="41" fontId="8" fillId="0" borderId="14" xfId="0" applyNumberFormat="1" applyFont="1" applyBorder="1" applyAlignment="1">
      <alignment horizontal="left" vertical="center"/>
    </xf>
    <xf numFmtId="41" fontId="8" fillId="0" borderId="30" xfId="0" applyNumberFormat="1" applyFont="1" applyBorder="1" applyAlignment="1">
      <alignment horizontal="left" vertical="center"/>
    </xf>
    <xf numFmtId="41" fontId="8" fillId="0" borderId="14" xfId="0" applyNumberFormat="1" applyFont="1" applyBorder="1" applyAlignment="1">
      <alignment horizontal="right" vertical="center"/>
    </xf>
    <xf numFmtId="41" fontId="8" fillId="0" borderId="42" xfId="0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center" vertical="center"/>
    </xf>
    <xf numFmtId="41" fontId="8" fillId="0" borderId="14" xfId="0" applyNumberFormat="1" applyFont="1" applyBorder="1" applyAlignment="1">
      <alignment horizontal="center" vertical="center"/>
    </xf>
    <xf numFmtId="41" fontId="8" fillId="0" borderId="42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left" vertical="center"/>
    </xf>
    <xf numFmtId="41" fontId="8" fillId="0" borderId="20" xfId="0" applyNumberFormat="1" applyFont="1" applyBorder="1" applyAlignment="1">
      <alignment horizontal="left" vertical="center"/>
    </xf>
    <xf numFmtId="41" fontId="8" fillId="0" borderId="31" xfId="0" applyNumberFormat="1" applyFont="1" applyBorder="1" applyAlignment="1">
      <alignment horizontal="left" vertical="center"/>
    </xf>
    <xf numFmtId="41" fontId="8" fillId="0" borderId="32" xfId="0" applyNumberFormat="1" applyFont="1" applyBorder="1" applyAlignment="1">
      <alignment horizontal="center" vertical="center"/>
    </xf>
    <xf numFmtId="41" fontId="8" fillId="0" borderId="20" xfId="0" applyNumberFormat="1" applyFont="1" applyBorder="1" applyAlignment="1">
      <alignment horizontal="center" vertical="center"/>
    </xf>
    <xf numFmtId="41" fontId="8" fillId="0" borderId="4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8" fillId="0" borderId="19" xfId="0" applyNumberFormat="1" applyFont="1" applyBorder="1" applyAlignment="1">
      <alignment horizontal="center" vertical="center"/>
    </xf>
    <xf numFmtId="41" fontId="8" fillId="0" borderId="24" xfId="0" applyNumberFormat="1" applyFont="1" applyBorder="1" applyAlignment="1">
      <alignment horizontal="center"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28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center" vertical="center"/>
    </xf>
    <xf numFmtId="41" fontId="8" fillId="0" borderId="21" xfId="0" applyNumberFormat="1" applyFont="1" applyBorder="1" applyAlignment="1">
      <alignment horizontal="center" vertical="center"/>
    </xf>
    <xf numFmtId="41" fontId="8" fillId="0" borderId="35" xfId="0" applyNumberFormat="1" applyFont="1" applyBorder="1" applyAlignment="1">
      <alignment horizontal="center" vertical="center"/>
    </xf>
    <xf numFmtId="41" fontId="8" fillId="0" borderId="34" xfId="0" applyNumberFormat="1" applyFont="1" applyBorder="1" applyAlignment="1">
      <alignment horizontal="center" vertical="center"/>
    </xf>
    <xf numFmtId="41" fontId="8" fillId="0" borderId="26" xfId="0" applyNumberFormat="1" applyFont="1" applyBorder="1" applyAlignment="1">
      <alignment horizontal="center" vertical="center"/>
    </xf>
    <xf numFmtId="180" fontId="8" fillId="0" borderId="19" xfId="0" applyNumberFormat="1" applyFont="1" applyBorder="1" applyAlignment="1">
      <alignment horizontal="right" vertical="center"/>
    </xf>
    <xf numFmtId="180" fontId="8" fillId="0" borderId="28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9" fillId="0" borderId="29" xfId="0" applyFont="1" applyBorder="1" applyAlignment="1">
      <alignment horizontal="center" vertical="center" shrinkToFit="1"/>
    </xf>
    <xf numFmtId="182" fontId="8" fillId="0" borderId="0" xfId="0" applyNumberFormat="1" applyFont="1" applyAlignment="1">
      <alignment horizontal="center" vertical="center" shrinkToFit="1"/>
    </xf>
    <xf numFmtId="182" fontId="8" fillId="0" borderId="29" xfId="0" applyNumberFormat="1" applyFont="1" applyBorder="1" applyAlignment="1">
      <alignment horizontal="center" vertical="center" shrinkToFit="1"/>
    </xf>
    <xf numFmtId="42" fontId="8" fillId="0" borderId="32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41" fontId="9" fillId="0" borderId="46" xfId="0" applyNumberFormat="1" applyFont="1" applyBorder="1" applyAlignment="1">
      <alignment horizontal="center" vertical="center" shrinkToFit="1"/>
    </xf>
    <xf numFmtId="41" fontId="9" fillId="0" borderId="44" xfId="0" applyNumberFormat="1" applyFont="1" applyBorder="1" applyAlignment="1">
      <alignment horizontal="center" vertical="center" shrinkToFit="1"/>
    </xf>
    <xf numFmtId="41" fontId="9" fillId="0" borderId="45" xfId="0" applyNumberFormat="1" applyFont="1" applyBorder="1" applyAlignment="1">
      <alignment horizontal="center" vertical="center" shrinkToFit="1"/>
    </xf>
    <xf numFmtId="180" fontId="8" fillId="0" borderId="46" xfId="0" applyNumberFormat="1" applyFont="1" applyBorder="1" applyAlignment="1">
      <alignment horizontal="right" vertical="center" shrinkToFit="1"/>
    </xf>
    <xf numFmtId="0" fontId="8" fillId="0" borderId="44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left" vertical="center"/>
    </xf>
    <xf numFmtId="41" fontId="8" fillId="0" borderId="19" xfId="0" applyNumberFormat="1" applyFont="1" applyBorder="1" applyAlignment="1">
      <alignment horizontal="left" vertical="center"/>
    </xf>
    <xf numFmtId="41" fontId="8" fillId="0" borderId="24" xfId="0" applyNumberFormat="1" applyFont="1" applyBorder="1" applyAlignment="1">
      <alignment horizontal="left" vertical="center"/>
    </xf>
    <xf numFmtId="41" fontId="8" fillId="0" borderId="7" xfId="0" applyNumberFormat="1" applyFont="1" applyBorder="1" applyAlignment="1">
      <alignment horizontal="center" vertical="center"/>
    </xf>
    <xf numFmtId="41" fontId="8" fillId="0" borderId="28" xfId="0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20" fillId="0" borderId="63" xfId="8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20" fillId="0" borderId="2" xfId="8" applyFill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60" xfId="0" applyFont="1" applyBorder="1" applyAlignment="1" applyProtection="1">
      <alignment horizontal="left" vertical="center" shrinkToFit="1"/>
      <protection locked="0"/>
    </xf>
    <xf numFmtId="0" fontId="12" fillId="0" borderId="61" xfId="0" applyFont="1" applyBorder="1" applyAlignment="1" applyProtection="1">
      <alignment horizontal="left" vertical="center" shrinkToFit="1"/>
      <protection locked="0"/>
    </xf>
    <xf numFmtId="0" fontId="12" fillId="0" borderId="6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57" xfId="0" applyFont="1" applyBorder="1" applyAlignment="1" applyProtection="1">
      <alignment horizontal="left" vertical="center" shrinkToFit="1"/>
      <protection locked="0"/>
    </xf>
    <xf numFmtId="0" fontId="12" fillId="0" borderId="66" xfId="0" applyFont="1" applyBorder="1" applyAlignment="1" applyProtection="1">
      <alignment horizontal="left" vertical="center" shrinkToFit="1"/>
      <protection locked="0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1" fillId="0" borderId="83" xfId="0" applyFont="1" applyBorder="1" applyAlignment="1" applyProtection="1">
      <alignment horizontal="center" vertical="center" shrinkToFit="1"/>
      <protection locked="0"/>
    </xf>
    <xf numFmtId="0" fontId="11" fillId="0" borderId="84" xfId="0" applyFont="1" applyBorder="1" applyAlignment="1" applyProtection="1">
      <alignment horizontal="center" vertical="center" shrinkToFit="1"/>
      <protection locked="0"/>
    </xf>
    <xf numFmtId="49" fontId="11" fillId="0" borderId="83" xfId="0" applyNumberFormat="1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left" vertical="center" shrinkToFit="1"/>
    </xf>
    <xf numFmtId="0" fontId="11" fillId="3" borderId="84" xfId="0" applyFont="1" applyFill="1" applyBorder="1" applyAlignment="1">
      <alignment horizontal="left" vertical="center" shrinkToFit="1"/>
    </xf>
    <xf numFmtId="0" fontId="11" fillId="0" borderId="85" xfId="0" applyFont="1" applyBorder="1" applyAlignment="1" applyProtection="1">
      <alignment horizontal="left" vertical="center" shrinkToFit="1"/>
      <protection locked="0"/>
    </xf>
    <xf numFmtId="0" fontId="11" fillId="0" borderId="83" xfId="0" applyFont="1" applyBorder="1" applyAlignment="1" applyProtection="1">
      <alignment horizontal="left" vertical="center" shrinkToFit="1"/>
      <protection locked="0"/>
    </xf>
    <xf numFmtId="0" fontId="11" fillId="0" borderId="84" xfId="0" applyFont="1" applyBorder="1" applyAlignment="1" applyProtection="1">
      <alignment horizontal="left" vertical="center" shrinkToFit="1"/>
      <protection locked="0"/>
    </xf>
    <xf numFmtId="183" fontId="11" fillId="0" borderId="86" xfId="0" applyNumberFormat="1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11" fillId="0" borderId="92" xfId="0" applyFont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91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2" fillId="0" borderId="29" xfId="0" applyFont="1" applyBorder="1" applyAlignment="1">
      <alignment horizontal="left" vertical="center" shrinkToFit="1"/>
    </xf>
    <xf numFmtId="0" fontId="11" fillId="2" borderId="88" xfId="0" applyFont="1" applyFill="1" applyBorder="1" applyAlignment="1">
      <alignment horizontal="center" vertical="center" shrinkToFit="1"/>
    </xf>
    <xf numFmtId="0" fontId="11" fillId="2" borderId="89" xfId="0" applyFont="1" applyFill="1" applyBorder="1" applyAlignment="1">
      <alignment horizontal="center" vertical="center" shrinkToFit="1"/>
    </xf>
    <xf numFmtId="0" fontId="11" fillId="2" borderId="90" xfId="0" applyFont="1" applyFill="1" applyBorder="1" applyAlignment="1">
      <alignment horizontal="center" vertical="center" shrinkToFit="1"/>
    </xf>
    <xf numFmtId="0" fontId="12" fillId="2" borderId="88" xfId="0" applyFont="1" applyFill="1" applyBorder="1" applyAlignment="1">
      <alignment horizontal="center" vertical="center" shrinkToFit="1"/>
    </xf>
    <xf numFmtId="0" fontId="12" fillId="2" borderId="89" xfId="0" applyFont="1" applyFill="1" applyBorder="1" applyAlignment="1">
      <alignment horizontal="center" vertical="center" shrinkToFit="1"/>
    </xf>
    <xf numFmtId="0" fontId="12" fillId="2" borderId="90" xfId="0" applyFont="1" applyFill="1" applyBorder="1" applyAlignment="1">
      <alignment horizontal="center" vertical="center" shrinkToFit="1"/>
    </xf>
    <xf numFmtId="0" fontId="11" fillId="2" borderId="57" xfId="0" applyFont="1" applyFill="1" applyBorder="1" applyAlignment="1">
      <alignment horizontal="center" vertical="center" shrinkToFit="1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41" fontId="11" fillId="0" borderId="62" xfId="0" applyNumberFormat="1" applyFont="1" applyBorder="1" applyAlignment="1" applyProtection="1">
      <alignment horizontal="right" vertical="center" shrinkToFit="1"/>
      <protection locked="0"/>
    </xf>
    <xf numFmtId="41" fontId="11" fillId="0" borderId="63" xfId="0" applyNumberFormat="1" applyFont="1" applyBorder="1" applyAlignment="1" applyProtection="1">
      <alignment horizontal="right" vertical="center" shrinkToFit="1"/>
      <protection locked="0"/>
    </xf>
    <xf numFmtId="41" fontId="23" fillId="3" borderId="63" xfId="0" applyNumberFormat="1" applyFont="1" applyFill="1" applyBorder="1" applyAlignment="1">
      <alignment horizontal="right" vertical="center" shrinkToFit="1"/>
    </xf>
    <xf numFmtId="41" fontId="23" fillId="3" borderId="64" xfId="0" applyNumberFormat="1" applyFont="1" applyFill="1" applyBorder="1" applyAlignment="1">
      <alignment horizontal="right" vertical="center" shrinkToFit="1"/>
    </xf>
    <xf numFmtId="41" fontId="11" fillId="0" borderId="63" xfId="0" applyNumberFormat="1" applyFont="1" applyBorder="1" applyAlignment="1" applyProtection="1">
      <alignment horizontal="center" vertical="center" shrinkToFit="1"/>
      <protection locked="0"/>
    </xf>
    <xf numFmtId="41" fontId="23" fillId="3" borderId="63" xfId="0" applyNumberFormat="1" applyFont="1" applyFill="1" applyBorder="1" applyAlignment="1">
      <alignment horizontal="center" vertical="center" shrinkToFit="1"/>
    </xf>
    <xf numFmtId="41" fontId="23" fillId="3" borderId="64" xfId="0" applyNumberFormat="1" applyFont="1" applyFill="1" applyBorder="1" applyAlignment="1">
      <alignment horizontal="center" vertical="center" shrinkToFit="1"/>
    </xf>
    <xf numFmtId="187" fontId="11" fillId="0" borderId="1" xfId="0" applyNumberFormat="1" applyFont="1" applyBorder="1" applyAlignment="1">
      <alignment horizontal="center" vertical="center" shrinkToFit="1"/>
    </xf>
    <xf numFmtId="187" fontId="11" fillId="0" borderId="8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177" fontId="11" fillId="0" borderId="62" xfId="0" applyNumberFormat="1" applyFont="1" applyBorder="1" applyAlignment="1" applyProtection="1">
      <alignment horizontal="center" vertical="center" shrinkToFit="1"/>
      <protection locked="0"/>
    </xf>
    <xf numFmtId="177" fontId="11" fillId="0" borderId="63" xfId="0" applyNumberFormat="1" applyFont="1" applyBorder="1" applyAlignment="1" applyProtection="1">
      <alignment horizontal="center" vertical="center" shrinkToFit="1"/>
      <protection locked="0"/>
    </xf>
    <xf numFmtId="177" fontId="11" fillId="0" borderId="64" xfId="0" applyNumberFormat="1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11" fillId="0" borderId="77" xfId="0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41" fontId="23" fillId="3" borderId="2" xfId="0" applyNumberFormat="1" applyFont="1" applyFill="1" applyBorder="1" applyAlignment="1">
      <alignment horizontal="right" vertical="center" shrinkToFit="1"/>
    </xf>
    <xf numFmtId="41" fontId="23" fillId="3" borderId="56" xfId="0" applyNumberFormat="1" applyFont="1" applyFill="1" applyBorder="1" applyAlignment="1">
      <alignment horizontal="right" vertical="center" shrinkToFit="1"/>
    </xf>
    <xf numFmtId="41" fontId="11" fillId="0" borderId="4" xfId="0" applyNumberFormat="1" applyFont="1" applyBorder="1" applyAlignment="1" applyProtection="1">
      <alignment horizontal="right" vertical="center" shrinkToFit="1"/>
      <protection locked="0"/>
    </xf>
    <xf numFmtId="41" fontId="11" fillId="0" borderId="2" xfId="0" applyNumberFormat="1" applyFont="1" applyBorder="1" applyAlignment="1" applyProtection="1">
      <alignment horizontal="right" vertical="center" shrinkToFit="1"/>
      <protection locked="0"/>
    </xf>
    <xf numFmtId="41" fontId="11" fillId="0" borderId="2" xfId="0" applyNumberFormat="1" applyFont="1" applyBorder="1" applyAlignment="1" applyProtection="1">
      <alignment horizontal="center" vertical="center" shrinkToFit="1"/>
      <protection locked="0"/>
    </xf>
    <xf numFmtId="41" fontId="23" fillId="3" borderId="2" xfId="0" applyNumberFormat="1" applyFont="1" applyFill="1" applyBorder="1" applyAlignment="1">
      <alignment horizontal="center" vertical="center" shrinkToFit="1"/>
    </xf>
    <xf numFmtId="41" fontId="23" fillId="3" borderId="56" xfId="0" applyNumberFormat="1" applyFont="1" applyFill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177" fontId="11" fillId="0" borderId="4" xfId="0" applyNumberFormat="1" applyFont="1" applyBorder="1" applyAlignment="1" applyProtection="1">
      <alignment horizontal="center" vertical="center" shrinkToFit="1"/>
      <protection locked="0"/>
    </xf>
    <xf numFmtId="177" fontId="11" fillId="0" borderId="2" xfId="0" applyNumberFormat="1" applyFont="1" applyBorder="1" applyAlignment="1" applyProtection="1">
      <alignment horizontal="center" vertical="center" shrinkToFit="1"/>
      <protection locked="0"/>
    </xf>
    <xf numFmtId="177" fontId="11" fillId="0" borderId="56" xfId="0" applyNumberFormat="1" applyFont="1" applyBorder="1" applyAlignment="1" applyProtection="1">
      <alignment horizontal="center" vertical="center" shrinkToFit="1"/>
      <protection locked="0"/>
    </xf>
    <xf numFmtId="0" fontId="11" fillId="0" borderId="73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41" fontId="11" fillId="0" borderId="65" xfId="0" applyNumberFormat="1" applyFont="1" applyBorder="1" applyAlignment="1" applyProtection="1">
      <alignment horizontal="right" vertical="center" shrinkToFit="1"/>
      <protection locked="0"/>
    </xf>
    <xf numFmtId="41" fontId="11" fillId="0" borderId="57" xfId="0" applyNumberFormat="1" applyFont="1" applyBorder="1" applyAlignment="1" applyProtection="1">
      <alignment horizontal="right" vertical="center" shrinkToFit="1"/>
      <protection locked="0"/>
    </xf>
    <xf numFmtId="41" fontId="11" fillId="0" borderId="57" xfId="0" applyNumberFormat="1" applyFont="1" applyBorder="1" applyAlignment="1" applyProtection="1">
      <alignment horizontal="center" vertical="center" shrinkToFit="1"/>
      <protection locked="0"/>
    </xf>
    <xf numFmtId="0" fontId="11" fillId="0" borderId="65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177" fontId="11" fillId="0" borderId="65" xfId="0" applyNumberFormat="1" applyFont="1" applyBorder="1" applyAlignment="1" applyProtection="1">
      <alignment horizontal="center" vertical="center" shrinkToFit="1"/>
      <protection locked="0"/>
    </xf>
    <xf numFmtId="177" fontId="11" fillId="0" borderId="57" xfId="0" applyNumberFormat="1" applyFont="1" applyBorder="1" applyAlignment="1" applyProtection="1">
      <alignment horizontal="center" vertical="center" shrinkToFit="1"/>
      <protection locked="0"/>
    </xf>
    <xf numFmtId="177" fontId="11" fillId="0" borderId="66" xfId="0" applyNumberFormat="1" applyFont="1" applyBorder="1" applyAlignment="1" applyProtection="1">
      <alignment horizontal="center" vertical="center" shrinkToFit="1"/>
      <protection locked="0"/>
    </xf>
    <xf numFmtId="0" fontId="11" fillId="0" borderId="93" xfId="0" applyFont="1" applyBorder="1" applyAlignment="1" applyProtection="1">
      <alignment horizontal="center" vertical="center" shrinkToFit="1"/>
      <protection locked="0"/>
    </xf>
    <xf numFmtId="0" fontId="11" fillId="0" borderId="94" xfId="0" applyFont="1" applyBorder="1" applyAlignment="1" applyProtection="1">
      <alignment horizontal="center" vertical="center" shrinkToFit="1"/>
      <protection locked="0"/>
    </xf>
    <xf numFmtId="0" fontId="11" fillId="0" borderId="95" xfId="0" applyFont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6" xfId="0" applyFont="1" applyFill="1" applyBorder="1" applyAlignment="1">
      <alignment horizontal="center" vertical="center" shrinkToFit="1"/>
    </xf>
    <xf numFmtId="0" fontId="11" fillId="2" borderId="72" xfId="0" applyFont="1" applyFill="1" applyBorder="1" applyAlignment="1">
      <alignment horizontal="center" vertical="center" shrinkToFit="1"/>
    </xf>
    <xf numFmtId="0" fontId="11" fillId="2" borderId="70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73" xfId="0" applyFont="1" applyFill="1" applyBorder="1" applyAlignment="1">
      <alignment horizontal="center" vertical="center" shrinkToFit="1"/>
    </xf>
    <xf numFmtId="0" fontId="11" fillId="2" borderId="74" xfId="0" applyFont="1" applyFill="1" applyBorder="1" applyAlignment="1">
      <alignment horizontal="center" vertical="center" shrinkToFit="1"/>
    </xf>
    <xf numFmtId="0" fontId="11" fillId="2" borderId="75" xfId="0" applyFont="1" applyFill="1" applyBorder="1" applyAlignment="1">
      <alignment horizontal="center" vertical="center" shrinkToFit="1"/>
    </xf>
    <xf numFmtId="41" fontId="11" fillId="0" borderId="34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1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6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80" xfId="0" applyFont="1" applyFill="1" applyBorder="1" applyAlignment="1">
      <alignment horizontal="center" vertical="center" shrinkToFit="1"/>
    </xf>
    <xf numFmtId="0" fontId="11" fillId="2" borderId="81" xfId="0" applyFont="1" applyFill="1" applyBorder="1" applyAlignment="1">
      <alignment horizontal="center" vertical="center" shrinkToFit="1"/>
    </xf>
    <xf numFmtId="0" fontId="11" fillId="2" borderId="8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0" fontId="11" fillId="2" borderId="61" xfId="0" applyFont="1" applyFill="1" applyBorder="1" applyAlignment="1">
      <alignment horizontal="center" vertical="center" shrinkToFit="1"/>
    </xf>
    <xf numFmtId="41" fontId="11" fillId="0" borderId="35" xfId="3" applyNumberFormat="1" applyFont="1" applyFill="1" applyBorder="1" applyAlignment="1" applyProtection="1">
      <alignment horizontal="center" vertical="center" shrinkToFit="1"/>
      <protection locked="0"/>
    </xf>
    <xf numFmtId="41" fontId="11" fillId="3" borderId="63" xfId="0" applyNumberFormat="1" applyFont="1" applyFill="1" applyBorder="1" applyAlignment="1">
      <alignment horizontal="right" vertical="center" shrinkToFit="1"/>
    </xf>
    <xf numFmtId="41" fontId="11" fillId="0" borderId="15" xfId="3" applyNumberFormat="1" applyFont="1" applyFill="1" applyBorder="1" applyAlignment="1" applyProtection="1">
      <alignment horizontal="center" vertical="center" shrinkToFit="1"/>
      <protection locked="0"/>
    </xf>
    <xf numFmtId="42" fontId="11" fillId="0" borderId="77" xfId="0" applyNumberFormat="1" applyFont="1" applyBorder="1" applyAlignment="1" applyProtection="1">
      <alignment horizontal="center" vertical="center" shrinkToFit="1"/>
      <protection locked="0"/>
    </xf>
    <xf numFmtId="42" fontId="11" fillId="0" borderId="78" xfId="0" applyNumberFormat="1" applyFont="1" applyBorder="1" applyAlignment="1" applyProtection="1">
      <alignment horizontal="center" vertical="center" shrinkToFit="1"/>
      <protection locked="0"/>
    </xf>
    <xf numFmtId="41" fontId="11" fillId="0" borderId="17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5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8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1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7" xfId="3" applyNumberFormat="1" applyFont="1" applyFill="1" applyBorder="1" applyAlignment="1" applyProtection="1">
      <alignment horizontal="center" vertical="center" shrinkToFit="1"/>
      <protection locked="0"/>
    </xf>
    <xf numFmtId="42" fontId="11" fillId="0" borderId="74" xfId="0" applyNumberFormat="1" applyFont="1" applyBorder="1" applyAlignment="1" applyProtection="1">
      <alignment horizontal="center" vertical="center" shrinkToFit="1"/>
      <protection locked="0"/>
    </xf>
    <xf numFmtId="42" fontId="11" fillId="0" borderId="75" xfId="0" applyNumberFormat="1" applyFont="1" applyBorder="1" applyAlignment="1" applyProtection="1">
      <alignment horizontal="center" vertical="center" shrinkToFit="1"/>
      <protection locked="0"/>
    </xf>
    <xf numFmtId="41" fontId="11" fillId="3" borderId="2" xfId="0" applyNumberFormat="1" applyFont="1" applyFill="1" applyBorder="1" applyAlignment="1">
      <alignment horizontal="right" vertical="center" shrinkToFit="1"/>
    </xf>
    <xf numFmtId="41" fontId="11" fillId="0" borderId="32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0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31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12" xfId="3" applyNumberFormat="1" applyFont="1" applyFill="1" applyBorder="1" applyAlignment="1" applyProtection="1">
      <alignment horizontal="center" vertical="center" shrinkToFit="1"/>
      <protection locked="0"/>
    </xf>
    <xf numFmtId="42" fontId="11" fillId="0" borderId="94" xfId="0" applyNumberFormat="1" applyFont="1" applyBorder="1" applyAlignment="1" applyProtection="1">
      <alignment horizontal="center" vertical="center" shrinkToFit="1"/>
      <protection locked="0"/>
    </xf>
    <xf numFmtId="42" fontId="11" fillId="0" borderId="95" xfId="0" applyNumberFormat="1" applyFont="1" applyBorder="1" applyAlignment="1" applyProtection="1">
      <alignment horizontal="center" vertical="center" shrinkToFit="1"/>
      <protection locked="0"/>
    </xf>
    <xf numFmtId="41" fontId="11" fillId="0" borderId="41" xfId="3" applyNumberFormat="1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184" fontId="23" fillId="3" borderId="1" xfId="0" applyNumberFormat="1" applyFont="1" applyFill="1" applyBorder="1" applyAlignment="1">
      <alignment horizontal="center" vertical="center" shrinkToFit="1"/>
    </xf>
    <xf numFmtId="184" fontId="23" fillId="3" borderId="5" xfId="0" applyNumberFormat="1" applyFont="1" applyFill="1" applyBorder="1" applyAlignment="1">
      <alignment horizontal="center" vertical="center" shrinkToFit="1"/>
    </xf>
    <xf numFmtId="184" fontId="23" fillId="3" borderId="8" xfId="0" applyNumberFormat="1" applyFont="1" applyFill="1" applyBorder="1" applyAlignment="1">
      <alignment horizontal="center" vertical="center" shrinkToFit="1"/>
    </xf>
    <xf numFmtId="58" fontId="11" fillId="0" borderId="1" xfId="0" applyNumberFormat="1" applyFont="1" applyBorder="1" applyAlignment="1" applyProtection="1">
      <alignment horizontal="center" vertical="center" shrinkToFit="1"/>
      <protection locked="0"/>
    </xf>
    <xf numFmtId="58" fontId="11" fillId="0" borderId="5" xfId="0" applyNumberFormat="1" applyFont="1" applyBorder="1" applyAlignment="1" applyProtection="1">
      <alignment horizontal="center" vertical="center" shrinkToFit="1"/>
      <protection locked="0"/>
    </xf>
    <xf numFmtId="58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32" fillId="0" borderId="0" xfId="0" applyFont="1" applyAlignment="1">
      <alignment horizontal="left" vertical="center" wrapText="1" shrinkToFit="1"/>
    </xf>
    <xf numFmtId="183" fontId="11" fillId="0" borderId="1" xfId="0" applyNumberFormat="1" applyFont="1" applyBorder="1" applyAlignment="1" applyProtection="1">
      <alignment horizontal="center" vertical="center" shrinkToFit="1"/>
      <protection locked="0"/>
    </xf>
    <xf numFmtId="183" fontId="11" fillId="0" borderId="5" xfId="0" applyNumberFormat="1" applyFont="1" applyBorder="1" applyAlignment="1" applyProtection="1">
      <alignment horizontal="center" vertical="center" shrinkToFit="1"/>
      <protection locked="0"/>
    </xf>
    <xf numFmtId="183" fontId="11" fillId="0" borderId="8" xfId="0" applyNumberFormat="1" applyFont="1" applyBorder="1" applyAlignment="1" applyProtection="1">
      <alignment horizontal="center" vertical="center" shrinkToFit="1"/>
      <protection locked="0"/>
    </xf>
    <xf numFmtId="186" fontId="11" fillId="3" borderId="1" xfId="0" applyNumberFormat="1" applyFont="1" applyFill="1" applyBorder="1" applyAlignment="1">
      <alignment horizontal="center" vertical="center" shrinkToFit="1"/>
    </xf>
    <xf numFmtId="186" fontId="11" fillId="3" borderId="5" xfId="0" applyNumberFormat="1" applyFont="1" applyFill="1" applyBorder="1" applyAlignment="1">
      <alignment horizontal="center" vertical="center" shrinkToFit="1"/>
    </xf>
    <xf numFmtId="186" fontId="11" fillId="3" borderId="8" xfId="0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41" fontId="11" fillId="0" borderId="1" xfId="0" applyNumberFormat="1" applyFont="1" applyBorder="1" applyAlignment="1" applyProtection="1">
      <alignment horizontal="right" vertical="center" shrinkToFit="1"/>
      <protection locked="0"/>
    </xf>
    <xf numFmtId="41" fontId="11" fillId="0" borderId="5" xfId="0" applyNumberFormat="1" applyFont="1" applyBorder="1" applyAlignment="1" applyProtection="1">
      <alignment horizontal="right" vertical="center" shrinkToFit="1"/>
      <protection locked="0"/>
    </xf>
    <xf numFmtId="41" fontId="11" fillId="0" borderId="8" xfId="0" applyNumberFormat="1" applyFont="1" applyBorder="1" applyAlignment="1" applyProtection="1">
      <alignment horizontal="right" vertical="center" shrinkToFit="1"/>
      <protection locked="0"/>
    </xf>
    <xf numFmtId="41" fontId="11" fillId="3" borderId="1" xfId="0" applyNumberFormat="1" applyFont="1" applyFill="1" applyBorder="1" applyAlignment="1">
      <alignment horizontal="right" vertical="center" shrinkToFit="1"/>
    </xf>
    <xf numFmtId="41" fontId="11" fillId="3" borderId="5" xfId="0" applyNumberFormat="1" applyFont="1" applyFill="1" applyBorder="1" applyAlignment="1">
      <alignment horizontal="right" vertical="center" shrinkToFit="1"/>
    </xf>
    <xf numFmtId="41" fontId="11" fillId="3" borderId="8" xfId="0" applyNumberFormat="1" applyFont="1" applyFill="1" applyBorder="1" applyAlignment="1">
      <alignment horizontal="right" vertical="center" shrinkToFit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41" fontId="23" fillId="3" borderId="1" xfId="0" applyNumberFormat="1" applyFont="1" applyFill="1" applyBorder="1" applyAlignment="1">
      <alignment horizontal="center" vertical="center" shrinkToFit="1"/>
    </xf>
    <xf numFmtId="41" fontId="23" fillId="3" borderId="5" xfId="0" applyNumberFormat="1" applyFont="1" applyFill="1" applyBorder="1" applyAlignment="1">
      <alignment horizontal="center" vertical="center" shrinkToFit="1"/>
    </xf>
    <xf numFmtId="41" fontId="23" fillId="3" borderId="8" xfId="0" applyNumberFormat="1" applyFont="1" applyFill="1" applyBorder="1" applyAlignment="1">
      <alignment horizontal="center" vertical="center" shrinkToFit="1"/>
    </xf>
    <xf numFmtId="38" fontId="11" fillId="0" borderId="1" xfId="2" applyFont="1" applyFill="1" applyBorder="1" applyAlignment="1" applyProtection="1">
      <alignment horizontal="center" vertical="center" shrinkToFit="1"/>
      <protection locked="0"/>
    </xf>
    <xf numFmtId="38" fontId="11" fillId="0" borderId="8" xfId="2" applyFont="1" applyFill="1" applyBorder="1" applyAlignment="1" applyProtection="1">
      <alignment horizontal="center" vertical="center" shrinkToFit="1"/>
      <protection locked="0"/>
    </xf>
    <xf numFmtId="42" fontId="23" fillId="3" borderId="1" xfId="0" applyNumberFormat="1" applyFont="1" applyFill="1" applyBorder="1" applyAlignment="1">
      <alignment horizontal="right" vertical="center" shrinkToFit="1"/>
    </xf>
    <xf numFmtId="42" fontId="23" fillId="3" borderId="5" xfId="0" applyNumberFormat="1" applyFont="1" applyFill="1" applyBorder="1" applyAlignment="1">
      <alignment horizontal="right" vertical="center" shrinkToFit="1"/>
    </xf>
    <xf numFmtId="42" fontId="23" fillId="3" borderId="8" xfId="0" applyNumberFormat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78" fontId="11" fillId="0" borderId="1" xfId="0" applyNumberFormat="1" applyFont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Border="1" applyAlignment="1" applyProtection="1">
      <alignment horizontal="center" vertical="center" shrinkToFit="1"/>
      <protection locked="0"/>
    </xf>
    <xf numFmtId="178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left" vertical="center" shrinkToFit="1"/>
    </xf>
    <xf numFmtId="14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left" vertical="center" shrinkToFit="1"/>
    </xf>
    <xf numFmtId="0" fontId="23" fillId="0" borderId="14" xfId="0" applyFont="1" applyBorder="1" applyAlignment="1">
      <alignment horizontal="left" vertical="center" shrinkToFit="1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49" fontId="11" fillId="0" borderId="5" xfId="0" applyNumberFormat="1" applyFont="1" applyBorder="1" applyAlignment="1" applyProtection="1">
      <alignment horizontal="left" vertical="center" shrinkToFit="1"/>
      <protection locked="0"/>
    </xf>
    <xf numFmtId="49" fontId="11" fillId="0" borderId="8" xfId="0" applyNumberFormat="1" applyFont="1" applyBorder="1" applyAlignment="1" applyProtection="1">
      <alignment horizontal="left" vertical="center" shrinkToFit="1"/>
      <protection locked="0"/>
    </xf>
    <xf numFmtId="41" fontId="23" fillId="3" borderId="57" xfId="0" applyNumberFormat="1" applyFont="1" applyFill="1" applyBorder="1" applyAlignment="1">
      <alignment horizontal="right" vertical="center" shrinkToFit="1"/>
    </xf>
    <xf numFmtId="41" fontId="23" fillId="3" borderId="66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wrapText="1" shrinkToFit="1"/>
    </xf>
    <xf numFmtId="188" fontId="9" fillId="0" borderId="39" xfId="0" applyNumberFormat="1" applyFont="1" applyBorder="1" applyAlignment="1">
      <alignment horizontal="center" vertical="center" shrinkToFit="1"/>
    </xf>
    <xf numFmtId="188" fontId="9" fillId="0" borderId="0" xfId="0" applyNumberFormat="1" applyFont="1" applyAlignment="1">
      <alignment horizontal="center" vertical="center" shrinkToFit="1"/>
    </xf>
    <xf numFmtId="188" fontId="9" fillId="0" borderId="50" xfId="0" applyNumberFormat="1" applyFont="1" applyBorder="1" applyAlignment="1">
      <alignment horizontal="center" vertical="center" shrinkToFit="1"/>
    </xf>
    <xf numFmtId="185" fontId="8" fillId="0" borderId="39" xfId="0" applyNumberFormat="1" applyFont="1" applyBorder="1" applyAlignment="1">
      <alignment horizontal="center" vertical="center" shrinkToFit="1"/>
    </xf>
    <xf numFmtId="185" fontId="8" fillId="0" borderId="0" xfId="0" applyNumberFormat="1" applyFont="1" applyAlignment="1">
      <alignment horizontal="center" vertical="center" shrinkToFit="1"/>
    </xf>
    <xf numFmtId="185" fontId="8" fillId="0" borderId="29" xfId="0" applyNumberFormat="1" applyFont="1" applyBorder="1" applyAlignment="1">
      <alignment horizontal="center" vertical="center" shrinkToFit="1"/>
    </xf>
    <xf numFmtId="188" fontId="9" fillId="0" borderId="68" xfId="0" applyNumberFormat="1" applyFont="1" applyBorder="1" applyAlignment="1">
      <alignment horizontal="left" vertical="center" shrinkToFit="1"/>
    </xf>
    <xf numFmtId="188" fontId="9" fillId="0" borderId="69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 shrinkToFit="1"/>
    </xf>
    <xf numFmtId="188" fontId="8" fillId="0" borderId="2" xfId="0" applyNumberFormat="1" applyFont="1" applyBorder="1" applyAlignment="1" applyProtection="1">
      <alignment horizontal="center" vertical="center" shrinkToFit="1"/>
      <protection locked="0"/>
    </xf>
    <xf numFmtId="188" fontId="8" fillId="0" borderId="56" xfId="0" applyNumberFormat="1" applyFont="1" applyBorder="1" applyAlignment="1" applyProtection="1">
      <alignment horizontal="center" vertical="center" shrinkToFit="1"/>
      <protection locked="0"/>
    </xf>
    <xf numFmtId="188" fontId="8" fillId="0" borderId="4" xfId="0" applyNumberFormat="1" applyFont="1" applyBorder="1" applyAlignment="1" applyProtection="1">
      <alignment horizontal="center" vertical="center" shrinkToFit="1"/>
      <protection locked="0"/>
    </xf>
    <xf numFmtId="188" fontId="9" fillId="0" borderId="39" xfId="0" applyNumberFormat="1" applyFont="1" applyBorder="1" applyAlignment="1">
      <alignment horizontal="left" vertical="center" shrinkToFit="1"/>
    </xf>
    <xf numFmtId="188" fontId="9" fillId="0" borderId="0" xfId="0" applyNumberFormat="1" applyFont="1" applyAlignment="1">
      <alignment horizontal="left" vertical="center" shrinkToFit="1"/>
    </xf>
    <xf numFmtId="188" fontId="9" fillId="0" borderId="50" xfId="0" applyNumberFormat="1" applyFont="1" applyBorder="1" applyAlignment="1">
      <alignment horizontal="left" vertical="center" shrinkToFit="1"/>
    </xf>
    <xf numFmtId="188" fontId="8" fillId="0" borderId="63" xfId="0" applyNumberFormat="1" applyFont="1" applyBorder="1" applyAlignment="1" applyProtection="1">
      <alignment horizontal="center" vertical="center" shrinkToFit="1"/>
      <protection locked="0"/>
    </xf>
    <xf numFmtId="188" fontId="8" fillId="0" borderId="62" xfId="0" applyNumberFormat="1" applyFont="1" applyBorder="1" applyAlignment="1" applyProtection="1">
      <alignment horizontal="center" vertical="center" shrinkToFit="1"/>
      <protection locked="0"/>
    </xf>
    <xf numFmtId="188" fontId="8" fillId="0" borderId="64" xfId="0" applyNumberFormat="1" applyFont="1" applyBorder="1" applyAlignment="1" applyProtection="1">
      <alignment horizontal="center" vertical="center" shrinkToFit="1"/>
      <protection locked="0"/>
    </xf>
    <xf numFmtId="188" fontId="8" fillId="0" borderId="18" xfId="0" applyNumberFormat="1" applyFont="1" applyBorder="1" applyAlignment="1">
      <alignment horizontal="left" vertical="center"/>
    </xf>
    <xf numFmtId="188" fontId="8" fillId="0" borderId="25" xfId="0" applyNumberFormat="1" applyFont="1" applyBorder="1" applyAlignment="1">
      <alignment horizontal="left" vertical="center"/>
    </xf>
    <xf numFmtId="188" fontId="8" fillId="0" borderId="19" xfId="0" applyNumberFormat="1" applyFont="1" applyBorder="1" applyAlignment="1">
      <alignment horizontal="left" vertical="center"/>
    </xf>
    <xf numFmtId="188" fontId="8" fillId="0" borderId="28" xfId="0" applyNumberFormat="1" applyFont="1" applyBorder="1" applyAlignment="1">
      <alignment horizontal="left" vertical="center"/>
    </xf>
    <xf numFmtId="188" fontId="8" fillId="0" borderId="0" xfId="0" applyNumberFormat="1" applyFont="1" applyAlignment="1">
      <alignment horizontal="right" vertical="center"/>
    </xf>
    <xf numFmtId="188" fontId="9" fillId="0" borderId="1" xfId="0" applyNumberFormat="1" applyFont="1" applyBorder="1" applyAlignment="1">
      <alignment horizontal="left" vertical="center" wrapText="1" shrinkToFit="1"/>
    </xf>
    <xf numFmtId="188" fontId="9" fillId="0" borderId="5" xfId="0" applyNumberFormat="1" applyFont="1" applyBorder="1" applyAlignment="1">
      <alignment horizontal="left" vertical="center" wrapText="1" shrinkToFit="1"/>
    </xf>
    <xf numFmtId="188" fontId="9" fillId="0" borderId="8" xfId="0" applyNumberFormat="1" applyFont="1" applyBorder="1" applyAlignment="1">
      <alignment horizontal="left" vertical="center" wrapText="1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wrapText="1" shrinkToFit="1"/>
    </xf>
    <xf numFmtId="188" fontId="9" fillId="0" borderId="27" xfId="0" applyNumberFormat="1" applyFont="1" applyBorder="1" applyAlignment="1">
      <alignment horizontal="left" vertical="center" wrapText="1" shrinkToFit="1"/>
    </xf>
    <xf numFmtId="0" fontId="9" fillId="0" borderId="35" xfId="0" applyFont="1" applyBorder="1" applyAlignment="1">
      <alignment horizontal="left" vertical="center" wrapText="1" shrinkToFit="1"/>
    </xf>
    <xf numFmtId="188" fontId="9" fillId="0" borderId="34" xfId="0" applyNumberFormat="1" applyFont="1" applyBorder="1" applyAlignment="1">
      <alignment horizontal="left" vertical="center" wrapText="1" shrinkToFit="1"/>
    </xf>
    <xf numFmtId="188" fontId="9" fillId="0" borderId="21" xfId="0" applyNumberFormat="1" applyFont="1" applyBorder="1" applyAlignment="1">
      <alignment horizontal="left" vertical="center" wrapText="1" shrinkToFit="1"/>
    </xf>
    <xf numFmtId="188" fontId="9" fillId="0" borderId="26" xfId="0" applyNumberFormat="1" applyFont="1" applyBorder="1" applyAlignment="1">
      <alignment horizontal="left" vertical="center" wrapText="1" shrinkToFit="1"/>
    </xf>
    <xf numFmtId="188" fontId="8" fillId="0" borderId="0" xfId="0" applyNumberFormat="1" applyFont="1" applyAlignment="1">
      <alignment horizontal="center" vertical="center" shrinkToFit="1"/>
    </xf>
    <xf numFmtId="188" fontId="8" fillId="0" borderId="39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1" fontId="8" fillId="0" borderId="21" xfId="0" applyNumberFormat="1" applyFont="1" applyBorder="1" applyAlignment="1">
      <alignment horizontal="right" vertical="center"/>
    </xf>
    <xf numFmtId="41" fontId="8" fillId="0" borderId="26" xfId="0" applyNumberFormat="1" applyFont="1" applyBorder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41" fontId="8" fillId="0" borderId="15" xfId="0" applyNumberFormat="1" applyFont="1" applyBorder="1" applyAlignment="1">
      <alignment horizontal="left" vertical="center"/>
    </xf>
    <xf numFmtId="41" fontId="8" fillId="0" borderId="21" xfId="0" applyNumberFormat="1" applyFont="1" applyBorder="1" applyAlignment="1">
      <alignment horizontal="left" vertical="center"/>
    </xf>
    <xf numFmtId="41" fontId="8" fillId="0" borderId="35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29" fillId="0" borderId="0" xfId="0" applyFont="1" applyAlignment="1">
      <alignment horizontal="center" vertical="center" wrapText="1" shrinkToFit="1"/>
    </xf>
    <xf numFmtId="188" fontId="8" fillId="0" borderId="0" xfId="0" applyNumberFormat="1" applyFont="1" applyAlignment="1">
      <alignment horizontal="left" vertical="top" shrinkToFit="1"/>
    </xf>
    <xf numFmtId="188" fontId="8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center" vertical="center"/>
    </xf>
    <xf numFmtId="38" fontId="8" fillId="0" borderId="0" xfId="2" applyFont="1" applyFill="1" applyAlignment="1">
      <alignment horizontal="right" vertical="center"/>
    </xf>
    <xf numFmtId="189" fontId="8" fillId="0" borderId="0" xfId="0" applyNumberFormat="1" applyFont="1" applyAlignment="1">
      <alignment horizontal="center" vertical="center"/>
    </xf>
    <xf numFmtId="191" fontId="8" fillId="0" borderId="0" xfId="0" applyNumberFormat="1" applyFont="1" applyAlignment="1">
      <alignment horizontal="left" vertical="center"/>
    </xf>
    <xf numFmtId="191" fontId="8" fillId="0" borderId="0" xfId="0" applyNumberFormat="1" applyFont="1" applyAlignment="1">
      <alignment horizontal="center" vertical="center" shrinkToFit="1"/>
    </xf>
    <xf numFmtId="188" fontId="8" fillId="0" borderId="0" xfId="0" applyNumberFormat="1" applyFont="1" applyAlignment="1">
      <alignment horizontal="left" vertical="center"/>
    </xf>
    <xf numFmtId="190" fontId="8" fillId="0" borderId="0" xfId="0" applyNumberFormat="1" applyFont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19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top" shrinkToFi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</cellXfs>
  <cellStyles count="9">
    <cellStyle name="ハイパーリンク" xfId="8" builtinId="8"/>
    <cellStyle name="桁区切り" xfId="2" builtinId="6"/>
    <cellStyle name="通貨" xfId="3" builtinId="7"/>
    <cellStyle name="標準" xfId="0" builtinId="0"/>
    <cellStyle name="標準 2" xfId="5" xr:uid="{00000000-0005-0000-0000-000004000000}"/>
    <cellStyle name="標準 3" xfId="1" xr:uid="{00000000-0005-0000-0000-000005000000}"/>
    <cellStyle name="標準 3 2" xfId="4" xr:uid="{00000000-0005-0000-0000-000006000000}"/>
    <cellStyle name="標準 4" xfId="6" xr:uid="{00000000-0005-0000-0000-000007000000}"/>
    <cellStyle name="標準 5" xfId="7" xr:uid="{00000000-0005-0000-0000-000008000000}"/>
  </cellStyles>
  <dxfs count="138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dousya@kuruma.co.jp" TargetMode="External"/><Relationship Id="rId1" Type="http://schemas.openxmlformats.org/officeDocument/2006/relationships/hyperlink" Target="mailto:jidousya@kuruma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U154"/>
  <sheetViews>
    <sheetView workbookViewId="0">
      <selection sqref="A1:D1"/>
    </sheetView>
  </sheetViews>
  <sheetFormatPr defaultColWidth="2.5" defaultRowHeight="15.75"/>
  <cols>
    <col min="1" max="1" width="2.5" style="10"/>
    <col min="2" max="3" width="2.5" style="10" customWidth="1"/>
    <col min="4" max="21" width="2.5" style="10"/>
    <col min="22" max="22" width="2.5" style="10" customWidth="1"/>
    <col min="23" max="26" width="2.5" style="10"/>
    <col min="27" max="27" width="2.5" style="10" customWidth="1"/>
    <col min="28" max="29" width="2.5" style="10"/>
    <col min="30" max="30" width="2.5" style="10" customWidth="1"/>
    <col min="31" max="31" width="9.25" style="10" customWidth="1"/>
    <col min="32" max="32" width="2.5" style="10"/>
    <col min="33" max="33" width="9.25" style="10" customWidth="1"/>
    <col min="34" max="16384" width="2.5" style="10"/>
  </cols>
  <sheetData>
    <row r="1" spans="1:47">
      <c r="A1" s="171" t="s">
        <v>0</v>
      </c>
      <c r="B1" s="171"/>
      <c r="C1" s="171"/>
      <c r="D1" s="171"/>
      <c r="E1" s="60"/>
      <c r="AI1" s="172" t="e">
        <f>#REF!</f>
        <v>#REF!</v>
      </c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</row>
    <row r="2" spans="1:47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</row>
    <row r="3" spans="1:47" ht="16.5" thickBot="1">
      <c r="A3" s="10" t="s">
        <v>2</v>
      </c>
    </row>
    <row r="4" spans="1:47">
      <c r="B4" s="174" t="s">
        <v>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  <c r="W4" s="177" t="s">
        <v>4</v>
      </c>
      <c r="X4" s="178"/>
      <c r="Y4" s="178"/>
      <c r="Z4" s="178"/>
      <c r="AA4" s="178"/>
      <c r="AB4" s="178"/>
      <c r="AC4" s="178"/>
      <c r="AD4" s="178"/>
      <c r="AE4" s="177" t="s">
        <v>5</v>
      </c>
      <c r="AF4" s="178"/>
      <c r="AG4" s="179"/>
      <c r="AH4" s="177" t="s">
        <v>6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83"/>
    </row>
    <row r="5" spans="1:47">
      <c r="B5" s="185" t="s">
        <v>7</v>
      </c>
      <c r="C5" s="181"/>
      <c r="D5" s="181"/>
      <c r="E5" s="181"/>
      <c r="F5" s="181"/>
      <c r="G5" s="181"/>
      <c r="H5" s="181"/>
      <c r="I5" s="181"/>
      <c r="J5" s="181"/>
      <c r="K5" s="182"/>
      <c r="L5" s="180" t="s">
        <v>8</v>
      </c>
      <c r="M5" s="181"/>
      <c r="N5" s="181"/>
      <c r="O5" s="182"/>
      <c r="P5" s="180" t="s">
        <v>9</v>
      </c>
      <c r="Q5" s="181"/>
      <c r="R5" s="181"/>
      <c r="S5" s="181"/>
      <c r="T5" s="181"/>
      <c r="U5" s="181"/>
      <c r="V5" s="182"/>
      <c r="W5" s="202" t="s">
        <v>10</v>
      </c>
      <c r="X5" s="203"/>
      <c r="Y5" s="203"/>
      <c r="Z5" s="204"/>
      <c r="AA5" s="205" t="s">
        <v>11</v>
      </c>
      <c r="AB5" s="206"/>
      <c r="AC5" s="206"/>
      <c r="AD5" s="207"/>
      <c r="AE5" s="180"/>
      <c r="AF5" s="181"/>
      <c r="AG5" s="182"/>
      <c r="AH5" s="180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4"/>
    </row>
    <row r="6" spans="1:47">
      <c r="B6" s="208" t="s">
        <v>12</v>
      </c>
      <c r="C6" s="209"/>
      <c r="D6" s="209"/>
      <c r="E6" s="209"/>
      <c r="F6" s="209"/>
      <c r="G6" s="209"/>
      <c r="H6" s="209"/>
      <c r="I6" s="209"/>
      <c r="J6" s="209"/>
      <c r="K6" s="210"/>
      <c r="L6" s="211"/>
      <c r="M6" s="212"/>
      <c r="N6" s="212"/>
      <c r="O6" s="213"/>
      <c r="P6" s="214"/>
      <c r="Q6" s="215"/>
      <c r="R6" s="215"/>
      <c r="S6" s="215"/>
      <c r="U6" s="216"/>
      <c r="V6" s="217"/>
      <c r="W6" s="218" t="e">
        <f>SUM(W7:Z11)</f>
        <v>#REF!</v>
      </c>
      <c r="X6" s="219"/>
      <c r="Y6" s="219"/>
      <c r="Z6" s="220"/>
      <c r="AA6" s="11"/>
      <c r="AB6" s="12"/>
      <c r="AC6" s="12"/>
      <c r="AD6" s="13"/>
      <c r="AE6" s="34"/>
      <c r="AF6" s="12"/>
      <c r="AG6" s="54" t="e">
        <f>IF(ISNA(VLOOKUP(B6,#REF!,47,FALSE)),"",VLOOKUP(B6,#REF!,47,FALSE))</f>
        <v>#REF!</v>
      </c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8"/>
    </row>
    <row r="7" spans="1:47">
      <c r="B7" s="14"/>
      <c r="C7" s="189" t="e">
        <f>IF(#REF!="","",#REF!)</f>
        <v>#REF!</v>
      </c>
      <c r="D7" s="189"/>
      <c r="E7" s="189"/>
      <c r="F7" s="189"/>
      <c r="G7" s="189"/>
      <c r="H7" s="189"/>
      <c r="I7" s="189"/>
      <c r="J7" s="189"/>
      <c r="K7" s="190"/>
      <c r="L7" s="191" t="e">
        <f>IF(#REF!="","",#REF!)</f>
        <v>#REF!</v>
      </c>
      <c r="M7" s="192"/>
      <c r="N7" s="192"/>
      <c r="O7" s="193"/>
      <c r="P7" s="194" t="e">
        <f>IF(#REF!="","",#REF!)</f>
        <v>#REF!</v>
      </c>
      <c r="Q7" s="195"/>
      <c r="R7" s="195"/>
      <c r="S7" s="195"/>
      <c r="T7" s="23" t="e">
        <f>IF(P7="","","－")</f>
        <v>#REF!</v>
      </c>
      <c r="U7" s="195" t="e">
        <f>IF(#REF!="","",#REF!)</f>
        <v>#REF!</v>
      </c>
      <c r="V7" s="196"/>
      <c r="W7" s="194" t="e">
        <f>IF(#REF!="","",#REF!)</f>
        <v>#REF!</v>
      </c>
      <c r="X7" s="195"/>
      <c r="Y7" s="195"/>
      <c r="Z7" s="196"/>
      <c r="AA7" s="197" t="e">
        <f>U7</f>
        <v>#REF!</v>
      </c>
      <c r="AB7" s="198"/>
      <c r="AC7" s="198"/>
      <c r="AD7" s="199"/>
      <c r="AE7" s="101" t="e">
        <f>IF(#REF!="","",#REF!)</f>
        <v>#REF!</v>
      </c>
      <c r="AF7" s="51" t="e">
        <f>IF(#REF!="","","～")</f>
        <v>#REF!</v>
      </c>
      <c r="AG7" s="102" t="e">
        <f>IF(AE7="","","令和6年3月")</f>
        <v>#REF!</v>
      </c>
      <c r="AH7" s="200" t="e">
        <f>CONCATENATE("対象月数 ： ",#REF!)</f>
        <v>#REF!</v>
      </c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1"/>
    </row>
    <row r="8" spans="1:47">
      <c r="B8" s="14"/>
      <c r="C8" s="189" t="e">
        <f>IF(#REF!="","",#REF!)</f>
        <v>#REF!</v>
      </c>
      <c r="D8" s="189"/>
      <c r="E8" s="189"/>
      <c r="F8" s="189"/>
      <c r="G8" s="189"/>
      <c r="H8" s="189"/>
      <c r="I8" s="189"/>
      <c r="J8" s="189"/>
      <c r="K8" s="190"/>
      <c r="L8" s="191" t="e">
        <f>IF(#REF!="","",#REF!)</f>
        <v>#REF!</v>
      </c>
      <c r="M8" s="192"/>
      <c r="N8" s="192"/>
      <c r="O8" s="193"/>
      <c r="P8" s="194" t="e">
        <f>IF(#REF!="","",#REF!)</f>
        <v>#REF!</v>
      </c>
      <c r="Q8" s="195"/>
      <c r="R8" s="195"/>
      <c r="S8" s="195"/>
      <c r="T8" s="23" t="e">
        <f t="shared" ref="T8:T11" si="0">IF(P8="","","－")</f>
        <v>#REF!</v>
      </c>
      <c r="U8" s="195" t="e">
        <f>IF(#REF!="","",#REF!)</f>
        <v>#REF!</v>
      </c>
      <c r="V8" s="196"/>
      <c r="W8" s="194" t="e">
        <f>IF(#REF!="","",#REF!)</f>
        <v>#REF!</v>
      </c>
      <c r="X8" s="195"/>
      <c r="Y8" s="195"/>
      <c r="Z8" s="196"/>
      <c r="AA8" s="197" t="e">
        <f t="shared" ref="AA8:AA11" si="1">U8</f>
        <v>#REF!</v>
      </c>
      <c r="AB8" s="198"/>
      <c r="AC8" s="198"/>
      <c r="AD8" s="199"/>
      <c r="AE8" s="101" t="e">
        <f>IF(#REF!="","",#REF!)</f>
        <v>#REF!</v>
      </c>
      <c r="AF8" s="51" t="e">
        <f>IF(#REF!="","","～")</f>
        <v>#REF!</v>
      </c>
      <c r="AG8" s="102" t="e">
        <f t="shared" ref="AG8:AG11" si="2">IF(AE8="","","令和6年3月")</f>
        <v>#REF!</v>
      </c>
      <c r="AH8" s="200" t="e">
        <f>CONCATENATE("対象月数 ： ",#REF!)</f>
        <v>#REF!</v>
      </c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1"/>
    </row>
    <row r="9" spans="1:47">
      <c r="B9" s="14"/>
      <c r="C9" s="189" t="e">
        <f>IF(#REF!="","",#REF!)</f>
        <v>#REF!</v>
      </c>
      <c r="D9" s="189"/>
      <c r="E9" s="189"/>
      <c r="F9" s="189"/>
      <c r="G9" s="189"/>
      <c r="H9" s="189"/>
      <c r="I9" s="189"/>
      <c r="J9" s="189"/>
      <c r="K9" s="190"/>
      <c r="L9" s="191" t="e">
        <f>IF(#REF!="","",#REF!)</f>
        <v>#REF!</v>
      </c>
      <c r="M9" s="192"/>
      <c r="N9" s="192"/>
      <c r="O9" s="193"/>
      <c r="P9" s="194" t="e">
        <f>IF(#REF!="","",#REF!)</f>
        <v>#REF!</v>
      </c>
      <c r="Q9" s="195"/>
      <c r="R9" s="195"/>
      <c r="S9" s="195"/>
      <c r="T9" s="23" t="e">
        <f t="shared" si="0"/>
        <v>#REF!</v>
      </c>
      <c r="U9" s="195" t="e">
        <f>IF(#REF!="","",#REF!)</f>
        <v>#REF!</v>
      </c>
      <c r="V9" s="196"/>
      <c r="W9" s="194" t="e">
        <f>IF(#REF!="","",#REF!)</f>
        <v>#REF!</v>
      </c>
      <c r="X9" s="195"/>
      <c r="Y9" s="195"/>
      <c r="Z9" s="196"/>
      <c r="AA9" s="197" t="e">
        <f t="shared" si="1"/>
        <v>#REF!</v>
      </c>
      <c r="AB9" s="198"/>
      <c r="AC9" s="198"/>
      <c r="AD9" s="199"/>
      <c r="AE9" s="101" t="e">
        <f>IF(#REF!="","",#REF!)</f>
        <v>#REF!</v>
      </c>
      <c r="AF9" s="51" t="e">
        <f>IF(#REF!="","","～")</f>
        <v>#REF!</v>
      </c>
      <c r="AG9" s="102" t="e">
        <f t="shared" si="2"/>
        <v>#REF!</v>
      </c>
      <c r="AH9" s="200" t="e">
        <f>CONCATENATE("対象月数 ： ",#REF!)</f>
        <v>#REF!</v>
      </c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1"/>
    </row>
    <row r="10" spans="1:47">
      <c r="B10" s="14"/>
      <c r="C10" s="189" t="e">
        <f>IF(#REF!="","",#REF!)</f>
        <v>#REF!</v>
      </c>
      <c r="D10" s="189"/>
      <c r="E10" s="189"/>
      <c r="F10" s="189"/>
      <c r="G10" s="189"/>
      <c r="H10" s="189"/>
      <c r="I10" s="189"/>
      <c r="J10" s="189"/>
      <c r="K10" s="190"/>
      <c r="L10" s="191" t="e">
        <f>IF(#REF!="","",#REF!)</f>
        <v>#REF!</v>
      </c>
      <c r="M10" s="192"/>
      <c r="N10" s="192"/>
      <c r="O10" s="193"/>
      <c r="P10" s="194" t="e">
        <f>IF(#REF!="","",#REF!)</f>
        <v>#REF!</v>
      </c>
      <c r="Q10" s="195"/>
      <c r="R10" s="195"/>
      <c r="S10" s="195"/>
      <c r="T10" s="23" t="e">
        <f t="shared" si="0"/>
        <v>#REF!</v>
      </c>
      <c r="U10" s="195" t="e">
        <f>IF(#REF!="","",#REF!)</f>
        <v>#REF!</v>
      </c>
      <c r="V10" s="196"/>
      <c r="W10" s="194" t="e">
        <f>IF(#REF!="","",#REF!)</f>
        <v>#REF!</v>
      </c>
      <c r="X10" s="195"/>
      <c r="Y10" s="195"/>
      <c r="Z10" s="196"/>
      <c r="AA10" s="197" t="e">
        <f t="shared" si="1"/>
        <v>#REF!</v>
      </c>
      <c r="AB10" s="198"/>
      <c r="AC10" s="198"/>
      <c r="AD10" s="199"/>
      <c r="AE10" s="101" t="e">
        <f>IF(#REF!="","",#REF!)</f>
        <v>#REF!</v>
      </c>
      <c r="AF10" s="51" t="e">
        <f>IF(#REF!="","","～")</f>
        <v>#REF!</v>
      </c>
      <c r="AG10" s="102" t="e">
        <f t="shared" si="2"/>
        <v>#REF!</v>
      </c>
      <c r="AH10" s="200" t="e">
        <f>CONCATENATE("対象月数 ： ",#REF!)</f>
        <v>#REF!</v>
      </c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1"/>
    </row>
    <row r="11" spans="1:47">
      <c r="B11" s="14"/>
      <c r="C11" s="189" t="e">
        <f>IF(#REF!="","",#REF!)</f>
        <v>#REF!</v>
      </c>
      <c r="D11" s="189"/>
      <c r="E11" s="189"/>
      <c r="F11" s="189"/>
      <c r="G11" s="189"/>
      <c r="H11" s="189"/>
      <c r="I11" s="189"/>
      <c r="J11" s="189"/>
      <c r="K11" s="190"/>
      <c r="L11" s="191" t="e">
        <f>IF(#REF!="","",#REF!)</f>
        <v>#REF!</v>
      </c>
      <c r="M11" s="192"/>
      <c r="N11" s="192"/>
      <c r="O11" s="193"/>
      <c r="P11" s="194" t="e">
        <f>IF(#REF!="","",#REF!)</f>
        <v>#REF!</v>
      </c>
      <c r="Q11" s="195"/>
      <c r="R11" s="195"/>
      <c r="S11" s="195"/>
      <c r="T11" s="23" t="e">
        <f t="shared" si="0"/>
        <v>#REF!</v>
      </c>
      <c r="U11" s="195" t="e">
        <f>IF(#REF!="","",#REF!)</f>
        <v>#REF!</v>
      </c>
      <c r="V11" s="196"/>
      <c r="W11" s="194" t="e">
        <f>IF(#REF!="","",#REF!)</f>
        <v>#REF!</v>
      </c>
      <c r="X11" s="195"/>
      <c r="Y11" s="195"/>
      <c r="Z11" s="196"/>
      <c r="AA11" s="197" t="e">
        <f t="shared" si="1"/>
        <v>#REF!</v>
      </c>
      <c r="AB11" s="198"/>
      <c r="AC11" s="198"/>
      <c r="AD11" s="199"/>
      <c r="AE11" s="101" t="e">
        <f>IF(#REF!="","",#REF!)</f>
        <v>#REF!</v>
      </c>
      <c r="AF11" s="51" t="e">
        <f>IF(#REF!="","","～")</f>
        <v>#REF!</v>
      </c>
      <c r="AG11" s="102" t="e">
        <f t="shared" si="2"/>
        <v>#REF!</v>
      </c>
      <c r="AH11" s="200" t="e">
        <f>CONCATENATE("対象月数 ： ",#REF!)</f>
        <v>#REF!</v>
      </c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1"/>
    </row>
    <row r="12" spans="1:47">
      <c r="B12" s="14"/>
      <c r="C12" s="1"/>
      <c r="D12" s="1"/>
      <c r="E12" s="1"/>
      <c r="F12" s="1"/>
      <c r="G12" s="1"/>
      <c r="H12" s="1"/>
      <c r="I12" s="1"/>
      <c r="J12" s="1"/>
      <c r="K12" s="18"/>
      <c r="L12" s="19"/>
      <c r="M12" s="2"/>
      <c r="N12" s="2"/>
      <c r="O12" s="20"/>
      <c r="P12" s="21"/>
      <c r="Q12" s="22"/>
      <c r="R12" s="22"/>
      <c r="S12" s="22"/>
      <c r="T12" s="23"/>
      <c r="U12" s="24"/>
      <c r="V12" s="25"/>
      <c r="W12" s="21"/>
      <c r="X12" s="22"/>
      <c r="Y12" s="22"/>
      <c r="Z12" s="26"/>
      <c r="AA12" s="27"/>
      <c r="AD12" s="28"/>
      <c r="AE12" s="34"/>
      <c r="AF12" s="51"/>
      <c r="AG12" s="17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1:47">
      <c r="B13" s="14" t="s">
        <v>13</v>
      </c>
      <c r="C13" s="1"/>
      <c r="D13" s="1"/>
      <c r="E13" s="1"/>
      <c r="F13" s="1"/>
      <c r="G13" s="1"/>
      <c r="H13" s="1"/>
      <c r="I13" s="1"/>
      <c r="J13" s="1"/>
      <c r="K13" s="18"/>
      <c r="L13" s="19"/>
      <c r="M13" s="2"/>
      <c r="N13" s="2"/>
      <c r="O13" s="20"/>
      <c r="P13" s="21"/>
      <c r="Q13" s="22"/>
      <c r="R13" s="22"/>
      <c r="S13" s="22"/>
      <c r="T13" s="23"/>
      <c r="U13" s="24"/>
      <c r="V13" s="25"/>
      <c r="W13" s="221" t="e">
        <f>SUM(W14:Z16)</f>
        <v>#REF!</v>
      </c>
      <c r="X13" s="222"/>
      <c r="Y13" s="222"/>
      <c r="Z13" s="223"/>
      <c r="AA13" s="27"/>
      <c r="AD13" s="28"/>
      <c r="AE13" s="16"/>
      <c r="AF13" s="55"/>
      <c r="AG13" s="15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</row>
    <row r="14" spans="1:47">
      <c r="B14" s="14"/>
      <c r="C14" s="224" t="e">
        <f>IF(#REF!="","",#REF!)</f>
        <v>#REF!</v>
      </c>
      <c r="D14" s="224"/>
      <c r="E14" s="224"/>
      <c r="F14" s="224"/>
      <c r="G14" s="224"/>
      <c r="H14" s="224"/>
      <c r="I14" s="224"/>
      <c r="J14" s="224"/>
      <c r="K14" s="225"/>
      <c r="L14" s="191" t="e">
        <f>IF(#REF!="","",#REF!)</f>
        <v>#REF!</v>
      </c>
      <c r="M14" s="192"/>
      <c r="N14" s="192"/>
      <c r="O14" s="193"/>
      <c r="P14" s="194" t="e">
        <f>IF(#REF!="","",#REF!)</f>
        <v>#REF!</v>
      </c>
      <c r="Q14" s="195"/>
      <c r="R14" s="195"/>
      <c r="S14" s="195"/>
      <c r="T14" s="23" t="e">
        <f>IF(P14="","","×")</f>
        <v>#REF!</v>
      </c>
      <c r="U14" s="226" t="e">
        <f>IF(#REF!="","",#REF!)</f>
        <v>#REF!</v>
      </c>
      <c r="V14" s="227"/>
      <c r="W14" s="194" t="e">
        <f>IF($T$14="","",L14)</f>
        <v>#REF!</v>
      </c>
      <c r="X14" s="195"/>
      <c r="Y14" s="195"/>
      <c r="Z14" s="196"/>
      <c r="AA14" s="228"/>
      <c r="AB14" s="229"/>
      <c r="AC14" s="229"/>
      <c r="AD14" s="230"/>
      <c r="AE14" s="231" t="e">
        <f>IF(#REF!="","",#REF!)</f>
        <v>#REF!</v>
      </c>
      <c r="AF14" s="232"/>
      <c r="AG14" s="233"/>
      <c r="AH14" s="234" t="e">
        <f>IF(#REF!="","",#REF!)</f>
        <v>#REF!</v>
      </c>
      <c r="AI14" s="235"/>
      <c r="AJ14" s="235"/>
      <c r="AK14" s="235"/>
      <c r="AL14" s="235"/>
      <c r="AM14" s="235" t="e">
        <f>IF(#REF!="","",#REF!)</f>
        <v>#REF!</v>
      </c>
      <c r="AN14" s="235"/>
      <c r="AO14" s="235"/>
      <c r="AP14" s="235"/>
      <c r="AQ14" s="235"/>
      <c r="AR14" s="235"/>
      <c r="AS14" s="235"/>
      <c r="AT14" s="235"/>
      <c r="AU14" s="236"/>
    </row>
    <row r="15" spans="1:47">
      <c r="B15" s="14"/>
      <c r="C15" s="224" t="e">
        <f>IF(#REF!="","",#REF!)</f>
        <v>#REF!</v>
      </c>
      <c r="D15" s="224"/>
      <c r="E15" s="224"/>
      <c r="F15" s="224"/>
      <c r="G15" s="224"/>
      <c r="H15" s="224"/>
      <c r="I15" s="224"/>
      <c r="J15" s="224"/>
      <c r="K15" s="225"/>
      <c r="L15" s="191" t="e">
        <f>IF(#REF!="","",#REF!)</f>
        <v>#REF!</v>
      </c>
      <c r="M15" s="192"/>
      <c r="N15" s="192"/>
      <c r="O15" s="193"/>
      <c r="P15" s="194" t="e">
        <f>IF(#REF!="","",#REF!)</f>
        <v>#REF!</v>
      </c>
      <c r="Q15" s="195"/>
      <c r="R15" s="195"/>
      <c r="S15" s="195"/>
      <c r="T15" s="23" t="e">
        <f t="shared" ref="T15:T16" si="3">IF(P15="","","×")</f>
        <v>#REF!</v>
      </c>
      <c r="U15" s="226" t="e">
        <f>IF(#REF!="","",#REF!)</f>
        <v>#REF!</v>
      </c>
      <c r="V15" s="227"/>
      <c r="W15" s="194" t="e">
        <f t="shared" ref="W15:W16" si="4">IF($T$14="","",L15)</f>
        <v>#REF!</v>
      </c>
      <c r="X15" s="195"/>
      <c r="Y15" s="195"/>
      <c r="Z15" s="196"/>
      <c r="AA15" s="228"/>
      <c r="AB15" s="229"/>
      <c r="AC15" s="229"/>
      <c r="AD15" s="230"/>
      <c r="AE15" s="231" t="e">
        <f>IF(#REF!="","",#REF!)</f>
        <v>#REF!</v>
      </c>
      <c r="AF15" s="232"/>
      <c r="AG15" s="233"/>
      <c r="AH15" s="234" t="e">
        <f>IF(#REF!="","",#REF!)</f>
        <v>#REF!</v>
      </c>
      <c r="AI15" s="235"/>
      <c r="AJ15" s="235"/>
      <c r="AK15" s="235"/>
      <c r="AL15" s="235"/>
      <c r="AM15" s="235" t="e">
        <f>IF(#REF!="","",#REF!)</f>
        <v>#REF!</v>
      </c>
      <c r="AN15" s="235"/>
      <c r="AO15" s="235"/>
      <c r="AP15" s="235"/>
      <c r="AQ15" s="235"/>
      <c r="AR15" s="235"/>
      <c r="AS15" s="235"/>
      <c r="AT15" s="235"/>
      <c r="AU15" s="236"/>
    </row>
    <row r="16" spans="1:47">
      <c r="B16" s="14"/>
      <c r="C16" s="224" t="e">
        <f>IF(#REF!="","",#REF!)</f>
        <v>#REF!</v>
      </c>
      <c r="D16" s="224"/>
      <c r="E16" s="224"/>
      <c r="F16" s="224"/>
      <c r="G16" s="224"/>
      <c r="H16" s="224"/>
      <c r="I16" s="224"/>
      <c r="J16" s="224"/>
      <c r="K16" s="225"/>
      <c r="L16" s="191" t="e">
        <f>IF(#REF!="","",#REF!)</f>
        <v>#REF!</v>
      </c>
      <c r="M16" s="192"/>
      <c r="N16" s="192"/>
      <c r="O16" s="193"/>
      <c r="P16" s="194" t="e">
        <f>IF(#REF!="","",#REF!)</f>
        <v>#REF!</v>
      </c>
      <c r="Q16" s="195"/>
      <c r="R16" s="195"/>
      <c r="S16" s="195"/>
      <c r="T16" s="23" t="e">
        <f t="shared" si="3"/>
        <v>#REF!</v>
      </c>
      <c r="U16" s="226" t="e">
        <f>IF(#REF!="","",#REF!)</f>
        <v>#REF!</v>
      </c>
      <c r="V16" s="227"/>
      <c r="W16" s="194" t="e">
        <f t="shared" si="4"/>
        <v>#REF!</v>
      </c>
      <c r="X16" s="195"/>
      <c r="Y16" s="195"/>
      <c r="Z16" s="196"/>
      <c r="AA16" s="228"/>
      <c r="AB16" s="229"/>
      <c r="AC16" s="229"/>
      <c r="AD16" s="230"/>
      <c r="AE16" s="231" t="e">
        <f>IF(#REF!="","",#REF!)</f>
        <v>#REF!</v>
      </c>
      <c r="AF16" s="232"/>
      <c r="AG16" s="233"/>
      <c r="AH16" s="234" t="e">
        <f>IF(#REF!="","",#REF!)</f>
        <v>#REF!</v>
      </c>
      <c r="AI16" s="235"/>
      <c r="AJ16" s="235"/>
      <c r="AK16" s="235"/>
      <c r="AL16" s="235"/>
      <c r="AM16" s="235" t="e">
        <f>IF(#REF!="","",#REF!)</f>
        <v>#REF!</v>
      </c>
      <c r="AN16" s="235"/>
      <c r="AO16" s="235"/>
      <c r="AP16" s="235"/>
      <c r="AQ16" s="235"/>
      <c r="AR16" s="235"/>
      <c r="AS16" s="235"/>
      <c r="AT16" s="235"/>
      <c r="AU16" s="236"/>
    </row>
    <row r="17" spans="2:47">
      <c r="B17" s="14"/>
      <c r="C17" s="32"/>
      <c r="D17" s="32"/>
      <c r="E17" s="32"/>
      <c r="F17" s="32"/>
      <c r="G17" s="32"/>
      <c r="H17" s="32"/>
      <c r="I17" s="32"/>
      <c r="J17" s="32"/>
      <c r="K17" s="33"/>
      <c r="L17" s="19"/>
      <c r="M17" s="2"/>
      <c r="N17" s="2"/>
      <c r="O17" s="20"/>
      <c r="P17" s="21"/>
      <c r="Q17" s="22"/>
      <c r="R17" s="22"/>
      <c r="S17" s="22"/>
      <c r="T17" s="23"/>
      <c r="U17" s="24"/>
      <c r="V17" s="25"/>
      <c r="W17" s="21"/>
      <c r="X17" s="22"/>
      <c r="Y17" s="22"/>
      <c r="Z17" s="26"/>
      <c r="AA17" s="27"/>
      <c r="AD17" s="28"/>
      <c r="AE17" s="16"/>
      <c r="AF17" s="55"/>
      <c r="AG17" s="15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</row>
    <row r="18" spans="2:47">
      <c r="B18" s="14" t="s">
        <v>14</v>
      </c>
      <c r="C18" s="32"/>
      <c r="D18" s="32"/>
      <c r="E18" s="32"/>
      <c r="F18" s="32"/>
      <c r="G18" s="32"/>
      <c r="H18" s="32"/>
      <c r="I18" s="32"/>
      <c r="J18" s="32"/>
      <c r="K18" s="33"/>
      <c r="L18" s="19"/>
      <c r="M18" s="2"/>
      <c r="N18" s="2"/>
      <c r="O18" s="20"/>
      <c r="P18" s="21"/>
      <c r="Q18" s="22"/>
      <c r="R18" s="22"/>
      <c r="S18" s="22"/>
      <c r="T18" s="23"/>
      <c r="U18" s="24"/>
      <c r="V18" s="25"/>
      <c r="W18" s="221" t="e">
        <f>SUM(W19:Z22)</f>
        <v>#REF!</v>
      </c>
      <c r="X18" s="222"/>
      <c r="Y18" s="222"/>
      <c r="Z18" s="223"/>
      <c r="AA18" s="27"/>
      <c r="AD18" s="28"/>
      <c r="AE18" s="16"/>
      <c r="AF18" s="55"/>
      <c r="AG18" s="15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</row>
    <row r="19" spans="2:47">
      <c r="B19" s="14"/>
      <c r="C19" s="224" t="e">
        <f>IF(#REF!="","",#REF!)</f>
        <v>#REF!</v>
      </c>
      <c r="D19" s="224"/>
      <c r="E19" s="224"/>
      <c r="F19" s="224"/>
      <c r="G19" s="224"/>
      <c r="H19" s="224"/>
      <c r="I19" s="224"/>
      <c r="J19" s="224"/>
      <c r="K19" s="225"/>
      <c r="L19" s="191" t="e">
        <f>IF(#REF!="","",#REF!)</f>
        <v>#REF!</v>
      </c>
      <c r="M19" s="192"/>
      <c r="N19" s="192"/>
      <c r="O19" s="193"/>
      <c r="P19" s="194" t="e">
        <f>IF(#REF!="","",#REF!)</f>
        <v>#REF!</v>
      </c>
      <c r="Q19" s="195"/>
      <c r="R19" s="195"/>
      <c r="S19" s="195"/>
      <c r="T19" s="23" t="e">
        <f>IF(P19="","","×")</f>
        <v>#REF!</v>
      </c>
      <c r="U19" s="216" t="e">
        <f>IF(#REF!="","",#REF!)</f>
        <v>#REF!</v>
      </c>
      <c r="V19" s="217"/>
      <c r="W19" s="194" t="e">
        <f>IF($T$19="","",L19)</f>
        <v>#REF!</v>
      </c>
      <c r="X19" s="195"/>
      <c r="Y19" s="195"/>
      <c r="Z19" s="196"/>
      <c r="AA19" s="228"/>
      <c r="AB19" s="229"/>
      <c r="AC19" s="229"/>
      <c r="AD19" s="230"/>
      <c r="AE19" s="231" t="e">
        <f>IF(#REF!="","",#REF!)</f>
        <v>#REF!</v>
      </c>
      <c r="AF19" s="232"/>
      <c r="AG19" s="233"/>
      <c r="AH19" s="234" t="e">
        <f>IF(#REF!="","",#REF!)</f>
        <v>#REF!</v>
      </c>
      <c r="AI19" s="235"/>
      <c r="AJ19" s="235"/>
      <c r="AK19" s="235"/>
      <c r="AL19" s="235"/>
      <c r="AM19" s="235" t="e">
        <f>IF(#REF!="","",#REF!)</f>
        <v>#REF!</v>
      </c>
      <c r="AN19" s="235"/>
      <c r="AO19" s="235"/>
      <c r="AP19" s="235"/>
      <c r="AQ19" s="235" t="e">
        <f>IF(#REF!="","",#REF!)</f>
        <v>#REF!</v>
      </c>
      <c r="AR19" s="235"/>
      <c r="AS19" s="235"/>
      <c r="AT19" s="235"/>
      <c r="AU19" s="236"/>
    </row>
    <row r="20" spans="2:47">
      <c r="B20" s="14"/>
      <c r="C20" s="224" t="e">
        <f>IF(#REF!="","",#REF!)</f>
        <v>#REF!</v>
      </c>
      <c r="D20" s="224"/>
      <c r="E20" s="224"/>
      <c r="F20" s="224"/>
      <c r="G20" s="224"/>
      <c r="H20" s="224"/>
      <c r="I20" s="224"/>
      <c r="J20" s="224"/>
      <c r="K20" s="225"/>
      <c r="L20" s="191" t="e">
        <f>IF(#REF!="","",#REF!)</f>
        <v>#REF!</v>
      </c>
      <c r="M20" s="192"/>
      <c r="N20" s="192"/>
      <c r="O20" s="193"/>
      <c r="P20" s="194" t="e">
        <f>IF(#REF!="","",#REF!)</f>
        <v>#REF!</v>
      </c>
      <c r="Q20" s="195"/>
      <c r="R20" s="195"/>
      <c r="S20" s="195"/>
      <c r="T20" s="23" t="e">
        <f t="shared" ref="T20:T22" si="5">IF(P20="","","×")</f>
        <v>#REF!</v>
      </c>
      <c r="U20" s="216" t="e">
        <f>IF(#REF!="","",#REF!)</f>
        <v>#REF!</v>
      </c>
      <c r="V20" s="217"/>
      <c r="W20" s="194" t="e">
        <f>IF($T$19="","",L20)</f>
        <v>#REF!</v>
      </c>
      <c r="X20" s="195"/>
      <c r="Y20" s="195"/>
      <c r="Z20" s="196"/>
      <c r="AA20" s="228"/>
      <c r="AB20" s="229"/>
      <c r="AC20" s="229"/>
      <c r="AD20" s="230"/>
      <c r="AE20" s="231" t="e">
        <f>IF(#REF!="","",#REF!)</f>
        <v>#REF!</v>
      </c>
      <c r="AF20" s="232"/>
      <c r="AG20" s="233"/>
      <c r="AH20" s="234" t="e">
        <f>IF(#REF!="","",#REF!)</f>
        <v>#REF!</v>
      </c>
      <c r="AI20" s="235"/>
      <c r="AJ20" s="235"/>
      <c r="AK20" s="235"/>
      <c r="AL20" s="235"/>
      <c r="AM20" s="235" t="e">
        <f>IF(#REF!="","",#REF!)</f>
        <v>#REF!</v>
      </c>
      <c r="AN20" s="235"/>
      <c r="AO20" s="235"/>
      <c r="AP20" s="235"/>
      <c r="AQ20" s="235" t="e">
        <f>IF(#REF!="","",#REF!)</f>
        <v>#REF!</v>
      </c>
      <c r="AR20" s="235"/>
      <c r="AS20" s="235"/>
      <c r="AT20" s="235"/>
      <c r="AU20" s="236"/>
    </row>
    <row r="21" spans="2:47">
      <c r="B21" s="14"/>
      <c r="C21" s="224" t="e">
        <f>IF(#REF!="","",#REF!)</f>
        <v>#REF!</v>
      </c>
      <c r="D21" s="224"/>
      <c r="E21" s="224"/>
      <c r="F21" s="224"/>
      <c r="G21" s="224"/>
      <c r="H21" s="224"/>
      <c r="I21" s="224"/>
      <c r="J21" s="224"/>
      <c r="K21" s="225"/>
      <c r="L21" s="191" t="e">
        <f>IF(#REF!="","",#REF!)</f>
        <v>#REF!</v>
      </c>
      <c r="M21" s="192"/>
      <c r="N21" s="192"/>
      <c r="O21" s="193"/>
      <c r="P21" s="194" t="e">
        <f>IF(#REF!="","",#REF!)</f>
        <v>#REF!</v>
      </c>
      <c r="Q21" s="195"/>
      <c r="R21" s="195"/>
      <c r="S21" s="195"/>
      <c r="T21" s="23" t="e">
        <f t="shared" si="5"/>
        <v>#REF!</v>
      </c>
      <c r="U21" s="216" t="e">
        <f>IF(#REF!="","",#REF!)</f>
        <v>#REF!</v>
      </c>
      <c r="V21" s="217"/>
      <c r="W21" s="194" t="e">
        <f>IF($T$19="","",L21)</f>
        <v>#REF!</v>
      </c>
      <c r="X21" s="195"/>
      <c r="Y21" s="195"/>
      <c r="Z21" s="196"/>
      <c r="AA21" s="228"/>
      <c r="AB21" s="229"/>
      <c r="AC21" s="229"/>
      <c r="AD21" s="230"/>
      <c r="AE21" s="231" t="e">
        <f>IF(#REF!="","",#REF!)</f>
        <v>#REF!</v>
      </c>
      <c r="AF21" s="232"/>
      <c r="AG21" s="233"/>
      <c r="AH21" s="234" t="e">
        <f>IF(#REF!="","",#REF!)</f>
        <v>#REF!</v>
      </c>
      <c r="AI21" s="235"/>
      <c r="AJ21" s="235"/>
      <c r="AK21" s="235"/>
      <c r="AL21" s="235"/>
      <c r="AM21" s="235" t="e">
        <f>IF(#REF!="","",#REF!)</f>
        <v>#REF!</v>
      </c>
      <c r="AN21" s="235"/>
      <c r="AO21" s="235"/>
      <c r="AP21" s="235"/>
      <c r="AQ21" s="235" t="e">
        <f>IF(#REF!="","",#REF!)</f>
        <v>#REF!</v>
      </c>
      <c r="AR21" s="235"/>
      <c r="AS21" s="235"/>
      <c r="AT21" s="235"/>
      <c r="AU21" s="236"/>
    </row>
    <row r="22" spans="2:47">
      <c r="B22" s="14"/>
      <c r="C22" s="224" t="e">
        <f>IF(#REF!="","",#REF!)</f>
        <v>#REF!</v>
      </c>
      <c r="D22" s="224"/>
      <c r="E22" s="224"/>
      <c r="F22" s="224"/>
      <c r="G22" s="224"/>
      <c r="H22" s="224"/>
      <c r="I22" s="224"/>
      <c r="J22" s="224"/>
      <c r="K22" s="225"/>
      <c r="L22" s="191" t="e">
        <f>IF(#REF!="","",#REF!)</f>
        <v>#REF!</v>
      </c>
      <c r="M22" s="192"/>
      <c r="N22" s="192"/>
      <c r="O22" s="193"/>
      <c r="P22" s="194" t="e">
        <f>IF(#REF!="","",#REF!)</f>
        <v>#REF!</v>
      </c>
      <c r="Q22" s="195"/>
      <c r="R22" s="195"/>
      <c r="S22" s="195"/>
      <c r="T22" s="23" t="e">
        <f t="shared" si="5"/>
        <v>#REF!</v>
      </c>
      <c r="U22" s="216" t="e">
        <f>IF(#REF!="","",#REF!)</f>
        <v>#REF!</v>
      </c>
      <c r="V22" s="217"/>
      <c r="W22" s="194" t="e">
        <f>IF($T$19="","",L22)</f>
        <v>#REF!</v>
      </c>
      <c r="X22" s="195"/>
      <c r="Y22" s="195"/>
      <c r="Z22" s="196"/>
      <c r="AA22" s="228"/>
      <c r="AB22" s="229"/>
      <c r="AC22" s="229"/>
      <c r="AD22" s="230"/>
      <c r="AE22" s="231" t="e">
        <f>IF(#REF!="","",#REF!)</f>
        <v>#REF!</v>
      </c>
      <c r="AF22" s="232"/>
      <c r="AG22" s="233"/>
      <c r="AH22" s="234" t="e">
        <f>IF(#REF!="","",#REF!)</f>
        <v>#REF!</v>
      </c>
      <c r="AI22" s="235"/>
      <c r="AJ22" s="235"/>
      <c r="AK22" s="235"/>
      <c r="AL22" s="235"/>
      <c r="AM22" s="235" t="e">
        <f>IF(#REF!="","",#REF!)</f>
        <v>#REF!</v>
      </c>
      <c r="AN22" s="235"/>
      <c r="AO22" s="235"/>
      <c r="AP22" s="235"/>
      <c r="AQ22" s="235" t="e">
        <f>IF(#REF!="","",#REF!)</f>
        <v>#REF!</v>
      </c>
      <c r="AR22" s="235"/>
      <c r="AS22" s="235"/>
      <c r="AT22" s="235"/>
      <c r="AU22" s="236"/>
    </row>
    <row r="23" spans="2:47">
      <c r="B23" s="14"/>
      <c r="C23" s="32"/>
      <c r="D23" s="32"/>
      <c r="E23" s="32"/>
      <c r="F23" s="32"/>
      <c r="G23" s="32"/>
      <c r="H23" s="32"/>
      <c r="I23" s="32"/>
      <c r="J23" s="32"/>
      <c r="K23" s="33"/>
      <c r="L23" s="19"/>
      <c r="M23" s="2"/>
      <c r="N23" s="2"/>
      <c r="O23" s="20"/>
      <c r="P23" s="21"/>
      <c r="Q23" s="22"/>
      <c r="R23" s="22"/>
      <c r="S23" s="22"/>
      <c r="T23" s="23"/>
      <c r="U23" s="24"/>
      <c r="V23" s="25"/>
      <c r="W23" s="21"/>
      <c r="X23" s="22"/>
      <c r="Y23" s="22"/>
      <c r="Z23" s="26"/>
      <c r="AA23" s="27"/>
      <c r="AD23" s="28"/>
      <c r="AE23" s="46"/>
      <c r="AF23" s="62"/>
      <c r="AG23" s="45"/>
      <c r="AH23" s="29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1"/>
    </row>
    <row r="24" spans="2:47">
      <c r="B24" s="14" t="s">
        <v>15</v>
      </c>
      <c r="C24" s="32"/>
      <c r="D24" s="32"/>
      <c r="E24" s="32"/>
      <c r="F24" s="32"/>
      <c r="G24" s="32"/>
      <c r="H24" s="32"/>
      <c r="I24" s="32"/>
      <c r="J24" s="32"/>
      <c r="K24" s="33"/>
      <c r="L24" s="19"/>
      <c r="M24" s="2"/>
      <c r="N24" s="2"/>
      <c r="O24" s="20"/>
      <c r="P24" s="21"/>
      <c r="Q24" s="22"/>
      <c r="R24" s="22"/>
      <c r="S24" s="22"/>
      <c r="T24" s="23"/>
      <c r="U24" s="24"/>
      <c r="V24" s="25"/>
      <c r="W24" s="221" t="e">
        <f>SUM(W25:Z26)</f>
        <v>#REF!</v>
      </c>
      <c r="X24" s="222"/>
      <c r="Y24" s="222"/>
      <c r="Z24" s="223"/>
      <c r="AA24" s="27"/>
      <c r="AD24" s="28"/>
      <c r="AE24" s="46"/>
      <c r="AF24" s="62"/>
      <c r="AG24" s="45"/>
      <c r="AH24" s="234" t="s">
        <v>16</v>
      </c>
      <c r="AI24" s="235"/>
      <c r="AJ24" s="235"/>
      <c r="AK24" s="235"/>
      <c r="AL24" s="235"/>
      <c r="AM24" s="235"/>
      <c r="AN24" s="235"/>
      <c r="AO24" s="235"/>
      <c r="AP24" s="235" t="s">
        <v>17</v>
      </c>
      <c r="AQ24" s="235"/>
      <c r="AR24" s="235"/>
      <c r="AS24" s="235"/>
      <c r="AT24" s="235"/>
      <c r="AU24" s="236"/>
    </row>
    <row r="25" spans="2:47">
      <c r="B25" s="14"/>
      <c r="C25" s="647" t="e">
        <f>IF(#REF!="","",#REF!)</f>
        <v>#REF!</v>
      </c>
      <c r="D25" s="647"/>
      <c r="E25" s="647"/>
      <c r="F25" s="647"/>
      <c r="G25" s="647"/>
      <c r="H25" s="647"/>
      <c r="I25" s="647"/>
      <c r="J25" s="647"/>
      <c r="K25" s="648"/>
      <c r="L25" s="191" t="e">
        <f>IF(#REF!="","",#REF!)</f>
        <v>#REF!</v>
      </c>
      <c r="M25" s="192"/>
      <c r="N25" s="192"/>
      <c r="O25" s="193"/>
      <c r="P25" s="194" t="e">
        <f>IF(#REF!="","",#REF!)</f>
        <v>#REF!</v>
      </c>
      <c r="Q25" s="195"/>
      <c r="R25" s="195"/>
      <c r="S25" s="195"/>
      <c r="T25" s="23" t="e">
        <f>IF(P25="","","×")</f>
        <v>#REF!</v>
      </c>
      <c r="U25" s="216" t="e">
        <f>IF(#REF!="","",#REF!)</f>
        <v>#REF!</v>
      </c>
      <c r="V25" s="217"/>
      <c r="W25" s="194" t="e">
        <f>IF($T$25="","",L25)</f>
        <v>#REF!</v>
      </c>
      <c r="X25" s="195"/>
      <c r="Y25" s="195"/>
      <c r="Z25" s="196"/>
      <c r="AA25" s="228"/>
      <c r="AB25" s="229"/>
      <c r="AC25" s="229"/>
      <c r="AD25" s="230"/>
      <c r="AE25" s="231" t="e">
        <f>IF(#REF!="","",#REF!)</f>
        <v>#REF!</v>
      </c>
      <c r="AF25" s="232"/>
      <c r="AG25" s="233"/>
      <c r="AH25" s="234" t="e">
        <f>IF(#REF!="","",#REF!)</f>
        <v>#REF!</v>
      </c>
      <c r="AI25" s="235"/>
      <c r="AJ25" s="235"/>
      <c r="AK25" s="235"/>
      <c r="AL25" s="235"/>
      <c r="AM25" s="235"/>
      <c r="AN25" s="235"/>
      <c r="AO25" s="235"/>
      <c r="AP25" s="235" t="e">
        <f>IF(#REF!="","",#REF!)</f>
        <v>#REF!</v>
      </c>
      <c r="AQ25" s="235"/>
      <c r="AR25" s="235"/>
      <c r="AS25" s="235"/>
      <c r="AT25" s="235"/>
      <c r="AU25" s="236"/>
    </row>
    <row r="26" spans="2:47">
      <c r="B26" s="14"/>
      <c r="C26" s="647" t="e">
        <f>IF(#REF!="","",#REF!)</f>
        <v>#REF!</v>
      </c>
      <c r="D26" s="647"/>
      <c r="E26" s="647"/>
      <c r="F26" s="647"/>
      <c r="G26" s="647"/>
      <c r="H26" s="647"/>
      <c r="I26" s="647"/>
      <c r="J26" s="647"/>
      <c r="K26" s="648"/>
      <c r="L26" s="191" t="e">
        <f>IF(#REF!="","",#REF!)</f>
        <v>#REF!</v>
      </c>
      <c r="M26" s="192"/>
      <c r="N26" s="192"/>
      <c r="O26" s="193"/>
      <c r="P26" s="194" t="e">
        <f>IF(#REF!="","",#REF!)</f>
        <v>#REF!</v>
      </c>
      <c r="Q26" s="195"/>
      <c r="R26" s="195"/>
      <c r="S26" s="195"/>
      <c r="T26" s="23" t="e">
        <f>IF(P26="","","×")</f>
        <v>#REF!</v>
      </c>
      <c r="U26" s="216" t="e">
        <f>IF(#REF!="","",#REF!)</f>
        <v>#REF!</v>
      </c>
      <c r="V26" s="217"/>
      <c r="W26" s="194" t="e">
        <f>IF($T$25="","",L26)</f>
        <v>#REF!</v>
      </c>
      <c r="X26" s="195"/>
      <c r="Y26" s="195"/>
      <c r="Z26" s="196"/>
      <c r="AA26" s="228"/>
      <c r="AB26" s="229"/>
      <c r="AC26" s="229"/>
      <c r="AD26" s="230"/>
      <c r="AE26" s="231" t="e">
        <f>IF(#REF!="","",#REF!)</f>
        <v>#REF!</v>
      </c>
      <c r="AF26" s="232"/>
      <c r="AG26" s="233"/>
      <c r="AH26" s="234" t="e">
        <f>IF(#REF!="","",#REF!)</f>
        <v>#REF!</v>
      </c>
      <c r="AI26" s="235"/>
      <c r="AJ26" s="235"/>
      <c r="AK26" s="235"/>
      <c r="AL26" s="235"/>
      <c r="AM26" s="235"/>
      <c r="AN26" s="235"/>
      <c r="AO26" s="235"/>
      <c r="AP26" s="235" t="e">
        <f>IF(#REF!="","",#REF!)</f>
        <v>#REF!</v>
      </c>
      <c r="AQ26" s="235"/>
      <c r="AR26" s="235"/>
      <c r="AS26" s="235"/>
      <c r="AT26" s="235"/>
      <c r="AU26" s="236"/>
    </row>
    <row r="27" spans="2:47">
      <c r="B27" s="14"/>
      <c r="C27" s="32"/>
      <c r="D27" s="32"/>
      <c r="E27" s="32"/>
      <c r="F27" s="32"/>
      <c r="G27" s="32"/>
      <c r="H27" s="32"/>
      <c r="I27" s="32"/>
      <c r="J27" s="32"/>
      <c r="K27" s="33"/>
      <c r="L27" s="19"/>
      <c r="M27" s="2"/>
      <c r="N27" s="2"/>
      <c r="O27" s="20"/>
      <c r="P27" s="21"/>
      <c r="Q27" s="22"/>
      <c r="R27" s="22"/>
      <c r="S27" s="22"/>
      <c r="T27" s="23"/>
      <c r="U27" s="24"/>
      <c r="V27" s="25"/>
      <c r="W27" s="21"/>
      <c r="X27" s="22"/>
      <c r="Y27" s="22"/>
      <c r="Z27" s="26"/>
      <c r="AA27" s="27"/>
      <c r="AD27" s="28"/>
      <c r="AE27" s="46"/>
      <c r="AF27" s="62"/>
      <c r="AG27" s="45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1"/>
    </row>
    <row r="28" spans="2:47">
      <c r="B28" s="14" t="s">
        <v>18</v>
      </c>
      <c r="C28" s="32"/>
      <c r="D28" s="32"/>
      <c r="E28" s="32"/>
      <c r="F28" s="32"/>
      <c r="G28" s="32"/>
      <c r="H28" s="32"/>
      <c r="I28" s="32"/>
      <c r="J28" s="32"/>
      <c r="K28" s="33"/>
      <c r="L28" s="19"/>
      <c r="M28" s="2"/>
      <c r="N28" s="2"/>
      <c r="O28" s="20"/>
      <c r="P28" s="21"/>
      <c r="Q28" s="22"/>
      <c r="R28" s="22"/>
      <c r="S28" s="22"/>
      <c r="T28" s="23"/>
      <c r="U28" s="24"/>
      <c r="V28" s="25"/>
      <c r="W28" s="237" t="e">
        <f>SUM(W29:Z37)</f>
        <v>#REF!</v>
      </c>
      <c r="X28" s="238"/>
      <c r="Y28" s="238"/>
      <c r="Z28" s="239"/>
      <c r="AA28" s="57"/>
      <c r="AB28" s="58"/>
      <c r="AC28" s="58"/>
      <c r="AD28" s="59"/>
      <c r="AE28" s="46"/>
      <c r="AF28" s="62"/>
      <c r="AG28" s="45"/>
      <c r="AH28" s="234" t="s">
        <v>19</v>
      </c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6"/>
    </row>
    <row r="29" spans="2:47">
      <c r="B29" s="14"/>
      <c r="C29" s="189" t="e">
        <f>IF(#REF!="","",#REF!)</f>
        <v>#REF!</v>
      </c>
      <c r="D29" s="189"/>
      <c r="E29" s="189"/>
      <c r="F29" s="189"/>
      <c r="G29" s="189"/>
      <c r="H29" s="189"/>
      <c r="I29" s="189"/>
      <c r="J29" s="189"/>
      <c r="K29" s="190"/>
      <c r="L29" s="191" t="e">
        <f>IF(#REF!="","",#REF!)</f>
        <v>#REF!</v>
      </c>
      <c r="M29" s="192"/>
      <c r="N29" s="192"/>
      <c r="O29" s="193"/>
      <c r="P29" s="194" t="e">
        <f>IF(#REF!="","",#REF!)</f>
        <v>#REF!</v>
      </c>
      <c r="Q29" s="195"/>
      <c r="R29" s="195"/>
      <c r="S29" s="195"/>
      <c r="T29" s="23" t="e">
        <f>IF(#REF!="","","－")</f>
        <v>#REF!</v>
      </c>
      <c r="U29" s="240" t="e">
        <f>IF(#REF!="","",#REF!)</f>
        <v>#REF!</v>
      </c>
      <c r="V29" s="241"/>
      <c r="W29" s="194" t="e">
        <f>IF(#REF!="","",#REF!)</f>
        <v>#REF!</v>
      </c>
      <c r="X29" s="195"/>
      <c r="Y29" s="195"/>
      <c r="Z29" s="196"/>
      <c r="AA29" s="197" t="e">
        <f t="shared" ref="AA29:AA33" si="6">U29</f>
        <v>#REF!</v>
      </c>
      <c r="AB29" s="198"/>
      <c r="AC29" s="198"/>
      <c r="AD29" s="199"/>
      <c r="AE29" s="231" t="e">
        <f>IF(#REF!="","",#REF!)</f>
        <v>#REF!</v>
      </c>
      <c r="AF29" s="232"/>
      <c r="AG29" s="233"/>
      <c r="AH29" s="200" t="e">
        <f>IF(#REF!="","",#REF!)</f>
        <v>#REF!</v>
      </c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1"/>
    </row>
    <row r="30" spans="2:47">
      <c r="B30" s="14"/>
      <c r="C30" s="189" t="e">
        <f>IF(#REF!="","",#REF!)</f>
        <v>#REF!</v>
      </c>
      <c r="D30" s="189"/>
      <c r="E30" s="189"/>
      <c r="F30" s="189"/>
      <c r="G30" s="189"/>
      <c r="H30" s="189"/>
      <c r="I30" s="189"/>
      <c r="J30" s="189"/>
      <c r="K30" s="190"/>
      <c r="L30" s="191" t="e">
        <f>IF(#REF!="","",#REF!)</f>
        <v>#REF!</v>
      </c>
      <c r="M30" s="192"/>
      <c r="N30" s="192"/>
      <c r="O30" s="193"/>
      <c r="P30" s="194" t="e">
        <f>IF(#REF!="","",#REF!)</f>
        <v>#REF!</v>
      </c>
      <c r="Q30" s="195"/>
      <c r="R30" s="195"/>
      <c r="S30" s="195"/>
      <c r="T30" s="23" t="e">
        <f>IF(#REF!="","","－")</f>
        <v>#REF!</v>
      </c>
      <c r="U30" s="240" t="e">
        <f>IF(#REF!="","",#REF!)</f>
        <v>#REF!</v>
      </c>
      <c r="V30" s="241"/>
      <c r="W30" s="194" t="e">
        <f>IF(#REF!="","",#REF!)</f>
        <v>#REF!</v>
      </c>
      <c r="X30" s="195"/>
      <c r="Y30" s="195"/>
      <c r="Z30" s="196"/>
      <c r="AA30" s="197" t="e">
        <f t="shared" si="6"/>
        <v>#REF!</v>
      </c>
      <c r="AB30" s="198"/>
      <c r="AC30" s="198"/>
      <c r="AD30" s="199"/>
      <c r="AE30" s="231" t="e">
        <f>IF(#REF!="","",#REF!)</f>
        <v>#REF!</v>
      </c>
      <c r="AF30" s="232"/>
      <c r="AG30" s="233"/>
      <c r="AH30" s="200" t="e">
        <f>IF(#REF!="","",#REF!)</f>
        <v>#REF!</v>
      </c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1"/>
    </row>
    <row r="31" spans="2:47">
      <c r="B31" s="14"/>
      <c r="C31" s="189" t="e">
        <f>IF(#REF!="","",#REF!)</f>
        <v>#REF!</v>
      </c>
      <c r="D31" s="189"/>
      <c r="E31" s="189"/>
      <c r="F31" s="189"/>
      <c r="G31" s="189"/>
      <c r="H31" s="189"/>
      <c r="I31" s="189"/>
      <c r="J31" s="189"/>
      <c r="K31" s="190"/>
      <c r="L31" s="191" t="e">
        <f>IF(#REF!="","",#REF!)</f>
        <v>#REF!</v>
      </c>
      <c r="M31" s="192"/>
      <c r="N31" s="192"/>
      <c r="O31" s="193"/>
      <c r="P31" s="194" t="e">
        <f>IF(#REF!="","",#REF!)</f>
        <v>#REF!</v>
      </c>
      <c r="Q31" s="195"/>
      <c r="R31" s="195"/>
      <c r="S31" s="195"/>
      <c r="T31" s="23" t="e">
        <f>IF(#REF!="","","－")</f>
        <v>#REF!</v>
      </c>
      <c r="U31" s="240" t="e">
        <f>IF(#REF!="","",#REF!)</f>
        <v>#REF!</v>
      </c>
      <c r="V31" s="241"/>
      <c r="W31" s="194" t="e">
        <f>IF(#REF!="","",#REF!)</f>
        <v>#REF!</v>
      </c>
      <c r="X31" s="195"/>
      <c r="Y31" s="195"/>
      <c r="Z31" s="196"/>
      <c r="AA31" s="197" t="e">
        <f t="shared" si="6"/>
        <v>#REF!</v>
      </c>
      <c r="AB31" s="198"/>
      <c r="AC31" s="198"/>
      <c r="AD31" s="199"/>
      <c r="AE31" s="231" t="e">
        <f>IF(#REF!="","",#REF!)</f>
        <v>#REF!</v>
      </c>
      <c r="AF31" s="232"/>
      <c r="AG31" s="233"/>
      <c r="AH31" s="200" t="e">
        <f>IF(#REF!="","",#REF!)</f>
        <v>#REF!</v>
      </c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1"/>
    </row>
    <row r="32" spans="2:47">
      <c r="B32" s="14"/>
      <c r="C32" s="189" t="e">
        <f>IF(#REF!="","",#REF!)</f>
        <v>#REF!</v>
      </c>
      <c r="D32" s="189"/>
      <c r="E32" s="189"/>
      <c r="F32" s="189"/>
      <c r="G32" s="189"/>
      <c r="H32" s="189"/>
      <c r="I32" s="189"/>
      <c r="J32" s="189"/>
      <c r="K32" s="190"/>
      <c r="L32" s="191" t="e">
        <f>IF(#REF!="","",#REF!)</f>
        <v>#REF!</v>
      </c>
      <c r="M32" s="192"/>
      <c r="N32" s="192"/>
      <c r="O32" s="193"/>
      <c r="P32" s="194" t="e">
        <f>IF(#REF!="","",#REF!)</f>
        <v>#REF!</v>
      </c>
      <c r="Q32" s="195"/>
      <c r="R32" s="195"/>
      <c r="S32" s="195"/>
      <c r="T32" s="23" t="e">
        <f>IF(#REF!="","","－")</f>
        <v>#REF!</v>
      </c>
      <c r="U32" s="240" t="e">
        <f>IF(#REF!="","",#REF!)</f>
        <v>#REF!</v>
      </c>
      <c r="V32" s="241"/>
      <c r="W32" s="194" t="e">
        <f>IF(#REF!="","",#REF!)</f>
        <v>#REF!</v>
      </c>
      <c r="X32" s="195"/>
      <c r="Y32" s="195"/>
      <c r="Z32" s="196"/>
      <c r="AA32" s="197" t="e">
        <f t="shared" si="6"/>
        <v>#REF!</v>
      </c>
      <c r="AB32" s="198"/>
      <c r="AC32" s="198"/>
      <c r="AD32" s="199"/>
      <c r="AE32" s="231" t="e">
        <f>IF(#REF!="","",#REF!)</f>
        <v>#REF!</v>
      </c>
      <c r="AF32" s="232"/>
      <c r="AG32" s="233"/>
      <c r="AH32" s="200" t="e">
        <f>IF(#REF!="","",#REF!)</f>
        <v>#REF!</v>
      </c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1"/>
    </row>
    <row r="33" spans="1:47">
      <c r="B33" s="14"/>
      <c r="C33" s="189" t="e">
        <f>IF(#REF!="","",#REF!)</f>
        <v>#REF!</v>
      </c>
      <c r="D33" s="189"/>
      <c r="E33" s="189"/>
      <c r="F33" s="189"/>
      <c r="G33" s="189"/>
      <c r="H33" s="189"/>
      <c r="I33" s="189"/>
      <c r="J33" s="189"/>
      <c r="K33" s="190"/>
      <c r="L33" s="191" t="e">
        <f>IF(#REF!="","",#REF!)</f>
        <v>#REF!</v>
      </c>
      <c r="M33" s="192"/>
      <c r="N33" s="192"/>
      <c r="O33" s="193"/>
      <c r="P33" s="194" t="e">
        <f>IF(#REF!="","",#REF!)</f>
        <v>#REF!</v>
      </c>
      <c r="Q33" s="195"/>
      <c r="R33" s="195"/>
      <c r="S33" s="195"/>
      <c r="T33" s="23" t="e">
        <f>IF(#REF!="","","－")</f>
        <v>#REF!</v>
      </c>
      <c r="U33" s="240" t="e">
        <f>IF(#REF!="","",#REF!)</f>
        <v>#REF!</v>
      </c>
      <c r="V33" s="241"/>
      <c r="W33" s="194" t="e">
        <f>IF(#REF!="","",#REF!)</f>
        <v>#REF!</v>
      </c>
      <c r="X33" s="195"/>
      <c r="Y33" s="195"/>
      <c r="Z33" s="196"/>
      <c r="AA33" s="197" t="e">
        <f t="shared" si="6"/>
        <v>#REF!</v>
      </c>
      <c r="AB33" s="198"/>
      <c r="AC33" s="198"/>
      <c r="AD33" s="199"/>
      <c r="AE33" s="231" t="e">
        <f>IF(#REF!="","",#REF!)</f>
        <v>#REF!</v>
      </c>
      <c r="AF33" s="232"/>
      <c r="AG33" s="233"/>
      <c r="AH33" s="200" t="e">
        <f>IF(#REF!="","",#REF!)</f>
        <v>#REF!</v>
      </c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1"/>
    </row>
    <row r="34" spans="1:47">
      <c r="B34" s="14"/>
      <c r="C34" s="189" t="e">
        <f>IF(#REF!="","",#REF!)</f>
        <v>#REF!</v>
      </c>
      <c r="D34" s="189"/>
      <c r="E34" s="189"/>
      <c r="F34" s="189"/>
      <c r="G34" s="189"/>
      <c r="H34" s="189"/>
      <c r="I34" s="189"/>
      <c r="J34" s="189"/>
      <c r="K34" s="190"/>
      <c r="L34" s="191" t="e">
        <f>IF(#REF!="","",#REF!)</f>
        <v>#REF!</v>
      </c>
      <c r="M34" s="192"/>
      <c r="N34" s="192"/>
      <c r="O34" s="193"/>
      <c r="P34" s="194" t="e">
        <f>IF(#REF!="","",#REF!)</f>
        <v>#REF!</v>
      </c>
      <c r="Q34" s="195"/>
      <c r="R34" s="195"/>
      <c r="S34" s="195"/>
      <c r="T34" s="23" t="e">
        <f>IF(#REF!="","","－")</f>
        <v>#REF!</v>
      </c>
      <c r="U34" s="240" t="e">
        <f>IF(#REF!="","",#REF!)</f>
        <v>#REF!</v>
      </c>
      <c r="V34" s="241"/>
      <c r="W34" s="194" t="e">
        <f>IF(#REF!="","",#REF!)</f>
        <v>#REF!</v>
      </c>
      <c r="X34" s="195"/>
      <c r="Y34" s="195"/>
      <c r="Z34" s="196"/>
      <c r="AA34" s="197" t="e">
        <f t="shared" ref="AA34:AA37" si="7">U34</f>
        <v>#REF!</v>
      </c>
      <c r="AB34" s="198"/>
      <c r="AC34" s="198"/>
      <c r="AD34" s="199"/>
      <c r="AE34" s="231" t="e">
        <f>IF(#REF!="","",#REF!)</f>
        <v>#REF!</v>
      </c>
      <c r="AF34" s="232"/>
      <c r="AG34" s="233"/>
      <c r="AH34" s="200" t="e">
        <f>IF(#REF!="","",#REF!)</f>
        <v>#REF!</v>
      </c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1"/>
    </row>
    <row r="35" spans="1:47">
      <c r="B35" s="14"/>
      <c r="C35" s="189" t="e">
        <f>IF(#REF!="","",#REF!)</f>
        <v>#REF!</v>
      </c>
      <c r="D35" s="189"/>
      <c r="E35" s="189"/>
      <c r="F35" s="189"/>
      <c r="G35" s="189"/>
      <c r="H35" s="189"/>
      <c r="I35" s="189"/>
      <c r="J35" s="189"/>
      <c r="K35" s="190"/>
      <c r="L35" s="191" t="e">
        <f>IF(#REF!="","",#REF!)</f>
        <v>#REF!</v>
      </c>
      <c r="M35" s="192"/>
      <c r="N35" s="192"/>
      <c r="O35" s="193"/>
      <c r="P35" s="194" t="e">
        <f>IF(#REF!="","",#REF!)</f>
        <v>#REF!</v>
      </c>
      <c r="Q35" s="195"/>
      <c r="R35" s="195"/>
      <c r="S35" s="195"/>
      <c r="T35" s="23" t="e">
        <f>IF(#REF!="","","－")</f>
        <v>#REF!</v>
      </c>
      <c r="U35" s="240" t="e">
        <f>IF(#REF!="","",#REF!)</f>
        <v>#REF!</v>
      </c>
      <c r="V35" s="241"/>
      <c r="W35" s="194" t="e">
        <f>IF(#REF!="","",#REF!)</f>
        <v>#REF!</v>
      </c>
      <c r="X35" s="195"/>
      <c r="Y35" s="195"/>
      <c r="Z35" s="196"/>
      <c r="AA35" s="197" t="e">
        <f t="shared" si="7"/>
        <v>#REF!</v>
      </c>
      <c r="AB35" s="198"/>
      <c r="AC35" s="198"/>
      <c r="AD35" s="199"/>
      <c r="AE35" s="231" t="e">
        <f>IF(#REF!="","",#REF!)</f>
        <v>#REF!</v>
      </c>
      <c r="AF35" s="232"/>
      <c r="AG35" s="233"/>
      <c r="AH35" s="200" t="e">
        <f>IF(#REF!="","",#REF!)</f>
        <v>#REF!</v>
      </c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1"/>
    </row>
    <row r="36" spans="1:47">
      <c r="B36" s="14"/>
      <c r="C36" s="189" t="e">
        <f>IF(#REF!="","",#REF!)</f>
        <v>#REF!</v>
      </c>
      <c r="D36" s="189"/>
      <c r="E36" s="189"/>
      <c r="F36" s="189"/>
      <c r="G36" s="189"/>
      <c r="H36" s="189"/>
      <c r="I36" s="189"/>
      <c r="J36" s="189"/>
      <c r="K36" s="190"/>
      <c r="L36" s="191" t="e">
        <f>IF(#REF!="","",#REF!)</f>
        <v>#REF!</v>
      </c>
      <c r="M36" s="192"/>
      <c r="N36" s="192"/>
      <c r="O36" s="193"/>
      <c r="P36" s="194" t="e">
        <f>IF(#REF!="","",#REF!)</f>
        <v>#REF!</v>
      </c>
      <c r="Q36" s="195"/>
      <c r="R36" s="195"/>
      <c r="S36" s="195"/>
      <c r="T36" s="23" t="e">
        <f>IF(#REF!="","","－")</f>
        <v>#REF!</v>
      </c>
      <c r="U36" s="240" t="e">
        <f>IF(#REF!="","",#REF!)</f>
        <v>#REF!</v>
      </c>
      <c r="V36" s="241"/>
      <c r="W36" s="194" t="e">
        <f>IF(#REF!="","",#REF!)</f>
        <v>#REF!</v>
      </c>
      <c r="X36" s="195"/>
      <c r="Y36" s="195"/>
      <c r="Z36" s="196"/>
      <c r="AA36" s="197" t="e">
        <f t="shared" si="7"/>
        <v>#REF!</v>
      </c>
      <c r="AB36" s="198"/>
      <c r="AC36" s="198"/>
      <c r="AD36" s="199"/>
      <c r="AE36" s="231" t="e">
        <f>IF(#REF!="","",#REF!)</f>
        <v>#REF!</v>
      </c>
      <c r="AF36" s="232"/>
      <c r="AG36" s="233"/>
      <c r="AH36" s="200" t="e">
        <f>IF(#REF!="","",#REF!)</f>
        <v>#REF!</v>
      </c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1"/>
    </row>
    <row r="37" spans="1:47">
      <c r="B37" s="14"/>
      <c r="C37" s="189" t="e">
        <f>IF(#REF!="","",#REF!)</f>
        <v>#REF!</v>
      </c>
      <c r="D37" s="189"/>
      <c r="E37" s="189"/>
      <c r="F37" s="189"/>
      <c r="G37" s="189"/>
      <c r="H37" s="189"/>
      <c r="I37" s="189"/>
      <c r="J37" s="189"/>
      <c r="K37" s="190"/>
      <c r="L37" s="191" t="e">
        <f>IF(#REF!="","",#REF!)</f>
        <v>#REF!</v>
      </c>
      <c r="M37" s="192"/>
      <c r="N37" s="192"/>
      <c r="O37" s="193"/>
      <c r="P37" s="194" t="e">
        <f>IF(#REF!="","",#REF!)</f>
        <v>#REF!</v>
      </c>
      <c r="Q37" s="195"/>
      <c r="R37" s="195"/>
      <c r="S37" s="195"/>
      <c r="T37" s="23" t="e">
        <f>IF(#REF!="","","－")</f>
        <v>#REF!</v>
      </c>
      <c r="U37" s="240" t="e">
        <f>IF(#REF!="","",#REF!)</f>
        <v>#REF!</v>
      </c>
      <c r="V37" s="241"/>
      <c r="W37" s="194" t="e">
        <f>IF(#REF!="","",#REF!)</f>
        <v>#REF!</v>
      </c>
      <c r="X37" s="195"/>
      <c r="Y37" s="195"/>
      <c r="Z37" s="196"/>
      <c r="AA37" s="197" t="e">
        <f t="shared" si="7"/>
        <v>#REF!</v>
      </c>
      <c r="AB37" s="198"/>
      <c r="AC37" s="198"/>
      <c r="AD37" s="199"/>
      <c r="AE37" s="231" t="e">
        <f>IF(#REF!="","",#REF!)</f>
        <v>#REF!</v>
      </c>
      <c r="AF37" s="232"/>
      <c r="AG37" s="233"/>
      <c r="AH37" s="200" t="e">
        <f>IF(#REF!="","",#REF!)</f>
        <v>#REF!</v>
      </c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1"/>
    </row>
    <row r="38" spans="1:47" ht="16.5" thickBot="1">
      <c r="B38" s="14"/>
      <c r="C38" s="82"/>
      <c r="D38" s="82"/>
      <c r="E38" s="82"/>
      <c r="F38" s="82"/>
      <c r="G38" s="82"/>
      <c r="H38" s="82"/>
      <c r="I38" s="82"/>
      <c r="J38" s="82"/>
      <c r="K38" s="107"/>
      <c r="L38" s="70"/>
      <c r="M38" s="71"/>
      <c r="N38" s="71"/>
      <c r="O38" s="72"/>
      <c r="P38" s="73"/>
      <c r="Q38" s="74"/>
      <c r="R38" s="74"/>
      <c r="S38" s="74"/>
      <c r="T38" s="23"/>
      <c r="U38" s="108"/>
      <c r="V38" s="109"/>
      <c r="W38" s="73"/>
      <c r="X38" s="74"/>
      <c r="Y38" s="74"/>
      <c r="Z38" s="75"/>
      <c r="AA38" s="57"/>
      <c r="AB38" s="58"/>
      <c r="AC38" s="58"/>
      <c r="AD38" s="59"/>
      <c r="AE38" s="103"/>
      <c r="AF38" s="110"/>
      <c r="AG38" s="104"/>
      <c r="AH38" s="111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3"/>
    </row>
    <row r="39" spans="1:47" ht="19.5" thickTop="1" thickBot="1">
      <c r="B39" s="242" t="s">
        <v>20</v>
      </c>
      <c r="C39" s="243"/>
      <c r="D39" s="243"/>
      <c r="E39" s="243"/>
      <c r="F39" s="243"/>
      <c r="G39" s="243"/>
      <c r="H39" s="243"/>
      <c r="I39" s="243"/>
      <c r="J39" s="243"/>
      <c r="K39" s="244"/>
      <c r="L39" s="245" t="e">
        <f>SUM(L7:O37)</f>
        <v>#REF!</v>
      </c>
      <c r="M39" s="246"/>
      <c r="N39" s="246"/>
      <c r="O39" s="247"/>
      <c r="P39" s="248"/>
      <c r="Q39" s="249"/>
      <c r="R39" s="249"/>
      <c r="S39" s="249"/>
      <c r="T39" s="249"/>
      <c r="U39" s="249"/>
      <c r="V39" s="250"/>
      <c r="W39" s="251" t="e">
        <f>IF(SUM($W$6,$W$13,$W$18,$W$24,$W$28)&gt;2000000,2000000,SUM($W$6,$W$13,$W$18,$W$24,$W$28))</f>
        <v>#REF!</v>
      </c>
      <c r="X39" s="252"/>
      <c r="Y39" s="252"/>
      <c r="Z39" s="253"/>
      <c r="AA39" s="254" t="e">
        <f>L39-W39-SUM(AA7:AD37)</f>
        <v>#REF!</v>
      </c>
      <c r="AB39" s="255"/>
      <c r="AC39" s="255"/>
      <c r="AD39" s="256"/>
      <c r="AE39" s="257"/>
      <c r="AF39" s="258"/>
      <c r="AG39" s="52"/>
      <c r="AH39" s="259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1"/>
    </row>
    <row r="40" spans="1:47">
      <c r="B40" s="38"/>
      <c r="C40" s="38"/>
      <c r="D40" s="38"/>
      <c r="E40" s="38"/>
      <c r="F40" s="38"/>
      <c r="G40" s="38"/>
      <c r="H40" s="38"/>
      <c r="I40" s="3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</row>
    <row r="41" spans="1:47" ht="16.5" thickBot="1">
      <c r="A41" s="10" t="s">
        <v>21</v>
      </c>
    </row>
    <row r="42" spans="1:47">
      <c r="B42" s="262" t="s">
        <v>22</v>
      </c>
      <c r="C42" s="263"/>
      <c r="D42" s="263"/>
      <c r="E42" s="263"/>
      <c r="F42" s="263"/>
      <c r="G42" s="263"/>
      <c r="H42" s="263"/>
      <c r="I42" s="263"/>
      <c r="J42" s="263"/>
      <c r="K42" s="264" t="s">
        <v>23</v>
      </c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4" t="s">
        <v>24</v>
      </c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265"/>
      <c r="AI42" s="174" t="s">
        <v>25</v>
      </c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265"/>
    </row>
    <row r="43" spans="1:47">
      <c r="B43" s="266">
        <v>45017</v>
      </c>
      <c r="C43" s="267"/>
      <c r="D43" s="267"/>
      <c r="E43" s="267"/>
      <c r="F43" s="267"/>
      <c r="G43" s="268" t="s">
        <v>26</v>
      </c>
      <c r="H43" s="268"/>
      <c r="I43" s="268"/>
      <c r="J43" s="12"/>
      <c r="K43" s="269" t="s">
        <v>27</v>
      </c>
      <c r="L43" s="270"/>
      <c r="M43" s="270"/>
      <c r="N43" s="270" t="e">
        <f>#REF!</f>
        <v>#REF!</v>
      </c>
      <c r="O43" s="270"/>
      <c r="P43" s="40" t="s">
        <v>28</v>
      </c>
      <c r="Q43" s="40"/>
      <c r="R43" s="95"/>
      <c r="S43" s="95"/>
      <c r="T43" s="40"/>
      <c r="U43" s="40"/>
      <c r="V43" s="40"/>
      <c r="W43" s="271" t="s">
        <v>27</v>
      </c>
      <c r="X43" s="216"/>
      <c r="Y43" s="216"/>
      <c r="Z43" s="216" t="e">
        <f>#REF!</f>
        <v>#REF!</v>
      </c>
      <c r="AA43" s="216"/>
      <c r="AB43" s="216"/>
      <c r="AC43" s="216"/>
      <c r="AD43" s="216"/>
      <c r="AE43" s="95" t="s">
        <v>29</v>
      </c>
      <c r="AH43" s="97"/>
      <c r="AI43" s="98"/>
      <c r="AJ43" s="96"/>
      <c r="AK43" s="96"/>
      <c r="AL43" s="96"/>
      <c r="AM43" s="40"/>
      <c r="AN43" s="40"/>
      <c r="AO43" s="270" t="s">
        <v>27</v>
      </c>
      <c r="AP43" s="270"/>
      <c r="AQ43" s="270" t="e">
        <f>#REF!</f>
        <v>#REF!</v>
      </c>
      <c r="AR43" s="270"/>
      <c r="AS43" s="270"/>
      <c r="AT43" s="270" t="s">
        <v>30</v>
      </c>
      <c r="AU43" s="272"/>
    </row>
    <row r="44" spans="1:47" ht="16.5" thickBot="1">
      <c r="B44" s="42"/>
      <c r="C44" s="282" t="e">
        <f>#REF!</f>
        <v>#REF!</v>
      </c>
      <c r="D44" s="282"/>
      <c r="E44" s="282"/>
      <c r="F44" s="282"/>
      <c r="G44" s="282"/>
      <c r="H44" s="280" t="s">
        <v>31</v>
      </c>
      <c r="I44" s="280"/>
      <c r="J44" s="280"/>
      <c r="K44" s="283" t="s">
        <v>32</v>
      </c>
      <c r="L44" s="280"/>
      <c r="M44" s="280"/>
      <c r="N44" s="280" t="e">
        <f>#REF!</f>
        <v>#REF!</v>
      </c>
      <c r="O44" s="280"/>
      <c r="P44" s="43" t="s">
        <v>28</v>
      </c>
      <c r="Q44" s="280" t="s">
        <v>33</v>
      </c>
      <c r="R44" s="280"/>
      <c r="S44" s="280"/>
      <c r="T44" s="280" t="e">
        <f>#REF!&amp;"名"</f>
        <v>#REF!</v>
      </c>
      <c r="U44" s="280"/>
      <c r="V44" s="43" t="s">
        <v>34</v>
      </c>
      <c r="W44" s="281" t="s">
        <v>32</v>
      </c>
      <c r="X44" s="280"/>
      <c r="Y44" s="280"/>
      <c r="Z44" s="280" t="e">
        <f>#REF!</f>
        <v>#REF!</v>
      </c>
      <c r="AA44" s="280"/>
      <c r="AB44" s="280"/>
      <c r="AC44" s="43" t="s">
        <v>29</v>
      </c>
      <c r="AD44" s="280" t="s">
        <v>35</v>
      </c>
      <c r="AE44" s="280"/>
      <c r="AF44" s="280" t="e">
        <f>#REF!&amp;"日"</f>
        <v>#REF!</v>
      </c>
      <c r="AG44" s="280"/>
      <c r="AH44" s="44" t="s">
        <v>34</v>
      </c>
      <c r="AI44" s="281" t="s">
        <v>36</v>
      </c>
      <c r="AJ44" s="280"/>
      <c r="AK44" s="280" t="s">
        <v>37</v>
      </c>
      <c r="AL44" s="280"/>
      <c r="AM44" s="280"/>
      <c r="AN44" s="280" t="e">
        <f>#REF!</f>
        <v>#REF!</v>
      </c>
      <c r="AO44" s="280"/>
      <c r="AP44" s="43" t="s">
        <v>28</v>
      </c>
      <c r="AQ44" s="280" t="s">
        <v>33</v>
      </c>
      <c r="AR44" s="280"/>
      <c r="AS44" s="280" t="e">
        <f>#REF!</f>
        <v>#REF!</v>
      </c>
      <c r="AT44" s="280"/>
      <c r="AU44" s="44" t="s">
        <v>28</v>
      </c>
    </row>
    <row r="45" spans="1:47">
      <c r="B45" s="38"/>
      <c r="C45" s="38"/>
      <c r="D45" s="38"/>
      <c r="E45" s="38"/>
      <c r="F45" s="38"/>
      <c r="G45" s="38"/>
      <c r="H45" s="38"/>
      <c r="I45" s="3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</row>
    <row r="46" spans="1:47" ht="16.5" thickBot="1">
      <c r="A46" s="10" t="s">
        <v>38</v>
      </c>
    </row>
    <row r="47" spans="1:47">
      <c r="B47" s="262" t="s">
        <v>39</v>
      </c>
      <c r="C47" s="263"/>
      <c r="D47" s="263"/>
      <c r="E47" s="263"/>
      <c r="F47" s="263"/>
      <c r="G47" s="263"/>
      <c r="H47" s="263"/>
      <c r="I47" s="263"/>
      <c r="J47" s="263"/>
      <c r="K47" s="273"/>
      <c r="L47" s="264" t="s">
        <v>40</v>
      </c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265"/>
    </row>
    <row r="48" spans="1:47">
      <c r="B48" s="274" t="e">
        <f>IF(#REF!="","",#REF!)</f>
        <v>#REF!</v>
      </c>
      <c r="C48" s="275"/>
      <c r="D48" s="275"/>
      <c r="E48" s="275"/>
      <c r="F48" s="275"/>
      <c r="G48" s="275"/>
      <c r="H48" s="275"/>
      <c r="I48" s="275"/>
      <c r="J48" s="275"/>
      <c r="K48" s="276"/>
      <c r="L48" s="277" t="e">
        <f>IF(#REF!="","",#REF!)</f>
        <v>#REF!</v>
      </c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9"/>
    </row>
    <row r="49" spans="1:47">
      <c r="B49" s="274" t="e">
        <f>IF(#REF!="","",#REF!)</f>
        <v>#REF!</v>
      </c>
      <c r="C49" s="275"/>
      <c r="D49" s="275"/>
      <c r="E49" s="275"/>
      <c r="F49" s="275"/>
      <c r="G49" s="275"/>
      <c r="H49" s="275"/>
      <c r="I49" s="275"/>
      <c r="J49" s="275"/>
      <c r="K49" s="276"/>
      <c r="L49" s="277" t="e">
        <f>IF(#REF!="","",#REF!)</f>
        <v>#REF!</v>
      </c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9"/>
    </row>
    <row r="50" spans="1:47" ht="16.5" thickBot="1">
      <c r="B50" s="287" t="e">
        <f>IF(#REF!="","",#REF!)</f>
        <v>#REF!</v>
      </c>
      <c r="C50" s="288"/>
      <c r="D50" s="288"/>
      <c r="E50" s="288"/>
      <c r="F50" s="288"/>
      <c r="G50" s="288"/>
      <c r="H50" s="288"/>
      <c r="I50" s="288"/>
      <c r="J50" s="288"/>
      <c r="K50" s="289"/>
      <c r="L50" s="290" t="e">
        <f>IF(#REF!="","",#REF!)</f>
        <v>#REF!</v>
      </c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2"/>
    </row>
    <row r="51" spans="1:47">
      <c r="B51" s="3"/>
      <c r="C51" s="3"/>
      <c r="D51" s="3"/>
      <c r="E51" s="3"/>
      <c r="F51" s="3"/>
      <c r="G51" s="3"/>
      <c r="H51" s="3"/>
      <c r="I51" s="3"/>
      <c r="J51" s="3"/>
      <c r="K51" s="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1:47" ht="16.5" thickBot="1">
      <c r="A52" s="10" t="s">
        <v>41</v>
      </c>
    </row>
    <row r="53" spans="1:47">
      <c r="B53" s="262" t="s">
        <v>39</v>
      </c>
      <c r="C53" s="263"/>
      <c r="D53" s="263"/>
      <c r="E53" s="263"/>
      <c r="F53" s="263"/>
      <c r="G53" s="263"/>
      <c r="H53" s="263"/>
      <c r="I53" s="263"/>
      <c r="J53" s="263"/>
      <c r="K53" s="273"/>
      <c r="L53" s="264" t="s">
        <v>42</v>
      </c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265"/>
    </row>
    <row r="54" spans="1:47">
      <c r="B54" s="274" t="e">
        <f>IF(#REF!="","",#REF!)</f>
        <v>#REF!</v>
      </c>
      <c r="C54" s="275"/>
      <c r="D54" s="275"/>
      <c r="E54" s="275"/>
      <c r="F54" s="275"/>
      <c r="G54" s="275"/>
      <c r="H54" s="275"/>
      <c r="I54" s="275"/>
      <c r="J54" s="275"/>
      <c r="K54" s="276"/>
      <c r="L54" s="284" t="e">
        <f>IF(#REF!="","",#REF!)</f>
        <v>#REF!</v>
      </c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6"/>
    </row>
    <row r="55" spans="1:47" ht="16.5" thickBot="1">
      <c r="B55" s="287" t="e">
        <f>IF(#REF!="","",#REF!)</f>
        <v>#REF!</v>
      </c>
      <c r="C55" s="288"/>
      <c r="D55" s="288"/>
      <c r="E55" s="288"/>
      <c r="F55" s="288"/>
      <c r="G55" s="288"/>
      <c r="H55" s="288"/>
      <c r="I55" s="288"/>
      <c r="J55" s="288"/>
      <c r="K55" s="289"/>
      <c r="L55" s="290" t="e">
        <f>IF(#REF!="","",#REF!)</f>
        <v>#REF!</v>
      </c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2"/>
    </row>
    <row r="56" spans="1:47">
      <c r="B56" s="3"/>
      <c r="C56" s="3"/>
      <c r="D56" s="3"/>
      <c r="E56" s="3"/>
      <c r="F56" s="3"/>
      <c r="G56" s="3"/>
      <c r="H56" s="3"/>
      <c r="I56" s="3"/>
      <c r="J56" s="3"/>
      <c r="K56" s="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1:47" ht="16.5" thickBot="1">
      <c r="A57" s="10" t="s">
        <v>43</v>
      </c>
    </row>
    <row r="58" spans="1:47">
      <c r="B58" s="174" t="s">
        <v>44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265"/>
      <c r="W58" s="174" t="s">
        <v>45</v>
      </c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265"/>
      <c r="AM58" s="174" t="s">
        <v>46</v>
      </c>
      <c r="AN58" s="175"/>
      <c r="AO58" s="175"/>
      <c r="AP58" s="175"/>
      <c r="AQ58" s="175"/>
      <c r="AR58" s="175"/>
      <c r="AS58" s="175"/>
      <c r="AT58" s="175"/>
      <c r="AU58" s="265"/>
    </row>
    <row r="59" spans="1:47">
      <c r="B59" s="293" t="s">
        <v>47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7"/>
      <c r="P59" s="206" t="s">
        <v>48</v>
      </c>
      <c r="Q59" s="206"/>
      <c r="R59" s="206"/>
      <c r="S59" s="206"/>
      <c r="T59" s="206"/>
      <c r="U59" s="206"/>
      <c r="V59" s="294"/>
      <c r="W59" s="295" t="s">
        <v>47</v>
      </c>
      <c r="X59" s="296"/>
      <c r="Y59" s="296"/>
      <c r="Z59" s="296"/>
      <c r="AA59" s="296"/>
      <c r="AB59" s="296"/>
      <c r="AC59" s="296"/>
      <c r="AD59" s="296"/>
      <c r="AE59" s="296"/>
      <c r="AF59" s="296"/>
      <c r="AG59" s="297"/>
      <c r="AH59" s="205" t="s">
        <v>48</v>
      </c>
      <c r="AI59" s="206"/>
      <c r="AJ59" s="206"/>
      <c r="AK59" s="206"/>
      <c r="AL59" s="294"/>
      <c r="AM59" s="298"/>
      <c r="AN59" s="268"/>
      <c r="AO59" s="268"/>
      <c r="AP59" s="268"/>
      <c r="AQ59" s="268"/>
      <c r="AR59" s="268"/>
      <c r="AS59" s="268"/>
      <c r="AT59" s="268"/>
      <c r="AU59" s="299"/>
    </row>
    <row r="60" spans="1:47">
      <c r="B60" s="302" t="s">
        <v>49</v>
      </c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4"/>
      <c r="P60" s="305" t="e">
        <f>W39</f>
        <v>#REF!</v>
      </c>
      <c r="Q60" s="305"/>
      <c r="R60" s="305"/>
      <c r="S60" s="305"/>
      <c r="T60" s="305"/>
      <c r="U60" s="305"/>
      <c r="V60" s="306"/>
      <c r="W60" s="316" t="s">
        <v>50</v>
      </c>
      <c r="X60" s="317"/>
      <c r="Y60" s="317"/>
      <c r="Z60" s="317"/>
      <c r="AA60" s="317"/>
      <c r="AB60" s="317"/>
      <c r="AC60" s="317"/>
      <c r="AD60" s="317"/>
      <c r="AE60" s="317"/>
      <c r="AF60" s="317"/>
      <c r="AG60" s="318"/>
      <c r="AH60" s="319" t="e">
        <f>W6</f>
        <v>#REF!</v>
      </c>
      <c r="AI60" s="320"/>
      <c r="AJ60" s="320"/>
      <c r="AK60" s="320"/>
      <c r="AL60" s="321"/>
      <c r="AM60" s="300"/>
      <c r="AN60" s="229"/>
      <c r="AO60" s="229"/>
      <c r="AP60" s="229"/>
      <c r="AQ60" s="229"/>
      <c r="AR60" s="229"/>
      <c r="AS60" s="229"/>
      <c r="AT60" s="229"/>
      <c r="AU60" s="301"/>
    </row>
    <row r="61" spans="1:47">
      <c r="B61" s="302" t="s">
        <v>51</v>
      </c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4"/>
      <c r="P61" s="305" t="e">
        <f>AA39</f>
        <v>#REF!</v>
      </c>
      <c r="Q61" s="305"/>
      <c r="R61" s="305"/>
      <c r="S61" s="305"/>
      <c r="T61" s="305"/>
      <c r="U61" s="305"/>
      <c r="V61" s="306"/>
      <c r="W61" s="302" t="s">
        <v>52</v>
      </c>
      <c r="X61" s="303"/>
      <c r="Y61" s="303"/>
      <c r="Z61" s="303"/>
      <c r="AA61" s="303"/>
      <c r="AB61" s="303"/>
      <c r="AC61" s="303"/>
      <c r="AD61" s="303"/>
      <c r="AE61" s="303"/>
      <c r="AF61" s="303"/>
      <c r="AG61" s="304"/>
      <c r="AH61" s="197" t="e">
        <f>W13</f>
        <v>#REF!</v>
      </c>
      <c r="AI61" s="198"/>
      <c r="AJ61" s="198"/>
      <c r="AK61" s="198"/>
      <c r="AL61" s="307"/>
      <c r="AM61" s="300"/>
      <c r="AN61" s="229"/>
      <c r="AO61" s="229"/>
      <c r="AP61" s="229"/>
      <c r="AQ61" s="229"/>
      <c r="AR61" s="229"/>
      <c r="AS61" s="229"/>
      <c r="AT61" s="229"/>
      <c r="AU61" s="301"/>
    </row>
    <row r="62" spans="1:47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2"/>
      <c r="P62" s="56"/>
      <c r="Q62" s="56"/>
      <c r="R62" s="56"/>
      <c r="S62" s="56"/>
      <c r="T62" s="56"/>
      <c r="U62" s="56"/>
      <c r="V62" s="79"/>
      <c r="W62" s="302" t="s">
        <v>53</v>
      </c>
      <c r="X62" s="303"/>
      <c r="Y62" s="303"/>
      <c r="Z62" s="303"/>
      <c r="AA62" s="303"/>
      <c r="AB62" s="303"/>
      <c r="AC62" s="303"/>
      <c r="AD62" s="303"/>
      <c r="AE62" s="303"/>
      <c r="AF62" s="303"/>
      <c r="AG62" s="304"/>
      <c r="AH62" s="197" t="e">
        <f>W18</f>
        <v>#REF!</v>
      </c>
      <c r="AI62" s="198"/>
      <c r="AJ62" s="198"/>
      <c r="AK62" s="198"/>
      <c r="AL62" s="307"/>
      <c r="AM62" s="300"/>
      <c r="AN62" s="229"/>
      <c r="AO62" s="229"/>
      <c r="AP62" s="229"/>
      <c r="AQ62" s="229"/>
      <c r="AR62" s="229"/>
      <c r="AS62" s="229"/>
      <c r="AT62" s="229"/>
      <c r="AU62" s="301"/>
    </row>
    <row r="63" spans="1:47">
      <c r="B63" s="93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/>
      <c r="P63" s="57"/>
      <c r="Q63" s="58"/>
      <c r="R63" s="58"/>
      <c r="S63" s="58"/>
      <c r="T63" s="58"/>
      <c r="U63" s="58"/>
      <c r="V63" s="94"/>
      <c r="W63" s="302" t="s">
        <v>54</v>
      </c>
      <c r="X63" s="303"/>
      <c r="Y63" s="303"/>
      <c r="Z63" s="303"/>
      <c r="AA63" s="303"/>
      <c r="AB63" s="303"/>
      <c r="AC63" s="303"/>
      <c r="AD63" s="303"/>
      <c r="AE63" s="303"/>
      <c r="AF63" s="303"/>
      <c r="AG63" s="304"/>
      <c r="AH63" s="197" t="e">
        <f>W24</f>
        <v>#REF!</v>
      </c>
      <c r="AI63" s="198"/>
      <c r="AJ63" s="198"/>
      <c r="AK63" s="198"/>
      <c r="AL63" s="307"/>
      <c r="AM63" s="300"/>
      <c r="AN63" s="229"/>
      <c r="AO63" s="229"/>
      <c r="AP63" s="229"/>
      <c r="AQ63" s="229"/>
      <c r="AR63" s="229"/>
      <c r="AS63" s="229"/>
      <c r="AT63" s="229"/>
      <c r="AU63" s="301"/>
    </row>
    <row r="64" spans="1:47">
      <c r="B64" s="308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10"/>
      <c r="P64" s="311"/>
      <c r="Q64" s="311"/>
      <c r="R64" s="311"/>
      <c r="S64" s="311"/>
      <c r="T64" s="311"/>
      <c r="U64" s="311"/>
      <c r="V64" s="312"/>
      <c r="W64" s="308" t="s">
        <v>55</v>
      </c>
      <c r="X64" s="309"/>
      <c r="Y64" s="309"/>
      <c r="Z64" s="309"/>
      <c r="AA64" s="309"/>
      <c r="AB64" s="309"/>
      <c r="AC64" s="309"/>
      <c r="AD64" s="309"/>
      <c r="AE64" s="309"/>
      <c r="AF64" s="309"/>
      <c r="AG64" s="310"/>
      <c r="AH64" s="313" t="e">
        <f>W28</f>
        <v>#REF!</v>
      </c>
      <c r="AI64" s="314"/>
      <c r="AJ64" s="314"/>
      <c r="AK64" s="314"/>
      <c r="AL64" s="315"/>
      <c r="AM64" s="300"/>
      <c r="AN64" s="229"/>
      <c r="AO64" s="229"/>
      <c r="AP64" s="229"/>
      <c r="AQ64" s="229"/>
      <c r="AR64" s="229"/>
      <c r="AS64" s="229"/>
      <c r="AT64" s="229"/>
      <c r="AU64" s="301"/>
    </row>
    <row r="65" spans="1:47" ht="16.5" thickBot="1">
      <c r="B65" s="332" t="s">
        <v>56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4"/>
      <c r="P65" s="335" t="e">
        <f>SUM(P60:V63)</f>
        <v>#REF!</v>
      </c>
      <c r="Q65" s="335"/>
      <c r="R65" s="335"/>
      <c r="S65" s="335"/>
      <c r="T65" s="335"/>
      <c r="U65" s="335"/>
      <c r="V65" s="336"/>
      <c r="W65" s="337" t="s">
        <v>57</v>
      </c>
      <c r="X65" s="338"/>
      <c r="Y65" s="338"/>
      <c r="Z65" s="338"/>
      <c r="AA65" s="338"/>
      <c r="AB65" s="338"/>
      <c r="AC65" s="338"/>
      <c r="AD65" s="338"/>
      <c r="AE65" s="338"/>
      <c r="AF65" s="338"/>
      <c r="AG65" s="339"/>
      <c r="AH65" s="340" t="e">
        <f>SUM(AH60:AL64)</f>
        <v>#REF!</v>
      </c>
      <c r="AI65" s="338"/>
      <c r="AJ65" s="338"/>
      <c r="AK65" s="338"/>
      <c r="AL65" s="341"/>
      <c r="AM65" s="342" t="e">
        <f>P65-AH65</f>
        <v>#REF!</v>
      </c>
      <c r="AN65" s="342"/>
      <c r="AO65" s="342"/>
      <c r="AP65" s="342"/>
      <c r="AQ65" s="342"/>
      <c r="AR65" s="342"/>
      <c r="AS65" s="342"/>
      <c r="AT65" s="342"/>
      <c r="AU65" s="343"/>
    </row>
    <row r="66" spans="1:47">
      <c r="B66" s="38"/>
      <c r="C66" s="38"/>
      <c r="D66" s="38"/>
      <c r="E66" s="38"/>
      <c r="F66" s="38"/>
      <c r="G66" s="38"/>
      <c r="H66" s="38"/>
      <c r="I66" s="3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</row>
    <row r="67" spans="1:47" ht="16.5" thickBot="1">
      <c r="A67" s="10" t="s">
        <v>58</v>
      </c>
    </row>
    <row r="68" spans="1:47">
      <c r="B68" s="174" t="s">
        <v>59</v>
      </c>
      <c r="C68" s="175"/>
      <c r="D68" s="175"/>
      <c r="E68" s="175"/>
      <c r="F68" s="175"/>
      <c r="G68" s="175"/>
      <c r="H68" s="175"/>
      <c r="I68" s="265"/>
      <c r="J68" s="344" t="e">
        <f>#REF!</f>
        <v>#REF!</v>
      </c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5"/>
    </row>
    <row r="69" spans="1:47" ht="16.5" thickBot="1">
      <c r="B69" s="322" t="s">
        <v>60</v>
      </c>
      <c r="C69" s="323"/>
      <c r="D69" s="323"/>
      <c r="E69" s="323"/>
      <c r="F69" s="323"/>
      <c r="G69" s="323"/>
      <c r="H69" s="323"/>
      <c r="I69" s="324"/>
      <c r="J69" s="325" t="e">
        <f>#REF!</f>
        <v>#REF!</v>
      </c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6"/>
    </row>
    <row r="70" spans="1:47">
      <c r="B70" s="327"/>
      <c r="C70" s="328"/>
      <c r="D70" s="328"/>
      <c r="E70" s="328"/>
      <c r="F70" s="328"/>
      <c r="G70" s="328"/>
      <c r="H70" s="328"/>
      <c r="I70" s="328"/>
      <c r="J70" s="329" t="s">
        <v>61</v>
      </c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330" t="s">
        <v>62</v>
      </c>
      <c r="Y70" s="330"/>
      <c r="Z70" s="330"/>
      <c r="AA70" s="330"/>
      <c r="AB70" s="330"/>
      <c r="AC70" s="330"/>
      <c r="AD70" s="330" t="s">
        <v>63</v>
      </c>
      <c r="AE70" s="330"/>
      <c r="AF70" s="330"/>
      <c r="AG70" s="330"/>
      <c r="AH70" s="331" t="s">
        <v>64</v>
      </c>
      <c r="AI70" s="331"/>
      <c r="AJ70" s="331"/>
      <c r="AK70" s="331"/>
      <c r="AL70" s="331"/>
      <c r="AM70" s="177" t="s">
        <v>65</v>
      </c>
      <c r="AN70" s="178"/>
      <c r="AO70" s="178"/>
      <c r="AP70" s="178"/>
      <c r="AQ70" s="178"/>
      <c r="AR70" s="178"/>
      <c r="AS70" s="178"/>
      <c r="AT70" s="178"/>
      <c r="AU70" s="183"/>
    </row>
    <row r="71" spans="1:47" ht="24.75">
      <c r="B71" s="293" t="s">
        <v>66</v>
      </c>
      <c r="C71" s="206"/>
      <c r="D71" s="206"/>
      <c r="E71" s="206"/>
      <c r="F71" s="206"/>
      <c r="G71" s="206"/>
      <c r="H71" s="206"/>
      <c r="I71" s="206"/>
      <c r="J71" s="349" t="e">
        <f>#REF!</f>
        <v>#REF!</v>
      </c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 t="e">
        <f>#REF!</f>
        <v>#REF!</v>
      </c>
      <c r="Y71" s="350"/>
      <c r="Z71" s="350"/>
      <c r="AA71" s="350"/>
      <c r="AB71" s="350"/>
      <c r="AC71" s="350"/>
      <c r="AD71" s="350" t="e">
        <f>#REF!</f>
        <v>#REF!</v>
      </c>
      <c r="AE71" s="350" ph="1"/>
      <c r="AF71" s="350" ph="1"/>
      <c r="AG71" s="350" ph="1"/>
      <c r="AH71" s="350" t="e">
        <f>#REF!</f>
        <v>#REF!</v>
      </c>
      <c r="AI71" s="350"/>
      <c r="AJ71" s="350"/>
      <c r="AK71" s="350"/>
      <c r="AL71" s="350"/>
      <c r="AM71" s="350" t="e">
        <f>#REF!</f>
        <v>#REF!</v>
      </c>
      <c r="AN71" s="350"/>
      <c r="AO71" s="350"/>
      <c r="AP71" s="350"/>
      <c r="AQ71" s="350"/>
      <c r="AR71" s="350"/>
      <c r="AS71" s="350"/>
      <c r="AT71" s="350"/>
      <c r="AU71" s="351"/>
    </row>
    <row r="72" spans="1:47" ht="25.5" thickBot="1">
      <c r="B72" s="322" t="s">
        <v>67</v>
      </c>
      <c r="C72" s="323"/>
      <c r="D72" s="323"/>
      <c r="E72" s="323"/>
      <c r="F72" s="323"/>
      <c r="G72" s="323"/>
      <c r="H72" s="323"/>
      <c r="I72" s="323"/>
      <c r="J72" s="346" t="e">
        <f>#REF!</f>
        <v>#REF!</v>
      </c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 t="e">
        <f>#REF!</f>
        <v>#REF!</v>
      </c>
      <c r="Y72" s="347"/>
      <c r="Z72" s="347"/>
      <c r="AA72" s="347"/>
      <c r="AB72" s="347"/>
      <c r="AC72" s="347"/>
      <c r="AD72" s="347" t="e">
        <f>#REF!</f>
        <v>#REF!</v>
      </c>
      <c r="AE72" s="347" ph="1"/>
      <c r="AF72" s="347" ph="1"/>
      <c r="AG72" s="347" ph="1"/>
      <c r="AH72" s="347" t="e">
        <f>#REF!</f>
        <v>#REF!</v>
      </c>
      <c r="AI72" s="347"/>
      <c r="AJ72" s="347"/>
      <c r="AK72" s="347"/>
      <c r="AL72" s="347"/>
      <c r="AM72" s="347" t="e">
        <f>#REF!</f>
        <v>#REF!</v>
      </c>
      <c r="AN72" s="347"/>
      <c r="AO72" s="347"/>
      <c r="AP72" s="347"/>
      <c r="AQ72" s="347"/>
      <c r="AR72" s="347"/>
      <c r="AS72" s="347"/>
      <c r="AT72" s="347"/>
      <c r="AU72" s="348"/>
    </row>
    <row r="78" spans="1:47" ht="24.75">
      <c r="AE78" s="10" ph="1"/>
      <c r="AF78" s="10" ph="1"/>
      <c r="AG78" s="10" ph="1"/>
    </row>
    <row r="79" spans="1:47" ht="24.75">
      <c r="AE79" s="10" ph="1"/>
      <c r="AF79" s="10" ph="1"/>
      <c r="AG79" s="10" ph="1"/>
    </row>
    <row r="84" spans="31:33" ht="24.75">
      <c r="AE84" s="10" ph="1"/>
      <c r="AF84" s="10" ph="1"/>
      <c r="AG84" s="10" ph="1"/>
    </row>
    <row r="85" spans="31:33" ht="24.75">
      <c r="AE85" s="10" ph="1"/>
      <c r="AF85" s="10" ph="1"/>
      <c r="AG85" s="10" ph="1"/>
    </row>
    <row r="86" spans="31:33" ht="24.75">
      <c r="AE86" s="10" ph="1"/>
      <c r="AF86" s="10" ph="1"/>
      <c r="AG86" s="10" ph="1"/>
    </row>
    <row r="87" spans="31:33" ht="24.75">
      <c r="AE87" s="10" ph="1"/>
      <c r="AF87" s="10" ph="1"/>
      <c r="AG87" s="10" ph="1"/>
    </row>
    <row r="88" spans="31:33" ht="24.75">
      <c r="AE88" s="10" ph="1"/>
      <c r="AF88" s="10" ph="1"/>
      <c r="AG88" s="10" ph="1"/>
    </row>
    <row r="89" spans="31:33" ht="24.75">
      <c r="AE89" s="10" ph="1"/>
      <c r="AF89" s="10" ph="1"/>
      <c r="AG89" s="10" ph="1"/>
    </row>
    <row r="90" spans="31:33" ht="24.75">
      <c r="AE90" s="10" ph="1"/>
      <c r="AF90" s="10" ph="1"/>
      <c r="AG90" s="10" ph="1"/>
    </row>
    <row r="91" spans="31:33" ht="24.75">
      <c r="AE91" s="10" ph="1"/>
      <c r="AF91" s="10" ph="1"/>
      <c r="AG91" s="10" ph="1"/>
    </row>
    <row r="92" spans="31:33" ht="24.75">
      <c r="AE92" s="10" ph="1"/>
      <c r="AF92" s="10" ph="1"/>
      <c r="AG92" s="10" ph="1"/>
    </row>
    <row r="93" spans="31:33" ht="24.75">
      <c r="AE93" s="10" ph="1"/>
      <c r="AF93" s="10" ph="1"/>
      <c r="AG93" s="10" ph="1"/>
    </row>
    <row r="94" spans="31:33" ht="24.75">
      <c r="AE94" s="10" ph="1"/>
      <c r="AF94" s="10" ph="1"/>
      <c r="AG94" s="10" ph="1"/>
    </row>
    <row r="95" spans="31:33" ht="24.75">
      <c r="AE95" s="10" ph="1"/>
      <c r="AF95" s="10" ph="1"/>
      <c r="AG95" s="10" ph="1"/>
    </row>
    <row r="100" spans="31:33" ht="24.75">
      <c r="AE100" s="10" ph="1"/>
      <c r="AF100" s="10" ph="1"/>
      <c r="AG100" s="10" ph="1"/>
    </row>
    <row r="101" spans="31:33" ht="24.75">
      <c r="AE101" s="10" ph="1"/>
      <c r="AF101" s="10" ph="1"/>
      <c r="AG101" s="10" ph="1"/>
    </row>
    <row r="102" spans="31:33" ht="24.75">
      <c r="AE102" s="10" ph="1"/>
      <c r="AF102" s="10" ph="1"/>
      <c r="AG102" s="10" ph="1"/>
    </row>
    <row r="103" spans="31:33" ht="24.75">
      <c r="AE103" s="10" ph="1"/>
      <c r="AF103" s="10" ph="1"/>
      <c r="AG103" s="10" ph="1"/>
    </row>
    <row r="104" spans="31:33" ht="24.75">
      <c r="AE104" s="10" ph="1"/>
      <c r="AF104" s="10" ph="1"/>
      <c r="AG104" s="10" ph="1"/>
    </row>
    <row r="105" spans="31:33" ht="24.75">
      <c r="AE105" s="10" ph="1"/>
      <c r="AF105" s="10" ph="1"/>
      <c r="AG105" s="10" ph="1"/>
    </row>
    <row r="110" spans="31:33" ht="24.75">
      <c r="AE110" s="10" ph="1"/>
      <c r="AF110" s="10" ph="1"/>
      <c r="AG110" s="10" ph="1"/>
    </row>
    <row r="111" spans="31:33" ht="24.75">
      <c r="AE111" s="10" ph="1"/>
      <c r="AF111" s="10" ph="1"/>
      <c r="AG111" s="10" ph="1"/>
    </row>
    <row r="112" spans="31:33" ht="24.75">
      <c r="AE112" s="10" ph="1"/>
      <c r="AF112" s="10" ph="1"/>
      <c r="AG112" s="10" ph="1"/>
    </row>
    <row r="113" spans="31:33" ht="24.75">
      <c r="AE113" s="10" ph="1"/>
      <c r="AF113" s="10" ph="1"/>
      <c r="AG113" s="10" ph="1"/>
    </row>
    <row r="114" spans="31:33" ht="24.75">
      <c r="AE114" s="10" ph="1"/>
      <c r="AF114" s="10" ph="1"/>
      <c r="AG114" s="10" ph="1"/>
    </row>
    <row r="115" spans="31:33" ht="24.75">
      <c r="AE115" s="10" ph="1"/>
      <c r="AF115" s="10" ph="1"/>
      <c r="AG115" s="10" ph="1"/>
    </row>
    <row r="120" spans="31:33" ht="24.75">
      <c r="AE120" s="10" ph="1"/>
      <c r="AF120" s="10" ph="1"/>
      <c r="AG120" s="10" ph="1"/>
    </row>
    <row r="121" spans="31:33" ht="24.75">
      <c r="AE121" s="10" ph="1"/>
      <c r="AF121" s="10" ph="1"/>
      <c r="AG121" s="10" ph="1"/>
    </row>
    <row r="122" spans="31:33" ht="24.75">
      <c r="AE122" s="10" ph="1"/>
      <c r="AF122" s="10" ph="1"/>
      <c r="AG122" s="10" ph="1"/>
    </row>
    <row r="123" spans="31:33" ht="24.75">
      <c r="AE123" s="10" ph="1"/>
      <c r="AF123" s="10" ph="1"/>
      <c r="AG123" s="10" ph="1"/>
    </row>
    <row r="124" spans="31:33" ht="24.75">
      <c r="AE124" s="10" ph="1"/>
      <c r="AF124" s="10" ph="1"/>
      <c r="AG124" s="10" ph="1"/>
    </row>
    <row r="125" spans="31:33" ht="24.75">
      <c r="AE125" s="10" ph="1"/>
      <c r="AF125" s="10" ph="1"/>
      <c r="AG125" s="10" ph="1"/>
    </row>
    <row r="126" spans="31:33" ht="24.75">
      <c r="AE126" s="10" ph="1"/>
      <c r="AF126" s="10" ph="1"/>
      <c r="AG126" s="10" ph="1"/>
    </row>
    <row r="131" spans="31:33" ht="24.75">
      <c r="AE131" s="10" ph="1"/>
      <c r="AF131" s="10" ph="1"/>
      <c r="AG131" s="10" ph="1"/>
    </row>
    <row r="132" spans="31:33" ht="24.75">
      <c r="AE132" s="10" ph="1"/>
      <c r="AF132" s="10" ph="1"/>
      <c r="AG132" s="10" ph="1"/>
    </row>
    <row r="133" spans="31:33" ht="24.75">
      <c r="AE133" s="10" ph="1"/>
      <c r="AF133" s="10" ph="1"/>
      <c r="AG133" s="10" ph="1"/>
    </row>
    <row r="134" spans="31:33" ht="24.75">
      <c r="AE134" s="10" ph="1"/>
      <c r="AF134" s="10" ph="1"/>
      <c r="AG134" s="10" ph="1"/>
    </row>
    <row r="135" spans="31:33" ht="24.75">
      <c r="AE135" s="10" ph="1"/>
      <c r="AF135" s="10" ph="1"/>
      <c r="AG135" s="10" ph="1"/>
    </row>
    <row r="136" spans="31:33" ht="24.75">
      <c r="AE136" s="10" ph="1"/>
      <c r="AF136" s="10" ph="1"/>
      <c r="AG136" s="10" ph="1"/>
    </row>
    <row r="141" spans="31:33" ht="24.75">
      <c r="AE141" s="10" ph="1"/>
      <c r="AF141" s="10" ph="1"/>
      <c r="AG141" s="10" ph="1"/>
    </row>
    <row r="142" spans="31:33" ht="24.75">
      <c r="AE142" s="10" ph="1"/>
      <c r="AF142" s="10" ph="1"/>
      <c r="AG142" s="10" ph="1"/>
    </row>
    <row r="143" spans="31:33" ht="24.75">
      <c r="AE143" s="10" ph="1"/>
      <c r="AF143" s="10" ph="1"/>
      <c r="AG143" s="10" ph="1"/>
    </row>
    <row r="144" spans="31:33" ht="24.75">
      <c r="AE144" s="10" ph="1"/>
      <c r="AF144" s="10" ph="1"/>
      <c r="AG144" s="10" ph="1"/>
    </row>
    <row r="145" spans="31:33" ht="24.75">
      <c r="AE145" s="10" ph="1"/>
      <c r="AF145" s="10" ph="1"/>
      <c r="AG145" s="10" ph="1"/>
    </row>
    <row r="146" spans="31:33" ht="24.75">
      <c r="AE146" s="10" ph="1"/>
      <c r="AF146" s="10" ph="1"/>
      <c r="AG146" s="10" ph="1"/>
    </row>
    <row r="151" spans="31:33" ht="24.75">
      <c r="AE151" s="10" ph="1"/>
      <c r="AF151" s="10" ph="1"/>
      <c r="AG151" s="10" ph="1"/>
    </row>
    <row r="152" spans="31:33" ht="24.75">
      <c r="AE152" s="10" ph="1"/>
      <c r="AF152" s="10" ph="1"/>
      <c r="AG152" s="10" ph="1"/>
    </row>
    <row r="153" spans="31:33" ht="24.75">
      <c r="AE153" s="10" ph="1"/>
      <c r="AF153" s="10" ph="1"/>
      <c r="AG153" s="10" ph="1"/>
    </row>
    <row r="154" spans="31:33" ht="24.75">
      <c r="AE154" s="10" ph="1"/>
      <c r="AF154" s="10" ph="1"/>
      <c r="AG154" s="10" ph="1"/>
    </row>
  </sheetData>
  <mergeCells count="317">
    <mergeCell ref="AH36:AU36"/>
    <mergeCell ref="C37:K37"/>
    <mergeCell ref="L37:O37"/>
    <mergeCell ref="P37:S37"/>
    <mergeCell ref="U37:V37"/>
    <mergeCell ref="W37:Z37"/>
    <mergeCell ref="AA37:AD37"/>
    <mergeCell ref="AE37:AG37"/>
    <mergeCell ref="AH37:AU37"/>
    <mergeCell ref="C36:K36"/>
    <mergeCell ref="L36:O36"/>
    <mergeCell ref="P36:S36"/>
    <mergeCell ref="U36:V36"/>
    <mergeCell ref="W36:Z36"/>
    <mergeCell ref="AA36:AD36"/>
    <mergeCell ref="B72:I72"/>
    <mergeCell ref="J72:W72"/>
    <mergeCell ref="X72:AC72"/>
    <mergeCell ref="AD72:AG72"/>
    <mergeCell ref="AH72:AL72"/>
    <mergeCell ref="AM72:AU72"/>
    <mergeCell ref="B71:I71"/>
    <mergeCell ref="J71:W71"/>
    <mergeCell ref="X71:AC71"/>
    <mergeCell ref="AD71:AG71"/>
    <mergeCell ref="AH71:AL71"/>
    <mergeCell ref="AM71:AU71"/>
    <mergeCell ref="B69:I69"/>
    <mergeCell ref="J69:AU69"/>
    <mergeCell ref="B70:I70"/>
    <mergeCell ref="J70:W70"/>
    <mergeCell ref="X70:AC70"/>
    <mergeCell ref="AD70:AG70"/>
    <mergeCell ref="AH70:AL70"/>
    <mergeCell ref="AM70:AU70"/>
    <mergeCell ref="B65:O65"/>
    <mergeCell ref="P65:V65"/>
    <mergeCell ref="W65:AG65"/>
    <mergeCell ref="AH65:AL65"/>
    <mergeCell ref="AM65:AU65"/>
    <mergeCell ref="B68:I68"/>
    <mergeCell ref="J68:AU68"/>
    <mergeCell ref="B58:V58"/>
    <mergeCell ref="W58:AL58"/>
    <mergeCell ref="AM58:AU58"/>
    <mergeCell ref="B59:O59"/>
    <mergeCell ref="P59:V59"/>
    <mergeCell ref="W59:AG59"/>
    <mergeCell ref="AH59:AL59"/>
    <mergeCell ref="AM59:AU64"/>
    <mergeCell ref="B60:O60"/>
    <mergeCell ref="P60:V60"/>
    <mergeCell ref="W62:AG62"/>
    <mergeCell ref="AH62:AL62"/>
    <mergeCell ref="W63:AG63"/>
    <mergeCell ref="AH63:AL63"/>
    <mergeCell ref="B64:O64"/>
    <mergeCell ref="P64:V64"/>
    <mergeCell ref="W64:AG64"/>
    <mergeCell ref="AH64:AL64"/>
    <mergeCell ref="W60:AG60"/>
    <mergeCell ref="AH60:AL60"/>
    <mergeCell ref="B61:O61"/>
    <mergeCell ref="P61:V61"/>
    <mergeCell ref="W61:AG61"/>
    <mergeCell ref="AH61:AL61"/>
    <mergeCell ref="B53:K53"/>
    <mergeCell ref="L53:AU53"/>
    <mergeCell ref="B54:K54"/>
    <mergeCell ref="L54:AU54"/>
    <mergeCell ref="B55:K55"/>
    <mergeCell ref="L55:AU55"/>
    <mergeCell ref="B49:K49"/>
    <mergeCell ref="L49:AU49"/>
    <mergeCell ref="B50:K50"/>
    <mergeCell ref="L50:AU50"/>
    <mergeCell ref="B47:K47"/>
    <mergeCell ref="L47:AU47"/>
    <mergeCell ref="B48:K48"/>
    <mergeCell ref="L48:AU48"/>
    <mergeCell ref="Z44:AB44"/>
    <mergeCell ref="AD44:AE44"/>
    <mergeCell ref="AF44:AG44"/>
    <mergeCell ref="AI44:AJ44"/>
    <mergeCell ref="AK44:AM44"/>
    <mergeCell ref="AN44:AO44"/>
    <mergeCell ref="C44:G44"/>
    <mergeCell ref="H44:J44"/>
    <mergeCell ref="K44:M44"/>
    <mergeCell ref="N44:O44"/>
    <mergeCell ref="Q44:S44"/>
    <mergeCell ref="T44:U44"/>
    <mergeCell ref="W44:Y44"/>
    <mergeCell ref="AQ44:AR44"/>
    <mergeCell ref="AS44:AT44"/>
    <mergeCell ref="B42:J42"/>
    <mergeCell ref="K42:V42"/>
    <mergeCell ref="W42:AH42"/>
    <mergeCell ref="AI42:AU42"/>
    <mergeCell ref="B43:F43"/>
    <mergeCell ref="G43:I43"/>
    <mergeCell ref="K43:M43"/>
    <mergeCell ref="N43:O43"/>
    <mergeCell ref="W43:Y43"/>
    <mergeCell ref="Z43:AD43"/>
    <mergeCell ref="AO43:AP43"/>
    <mergeCell ref="AQ43:AS43"/>
    <mergeCell ref="AT43:AU43"/>
    <mergeCell ref="B39:K39"/>
    <mergeCell ref="L39:O39"/>
    <mergeCell ref="P39:V39"/>
    <mergeCell ref="W39:Z39"/>
    <mergeCell ref="AA39:AD39"/>
    <mergeCell ref="AE39:AF39"/>
    <mergeCell ref="AH39:AU39"/>
    <mergeCell ref="AE34:AG34"/>
    <mergeCell ref="AH34:AU34"/>
    <mergeCell ref="C35:K35"/>
    <mergeCell ref="L35:O35"/>
    <mergeCell ref="P35:S35"/>
    <mergeCell ref="U35:V35"/>
    <mergeCell ref="W35:Z35"/>
    <mergeCell ref="AA35:AD35"/>
    <mergeCell ref="AE35:AG35"/>
    <mergeCell ref="AH35:AU35"/>
    <mergeCell ref="C34:K34"/>
    <mergeCell ref="L34:O34"/>
    <mergeCell ref="P34:S34"/>
    <mergeCell ref="U34:V34"/>
    <mergeCell ref="W34:Z34"/>
    <mergeCell ref="AA34:AD34"/>
    <mergeCell ref="AE36:AG36"/>
    <mergeCell ref="AE32:AG32"/>
    <mergeCell ref="AH32:AU32"/>
    <mergeCell ref="C33:K33"/>
    <mergeCell ref="L33:O33"/>
    <mergeCell ref="P33:S33"/>
    <mergeCell ref="U33:V33"/>
    <mergeCell ref="W33:Z33"/>
    <mergeCell ref="AA33:AD33"/>
    <mergeCell ref="AE33:AG33"/>
    <mergeCell ref="AH33:AU33"/>
    <mergeCell ref="C32:K32"/>
    <mergeCell ref="L32:O32"/>
    <mergeCell ref="P32:S32"/>
    <mergeCell ref="U32:V32"/>
    <mergeCell ref="W32:Z32"/>
    <mergeCell ref="AA32:AD32"/>
    <mergeCell ref="C30:K30"/>
    <mergeCell ref="L30:O30"/>
    <mergeCell ref="P30:S30"/>
    <mergeCell ref="U30:V30"/>
    <mergeCell ref="W30:Z30"/>
    <mergeCell ref="AA30:AD30"/>
    <mergeCell ref="AE30:AG30"/>
    <mergeCell ref="AH30:AU30"/>
    <mergeCell ref="C31:K31"/>
    <mergeCell ref="L31:O31"/>
    <mergeCell ref="P31:S31"/>
    <mergeCell ref="U31:V31"/>
    <mergeCell ref="W31:Z31"/>
    <mergeCell ref="AA31:AD31"/>
    <mergeCell ref="AE31:AG31"/>
    <mergeCell ref="AH31:AU31"/>
    <mergeCell ref="W28:Z28"/>
    <mergeCell ref="AH28:AU28"/>
    <mergeCell ref="C29:K29"/>
    <mergeCell ref="L29:O29"/>
    <mergeCell ref="P29:S29"/>
    <mergeCell ref="U29:V29"/>
    <mergeCell ref="W29:Z29"/>
    <mergeCell ref="AH26:AO26"/>
    <mergeCell ref="AP26:AU26"/>
    <mergeCell ref="AA29:AD29"/>
    <mergeCell ref="AE29:AG29"/>
    <mergeCell ref="AH29:AU29"/>
    <mergeCell ref="AE25:AG25"/>
    <mergeCell ref="AH25:AO25"/>
    <mergeCell ref="AP25:AU25"/>
    <mergeCell ref="C26:K26"/>
    <mergeCell ref="L26:O26"/>
    <mergeCell ref="P26:S26"/>
    <mergeCell ref="U26:V26"/>
    <mergeCell ref="W26:Z26"/>
    <mergeCell ref="AA26:AD26"/>
    <mergeCell ref="AE26:AG26"/>
    <mergeCell ref="C25:K25"/>
    <mergeCell ref="L25:O25"/>
    <mergeCell ref="P25:S25"/>
    <mergeCell ref="U25:V25"/>
    <mergeCell ref="W25:Z25"/>
    <mergeCell ref="AA25:AD25"/>
    <mergeCell ref="W24:Z24"/>
    <mergeCell ref="AH24:AO24"/>
    <mergeCell ref="AP24:AU24"/>
    <mergeCell ref="AE22:AG22"/>
    <mergeCell ref="AH22:AL22"/>
    <mergeCell ref="AM22:AP22"/>
    <mergeCell ref="AQ22:AU22"/>
    <mergeCell ref="AE21:AG21"/>
    <mergeCell ref="AH21:AL21"/>
    <mergeCell ref="AM21:AP21"/>
    <mergeCell ref="AQ21:AU21"/>
    <mergeCell ref="C22:K22"/>
    <mergeCell ref="L22:O22"/>
    <mergeCell ref="P22:S22"/>
    <mergeCell ref="U22:V22"/>
    <mergeCell ref="W22:Z22"/>
    <mergeCell ref="AA22:AD22"/>
    <mergeCell ref="AE20:AG20"/>
    <mergeCell ref="AH20:AL20"/>
    <mergeCell ref="AM20:AP20"/>
    <mergeCell ref="AH16:AL16"/>
    <mergeCell ref="AM16:AU16"/>
    <mergeCell ref="AQ20:AU20"/>
    <mergeCell ref="C21:K21"/>
    <mergeCell ref="L21:O21"/>
    <mergeCell ref="P21:S21"/>
    <mergeCell ref="U21:V21"/>
    <mergeCell ref="W21:Z21"/>
    <mergeCell ref="AA21:AD21"/>
    <mergeCell ref="AE19:AG19"/>
    <mergeCell ref="AH19:AL19"/>
    <mergeCell ref="AM19:AP19"/>
    <mergeCell ref="AQ19:AU19"/>
    <mergeCell ref="C20:K20"/>
    <mergeCell ref="L20:O20"/>
    <mergeCell ref="P20:S20"/>
    <mergeCell ref="U20:V20"/>
    <mergeCell ref="W20:Z20"/>
    <mergeCell ref="AA20:AD20"/>
    <mergeCell ref="C16:K16"/>
    <mergeCell ref="L16:O16"/>
    <mergeCell ref="P16:S16"/>
    <mergeCell ref="U16:V16"/>
    <mergeCell ref="W16:Z16"/>
    <mergeCell ref="AA16:AD16"/>
    <mergeCell ref="AE16:AG16"/>
    <mergeCell ref="W18:Z18"/>
    <mergeCell ref="C19:K19"/>
    <mergeCell ref="L19:O19"/>
    <mergeCell ref="P19:S19"/>
    <mergeCell ref="U19:V19"/>
    <mergeCell ref="W19:Z19"/>
    <mergeCell ref="AA19:AD19"/>
    <mergeCell ref="C15:K15"/>
    <mergeCell ref="L15:O15"/>
    <mergeCell ref="P15:S15"/>
    <mergeCell ref="U15:V15"/>
    <mergeCell ref="W15:Z15"/>
    <mergeCell ref="AA15:AD15"/>
    <mergeCell ref="AE15:AG15"/>
    <mergeCell ref="AH15:AL15"/>
    <mergeCell ref="AM15:AU15"/>
    <mergeCell ref="W13:Z13"/>
    <mergeCell ref="C14:K14"/>
    <mergeCell ref="L14:O14"/>
    <mergeCell ref="P14:S14"/>
    <mergeCell ref="U14:V14"/>
    <mergeCell ref="W14:Z14"/>
    <mergeCell ref="AH10:AU10"/>
    <mergeCell ref="C11:K11"/>
    <mergeCell ref="L11:O11"/>
    <mergeCell ref="P11:S11"/>
    <mergeCell ref="U11:V11"/>
    <mergeCell ref="W11:Z11"/>
    <mergeCell ref="AA11:AD11"/>
    <mergeCell ref="AH11:AU11"/>
    <mergeCell ref="C10:K10"/>
    <mergeCell ref="L10:O10"/>
    <mergeCell ref="P10:S10"/>
    <mergeCell ref="U10:V10"/>
    <mergeCell ref="W10:Z10"/>
    <mergeCell ref="AA10:AD10"/>
    <mergeCell ref="AA14:AD14"/>
    <mergeCell ref="AE14:AG14"/>
    <mergeCell ref="AH14:AL14"/>
    <mergeCell ref="AM14:AU14"/>
    <mergeCell ref="AH8:AU8"/>
    <mergeCell ref="C9:K9"/>
    <mergeCell ref="L9:O9"/>
    <mergeCell ref="P9:S9"/>
    <mergeCell ref="U9:V9"/>
    <mergeCell ref="W9:Z9"/>
    <mergeCell ref="AA9:AD9"/>
    <mergeCell ref="AH9:AU9"/>
    <mergeCell ref="C8:K8"/>
    <mergeCell ref="L8:O8"/>
    <mergeCell ref="P8:S8"/>
    <mergeCell ref="U8:V8"/>
    <mergeCell ref="W8:Z8"/>
    <mergeCell ref="AA8:AD8"/>
    <mergeCell ref="AH6:AU6"/>
    <mergeCell ref="C7:K7"/>
    <mergeCell ref="L7:O7"/>
    <mergeCell ref="P7:S7"/>
    <mergeCell ref="U7:V7"/>
    <mergeCell ref="W7:Z7"/>
    <mergeCell ref="AA7:AD7"/>
    <mergeCell ref="AH7:AU7"/>
    <mergeCell ref="W5:Z5"/>
    <mergeCell ref="AA5:AD5"/>
    <mergeCell ref="B6:K6"/>
    <mergeCell ref="L6:O6"/>
    <mergeCell ref="P6:S6"/>
    <mergeCell ref="U6:V6"/>
    <mergeCell ref="W6:Z6"/>
    <mergeCell ref="A1:D1"/>
    <mergeCell ref="AI1:AU1"/>
    <mergeCell ref="A2:AU2"/>
    <mergeCell ref="B4:V4"/>
    <mergeCell ref="W4:AD4"/>
    <mergeCell ref="AE4:AG5"/>
    <mergeCell ref="AH4:AU5"/>
    <mergeCell ref="B5:K5"/>
    <mergeCell ref="L5:O5"/>
    <mergeCell ref="P5:V5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39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N47"/>
  <sheetViews>
    <sheetView workbookViewId="0">
      <selection sqref="A1:D1"/>
    </sheetView>
  </sheetViews>
  <sheetFormatPr defaultColWidth="2.5" defaultRowHeight="15.75"/>
  <cols>
    <col min="1" max="1" width="2.5" style="10"/>
    <col min="2" max="3" width="2.5" style="10" customWidth="1"/>
    <col min="4" max="7" width="2.5" style="10"/>
    <col min="8" max="8" width="2.5" style="10" customWidth="1"/>
    <col min="9" max="21" width="2.5" style="10"/>
    <col min="22" max="22" width="2.5" style="10" customWidth="1"/>
    <col min="23" max="26" width="2.5" style="10"/>
    <col min="27" max="27" width="2.5" style="10" customWidth="1"/>
    <col min="28" max="30" width="2.5" style="10"/>
    <col min="31" max="31" width="9.25" style="10" bestFit="1" customWidth="1"/>
    <col min="32" max="32" width="2.5" style="10" customWidth="1"/>
    <col min="33" max="33" width="9.25" style="10" customWidth="1"/>
    <col min="34" max="34" width="2.5" style="10" customWidth="1"/>
    <col min="35" max="16384" width="2.5" style="10"/>
  </cols>
  <sheetData>
    <row r="1" spans="1:47">
      <c r="A1" s="171" t="s">
        <v>68</v>
      </c>
      <c r="B1" s="171"/>
      <c r="C1" s="171"/>
      <c r="D1" s="171"/>
      <c r="E1" s="60"/>
      <c r="AI1" s="172" t="e">
        <f>#REF!</f>
        <v>#REF!</v>
      </c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</row>
    <row r="2" spans="1:47">
      <c r="A2" s="173" t="s">
        <v>69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</row>
    <row r="3" spans="1:47" ht="16.5" thickBot="1">
      <c r="A3" s="352" t="s">
        <v>2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</row>
    <row r="4" spans="1:47">
      <c r="B4" s="174" t="s">
        <v>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  <c r="W4" s="177" t="s">
        <v>4</v>
      </c>
      <c r="X4" s="178"/>
      <c r="Y4" s="178"/>
      <c r="Z4" s="178"/>
      <c r="AA4" s="178"/>
      <c r="AB4" s="178"/>
      <c r="AC4" s="178"/>
      <c r="AD4" s="178"/>
      <c r="AE4" s="177" t="s">
        <v>5</v>
      </c>
      <c r="AF4" s="178"/>
      <c r="AG4" s="179"/>
      <c r="AH4" s="177" t="s">
        <v>6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83"/>
    </row>
    <row r="5" spans="1:47">
      <c r="B5" s="185" t="s">
        <v>7</v>
      </c>
      <c r="C5" s="181"/>
      <c r="D5" s="181"/>
      <c r="E5" s="181"/>
      <c r="F5" s="181"/>
      <c r="G5" s="181"/>
      <c r="H5" s="181"/>
      <c r="I5" s="181"/>
      <c r="J5" s="181"/>
      <c r="K5" s="182"/>
      <c r="L5" s="180" t="s">
        <v>8</v>
      </c>
      <c r="M5" s="181"/>
      <c r="N5" s="181"/>
      <c r="O5" s="182"/>
      <c r="P5" s="180" t="s">
        <v>9</v>
      </c>
      <c r="Q5" s="181"/>
      <c r="R5" s="181"/>
      <c r="S5" s="181"/>
      <c r="T5" s="181"/>
      <c r="U5" s="181"/>
      <c r="V5" s="182"/>
      <c r="W5" s="202" t="s">
        <v>10</v>
      </c>
      <c r="X5" s="203"/>
      <c r="Y5" s="203"/>
      <c r="Z5" s="204"/>
      <c r="AA5" s="205" t="s">
        <v>11</v>
      </c>
      <c r="AB5" s="206"/>
      <c r="AC5" s="206"/>
      <c r="AD5" s="207"/>
      <c r="AE5" s="180"/>
      <c r="AF5" s="181"/>
      <c r="AG5" s="182"/>
      <c r="AH5" s="180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4"/>
    </row>
    <row r="6" spans="1:47">
      <c r="B6" s="208" t="s">
        <v>70</v>
      </c>
      <c r="C6" s="209"/>
      <c r="D6" s="209"/>
      <c r="E6" s="209"/>
      <c r="F6" s="209"/>
      <c r="G6" s="209"/>
      <c r="H6" s="209"/>
      <c r="I6" s="209"/>
      <c r="J6" s="209"/>
      <c r="K6" s="210"/>
      <c r="L6" s="211"/>
      <c r="M6" s="212"/>
      <c r="N6" s="212"/>
      <c r="O6" s="213"/>
      <c r="P6" s="214"/>
      <c r="Q6" s="215"/>
      <c r="R6" s="215"/>
      <c r="S6" s="215"/>
      <c r="U6" s="216"/>
      <c r="V6" s="217"/>
      <c r="W6" s="356"/>
      <c r="X6" s="357"/>
      <c r="Y6" s="357"/>
      <c r="Z6" s="358"/>
      <c r="AA6" s="11"/>
      <c r="AB6" s="12"/>
      <c r="AC6" s="12"/>
      <c r="AD6" s="13"/>
      <c r="AE6" s="53"/>
      <c r="AF6" s="81"/>
      <c r="AG6" s="54"/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8"/>
    </row>
    <row r="7" spans="1:47">
      <c r="B7" s="14"/>
      <c r="C7" s="235" t="e">
        <f>IF(#REF!="","",#REF!)</f>
        <v>#REF!</v>
      </c>
      <c r="D7" s="235"/>
      <c r="E7" s="235"/>
      <c r="F7" s="235"/>
      <c r="G7" s="235"/>
      <c r="H7" s="235"/>
      <c r="I7" s="235"/>
      <c r="J7" s="235"/>
      <c r="K7" s="353"/>
      <c r="L7" s="191" t="e">
        <f>P7*U7</f>
        <v>#REF!</v>
      </c>
      <c r="M7" s="192"/>
      <c r="N7" s="192"/>
      <c r="O7" s="193"/>
      <c r="P7" s="194" t="e">
        <f>IF(#REF!="",0,50000)</f>
        <v>#REF!</v>
      </c>
      <c r="Q7" s="195"/>
      <c r="R7" s="195"/>
      <c r="S7" s="195"/>
      <c r="T7" s="23" t="e">
        <f>IF(#REF!="","","×")</f>
        <v>#REF!</v>
      </c>
      <c r="U7" s="354" t="e">
        <f>IF(#REF!="",0,#REF!)</f>
        <v>#REF!</v>
      </c>
      <c r="V7" s="355"/>
      <c r="W7" s="194" t="e">
        <f>L7</f>
        <v>#REF!</v>
      </c>
      <c r="X7" s="195"/>
      <c r="Y7" s="195"/>
      <c r="Z7" s="196"/>
      <c r="AA7" s="27"/>
      <c r="AD7" s="28"/>
      <c r="AE7" s="101" t="e">
        <f>IF(#REF!="","",#REF!)</f>
        <v>#REF!</v>
      </c>
      <c r="AF7" s="61" t="e">
        <f>IF(#REF!="","","～")</f>
        <v>#REF!</v>
      </c>
      <c r="AG7" s="102" t="e">
        <f>IF(#REF!="","","令和6年3月")</f>
        <v>#REF!</v>
      </c>
      <c r="AH7" s="234" t="e">
        <f>IF(#REF!="","","別紙「出張等計画書のとおり」")</f>
        <v>#REF!</v>
      </c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6"/>
    </row>
    <row r="8" spans="1:47">
      <c r="B8" s="14"/>
      <c r="C8" s="235" t="e">
        <f>IF(#REF!="","",#REF!)</f>
        <v>#REF!</v>
      </c>
      <c r="D8" s="235"/>
      <c r="E8" s="235"/>
      <c r="F8" s="235"/>
      <c r="G8" s="235"/>
      <c r="H8" s="235"/>
      <c r="I8" s="235"/>
      <c r="J8" s="235"/>
      <c r="K8" s="353"/>
      <c r="L8" s="191" t="e">
        <f>P8*U8</f>
        <v>#REF!</v>
      </c>
      <c r="M8" s="192"/>
      <c r="N8" s="192"/>
      <c r="O8" s="193"/>
      <c r="P8" s="194" t="e">
        <f>IF(#REF!="",0,50000)</f>
        <v>#REF!</v>
      </c>
      <c r="Q8" s="195"/>
      <c r="R8" s="195"/>
      <c r="S8" s="195"/>
      <c r="T8" s="23" t="e">
        <f>IF(#REF!="","","×")</f>
        <v>#REF!</v>
      </c>
      <c r="U8" s="354" t="e">
        <f>IF(#REF!="",0,#REF!)</f>
        <v>#REF!</v>
      </c>
      <c r="V8" s="355"/>
      <c r="W8" s="194" t="e">
        <f>L8</f>
        <v>#REF!</v>
      </c>
      <c r="X8" s="195"/>
      <c r="Y8" s="195"/>
      <c r="Z8" s="196"/>
      <c r="AA8" s="27"/>
      <c r="AD8" s="28"/>
      <c r="AE8" s="101" t="e">
        <f>IF(#REF!="","",#REF!)</f>
        <v>#REF!</v>
      </c>
      <c r="AF8" s="61" t="e">
        <f>IF(#REF!="","","～")</f>
        <v>#REF!</v>
      </c>
      <c r="AG8" s="102" t="e">
        <f>IF(#REF!="","","令和6年3月")</f>
        <v>#REF!</v>
      </c>
      <c r="AH8" s="234" t="e">
        <f>IF(#REF!="","","別紙「出張等計画書のとおり」")</f>
        <v>#REF!</v>
      </c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6"/>
    </row>
    <row r="9" spans="1:47">
      <c r="B9" s="14"/>
      <c r="C9" s="235" t="e">
        <f>IF(#REF!="","",#REF!)</f>
        <v>#REF!</v>
      </c>
      <c r="D9" s="235"/>
      <c r="E9" s="235"/>
      <c r="F9" s="235"/>
      <c r="G9" s="235"/>
      <c r="H9" s="235"/>
      <c r="I9" s="235"/>
      <c r="J9" s="235"/>
      <c r="K9" s="353"/>
      <c r="L9" s="191" t="e">
        <f t="shared" ref="L9:L11" si="0">P9*U9</f>
        <v>#REF!</v>
      </c>
      <c r="M9" s="192"/>
      <c r="N9" s="192"/>
      <c r="O9" s="193"/>
      <c r="P9" s="194" t="e">
        <f>IF(#REF!="",0,50000)</f>
        <v>#REF!</v>
      </c>
      <c r="Q9" s="195"/>
      <c r="R9" s="195"/>
      <c r="S9" s="195"/>
      <c r="T9" s="23" t="e">
        <f>IF(#REF!="","","×")</f>
        <v>#REF!</v>
      </c>
      <c r="U9" s="354" t="e">
        <f>IF(#REF!="",0,#REF!)</f>
        <v>#REF!</v>
      </c>
      <c r="V9" s="355"/>
      <c r="W9" s="194" t="e">
        <f t="shared" ref="W9:W11" si="1">L9</f>
        <v>#REF!</v>
      </c>
      <c r="X9" s="195"/>
      <c r="Y9" s="195"/>
      <c r="Z9" s="196"/>
      <c r="AA9" s="27"/>
      <c r="AD9" s="28"/>
      <c r="AE9" s="101" t="e">
        <f>IF(#REF!="","",#REF!)</f>
        <v>#REF!</v>
      </c>
      <c r="AF9" s="61" t="e">
        <f>IF(#REF!="","","～")</f>
        <v>#REF!</v>
      </c>
      <c r="AG9" s="102" t="e">
        <f>IF(#REF!="","","令和6年3月")</f>
        <v>#REF!</v>
      </c>
      <c r="AH9" s="234" t="e">
        <f>IF(#REF!="","","別紙「出張等計画書のとおり」")</f>
        <v>#REF!</v>
      </c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6"/>
    </row>
    <row r="10" spans="1:47">
      <c r="B10" s="14"/>
      <c r="C10" s="235" t="e">
        <f>IF(#REF!="","",#REF!)</f>
        <v>#REF!</v>
      </c>
      <c r="D10" s="235"/>
      <c r="E10" s="235"/>
      <c r="F10" s="235"/>
      <c r="G10" s="235"/>
      <c r="H10" s="235"/>
      <c r="I10" s="235"/>
      <c r="J10" s="235"/>
      <c r="K10" s="353"/>
      <c r="L10" s="191" t="e">
        <f t="shared" si="0"/>
        <v>#REF!</v>
      </c>
      <c r="M10" s="192"/>
      <c r="N10" s="192"/>
      <c r="O10" s="193"/>
      <c r="P10" s="194" t="e">
        <f>IF(#REF!="",0,50000)</f>
        <v>#REF!</v>
      </c>
      <c r="Q10" s="195"/>
      <c r="R10" s="195"/>
      <c r="S10" s="195"/>
      <c r="T10" s="23" t="e">
        <f>IF(#REF!="","","×")</f>
        <v>#REF!</v>
      </c>
      <c r="U10" s="354" t="e">
        <f>IF(#REF!="",0,#REF!)</f>
        <v>#REF!</v>
      </c>
      <c r="V10" s="355"/>
      <c r="W10" s="194" t="e">
        <f t="shared" si="1"/>
        <v>#REF!</v>
      </c>
      <c r="X10" s="195"/>
      <c r="Y10" s="195"/>
      <c r="Z10" s="196"/>
      <c r="AA10" s="27"/>
      <c r="AD10" s="28"/>
      <c r="AE10" s="101" t="e">
        <f>IF(#REF!="","",#REF!)</f>
        <v>#REF!</v>
      </c>
      <c r="AF10" s="61" t="e">
        <f>IF(#REF!="","","～")</f>
        <v>#REF!</v>
      </c>
      <c r="AG10" s="102" t="e">
        <f>IF(#REF!="","","令和6年3月")</f>
        <v>#REF!</v>
      </c>
      <c r="AH10" s="234" t="e">
        <f>IF(#REF!="","","別紙「出張等計画書のとおり」")</f>
        <v>#REF!</v>
      </c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6"/>
    </row>
    <row r="11" spans="1:47">
      <c r="B11" s="14"/>
      <c r="C11" s="235" t="e">
        <f>IF(#REF!="","",#REF!)</f>
        <v>#REF!</v>
      </c>
      <c r="D11" s="235"/>
      <c r="E11" s="235"/>
      <c r="F11" s="235"/>
      <c r="G11" s="235"/>
      <c r="H11" s="235"/>
      <c r="I11" s="235"/>
      <c r="J11" s="235"/>
      <c r="K11" s="353"/>
      <c r="L11" s="191" t="e">
        <f t="shared" si="0"/>
        <v>#REF!</v>
      </c>
      <c r="M11" s="192"/>
      <c r="N11" s="192"/>
      <c r="O11" s="193"/>
      <c r="P11" s="194" t="e">
        <f>IF(#REF!="",0,50000)</f>
        <v>#REF!</v>
      </c>
      <c r="Q11" s="195"/>
      <c r="R11" s="195"/>
      <c r="S11" s="195"/>
      <c r="T11" s="23" t="e">
        <f>IF(#REF!="","","×")</f>
        <v>#REF!</v>
      </c>
      <c r="U11" s="354" t="e">
        <f>IF(#REF!="",0,#REF!)</f>
        <v>#REF!</v>
      </c>
      <c r="V11" s="355"/>
      <c r="W11" s="194" t="e">
        <f t="shared" si="1"/>
        <v>#REF!</v>
      </c>
      <c r="X11" s="195"/>
      <c r="Y11" s="195"/>
      <c r="Z11" s="196"/>
      <c r="AA11" s="27"/>
      <c r="AD11" s="28"/>
      <c r="AE11" s="101" t="e">
        <f>IF(#REF!="","",#REF!)</f>
        <v>#REF!</v>
      </c>
      <c r="AF11" s="61" t="e">
        <f>IF(#REF!="","","～")</f>
        <v>#REF!</v>
      </c>
      <c r="AG11" s="102" t="e">
        <f>IF(#REF!="","","令和6年3月")</f>
        <v>#REF!</v>
      </c>
      <c r="AH11" s="234" t="e">
        <f>IF(#REF!="","","別紙「出張等計画書のとおり」")</f>
        <v>#REF!</v>
      </c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6"/>
    </row>
    <row r="12" spans="1:47" ht="16.5" thickBot="1">
      <c r="B12" s="14"/>
      <c r="C12" s="1"/>
      <c r="D12" s="1"/>
      <c r="E12" s="1"/>
      <c r="F12" s="1"/>
      <c r="G12" s="1"/>
      <c r="H12" s="1"/>
      <c r="I12" s="1"/>
      <c r="J12" s="1"/>
      <c r="K12" s="18"/>
      <c r="L12" s="19"/>
      <c r="M12" s="2"/>
      <c r="N12" s="2"/>
      <c r="O12" s="20"/>
      <c r="P12" s="21"/>
      <c r="Q12" s="22"/>
      <c r="R12" s="22"/>
      <c r="S12" s="22"/>
      <c r="T12" s="23"/>
      <c r="U12" s="24"/>
      <c r="V12" s="25"/>
      <c r="W12" s="21"/>
      <c r="X12" s="22"/>
      <c r="Y12" s="22"/>
      <c r="Z12" s="26"/>
      <c r="AA12" s="27"/>
      <c r="AD12" s="28"/>
      <c r="AE12" s="101"/>
      <c r="AF12" s="61"/>
      <c r="AG12" s="36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1:47" ht="19.5" thickTop="1" thickBot="1">
      <c r="B13" s="242" t="s">
        <v>20</v>
      </c>
      <c r="C13" s="243"/>
      <c r="D13" s="243"/>
      <c r="E13" s="243"/>
      <c r="F13" s="243"/>
      <c r="G13" s="243"/>
      <c r="H13" s="243"/>
      <c r="I13" s="243"/>
      <c r="J13" s="243"/>
      <c r="K13" s="244"/>
      <c r="L13" s="365" t="e">
        <f>SUM(L7:O12)</f>
        <v>#REF!</v>
      </c>
      <c r="M13" s="366"/>
      <c r="N13" s="366"/>
      <c r="O13" s="367"/>
      <c r="P13" s="248"/>
      <c r="Q13" s="249"/>
      <c r="R13" s="249"/>
      <c r="S13" s="249"/>
      <c r="T13" s="249"/>
      <c r="U13" s="249"/>
      <c r="V13" s="250"/>
      <c r="W13" s="251" t="e">
        <f>IF(SUM(W6:Z12)&gt;1000000,1000000,SUM(W6:Z12))</f>
        <v>#REF!</v>
      </c>
      <c r="X13" s="252"/>
      <c r="Y13" s="252"/>
      <c r="Z13" s="253"/>
      <c r="AA13" s="368">
        <f>SUM(AA6:AD12)</f>
        <v>0</v>
      </c>
      <c r="AB13" s="369"/>
      <c r="AC13" s="369"/>
      <c r="AD13" s="258"/>
      <c r="AE13" s="80"/>
      <c r="AF13" s="52"/>
      <c r="AG13" s="37"/>
      <c r="AH13" s="259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1"/>
    </row>
    <row r="14" spans="1:47">
      <c r="B14" s="14"/>
      <c r="C14" s="32"/>
      <c r="D14" s="32"/>
      <c r="E14" s="32"/>
      <c r="F14" s="32"/>
      <c r="G14" s="32"/>
      <c r="H14" s="32"/>
      <c r="I14" s="32"/>
      <c r="J14" s="32"/>
      <c r="K14" s="33"/>
      <c r="L14" s="19"/>
      <c r="M14" s="2"/>
      <c r="N14" s="2"/>
      <c r="O14" s="20"/>
      <c r="P14" s="21"/>
      <c r="Q14" s="22"/>
      <c r="R14" s="22"/>
      <c r="S14" s="22"/>
      <c r="T14" s="23"/>
      <c r="U14" s="24"/>
      <c r="V14" s="25"/>
      <c r="W14" s="21"/>
      <c r="X14" s="22"/>
      <c r="Y14" s="22"/>
      <c r="Z14" s="26"/>
      <c r="AA14" s="27"/>
      <c r="AD14" s="28"/>
      <c r="AE14" s="34"/>
      <c r="AF14" s="51"/>
      <c r="AG14" s="102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</row>
    <row r="15" spans="1:47">
      <c r="B15" s="359" t="s">
        <v>71</v>
      </c>
      <c r="C15" s="360"/>
      <c r="D15" s="360"/>
      <c r="E15" s="360"/>
      <c r="F15" s="360"/>
      <c r="G15" s="360"/>
      <c r="H15" s="360"/>
      <c r="I15" s="360"/>
      <c r="J15" s="360"/>
      <c r="K15" s="361"/>
      <c r="L15" s="19"/>
      <c r="M15" s="2"/>
      <c r="N15" s="2"/>
      <c r="O15" s="20"/>
      <c r="P15" s="21"/>
      <c r="Q15" s="22"/>
      <c r="R15" s="22"/>
      <c r="S15" s="22"/>
      <c r="T15" s="23"/>
      <c r="U15" s="24"/>
      <c r="V15" s="25"/>
      <c r="W15" s="21"/>
      <c r="X15" s="22"/>
      <c r="Y15" s="22"/>
      <c r="Z15" s="26"/>
      <c r="AA15" s="27"/>
      <c r="AD15" s="28"/>
      <c r="AE15" s="101"/>
      <c r="AF15" s="51"/>
      <c r="AG15" s="102"/>
      <c r="AH15" s="27"/>
    </row>
    <row r="16" spans="1:47">
      <c r="B16" s="362" t="s">
        <v>72</v>
      </c>
      <c r="C16" s="363"/>
      <c r="D16" s="363"/>
      <c r="E16" s="363"/>
      <c r="F16" s="363"/>
      <c r="G16" s="363"/>
      <c r="H16" s="363"/>
      <c r="I16" s="363"/>
      <c r="J16" s="363"/>
      <c r="K16" s="364"/>
      <c r="L16" s="19"/>
      <c r="M16" s="2"/>
      <c r="N16" s="2"/>
      <c r="O16" s="20"/>
      <c r="P16" s="21"/>
      <c r="Q16" s="22"/>
      <c r="R16" s="22"/>
      <c r="S16" s="22"/>
      <c r="T16" s="23"/>
      <c r="U16" s="24"/>
      <c r="V16" s="25"/>
      <c r="W16" s="21"/>
      <c r="X16" s="22"/>
      <c r="Y16" s="22"/>
      <c r="Z16" s="26"/>
      <c r="AA16" s="27"/>
      <c r="AD16" s="28"/>
      <c r="AE16" s="101"/>
      <c r="AF16" s="51"/>
      <c r="AG16" s="102"/>
      <c r="AH16" s="27"/>
    </row>
    <row r="17" spans="2:66">
      <c r="B17" s="14"/>
      <c r="C17" s="363" t="s">
        <v>73</v>
      </c>
      <c r="D17" s="363"/>
      <c r="E17" s="363"/>
      <c r="F17" s="363"/>
      <c r="G17" s="363"/>
      <c r="H17" s="363"/>
      <c r="I17" s="363"/>
      <c r="J17" s="363"/>
      <c r="K17" s="364"/>
      <c r="L17" s="19"/>
      <c r="M17" s="2"/>
      <c r="N17" s="2"/>
      <c r="O17" s="20"/>
      <c r="P17" s="21"/>
      <c r="Q17" s="22"/>
      <c r="R17" s="22"/>
      <c r="S17" s="22"/>
      <c r="T17" s="23"/>
      <c r="U17" s="24"/>
      <c r="V17" s="25"/>
      <c r="W17" s="237" t="e">
        <f>SUM(W18:Z19)</f>
        <v>#REF!</v>
      </c>
      <c r="X17" s="238"/>
      <c r="Y17" s="238"/>
      <c r="Z17" s="239"/>
      <c r="AA17" s="27"/>
      <c r="AD17" s="28"/>
      <c r="AE17" s="101"/>
      <c r="AF17" s="51"/>
      <c r="AG17" s="102"/>
      <c r="AH17" s="228" t="s">
        <v>74</v>
      </c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</row>
    <row r="18" spans="2:66">
      <c r="B18" s="14"/>
      <c r="C18" s="647" t="e">
        <f>IF(#REF!="","",#REF!)</f>
        <v>#REF!</v>
      </c>
      <c r="D18" s="647"/>
      <c r="E18" s="647"/>
      <c r="F18" s="647"/>
      <c r="G18" s="647"/>
      <c r="H18" s="647"/>
      <c r="I18" s="647"/>
      <c r="J18" s="647"/>
      <c r="K18" s="648"/>
      <c r="L18" s="191" t="e">
        <f>IF(#REF!="","",#REF!)</f>
        <v>#REF!</v>
      </c>
      <c r="M18" s="192"/>
      <c r="N18" s="192"/>
      <c r="O18" s="193"/>
      <c r="P18" s="191" t="e">
        <f>IF(#REF!="","",#REF!)</f>
        <v>#REF!</v>
      </c>
      <c r="Q18" s="192"/>
      <c r="R18" s="192"/>
      <c r="S18" s="192"/>
      <c r="T18" s="64" t="e">
        <f>IF(#REF!="","","-")</f>
        <v>#REF!</v>
      </c>
      <c r="U18" s="195" t="e">
        <f>IF(#REF!="","",#REF!)</f>
        <v>#REF!</v>
      </c>
      <c r="V18" s="196"/>
      <c r="W18" s="194" t="e">
        <f>IF(#REF!="","",#REF!)</f>
        <v>#REF!</v>
      </c>
      <c r="X18" s="195"/>
      <c r="Y18" s="195"/>
      <c r="Z18" s="196"/>
      <c r="AA18" s="194" t="e">
        <f>IF(#REF!="","",#REF!)</f>
        <v>#REF!</v>
      </c>
      <c r="AB18" s="195"/>
      <c r="AC18" s="195"/>
      <c r="AD18" s="196"/>
      <c r="AE18" s="101" t="e">
        <f>IF(#REF!="","",#REF!)</f>
        <v>#REF!</v>
      </c>
      <c r="AF18" s="51" t="e">
        <f>IF(#REF!="","","～")</f>
        <v>#REF!</v>
      </c>
      <c r="AG18" s="102" t="e">
        <f>IF(#REF!="","",#REF!)</f>
        <v>#REF!</v>
      </c>
      <c r="AH18" s="234" t="e">
        <f>IF(#REF!="","",#REF!)</f>
        <v>#REF!</v>
      </c>
      <c r="AI18" s="235"/>
      <c r="AJ18" s="235"/>
      <c r="AK18" s="235"/>
      <c r="AL18" s="235"/>
      <c r="AM18" s="235" t="e">
        <f>IF(#REF!="","",#REF!)</f>
        <v>#REF!</v>
      </c>
      <c r="AN18" s="235"/>
      <c r="AO18" s="235"/>
      <c r="AP18" s="235"/>
      <c r="AQ18" s="235"/>
      <c r="AR18" s="235"/>
      <c r="AS18" s="235"/>
      <c r="AT18" s="235"/>
      <c r="AU18" s="235"/>
    </row>
    <row r="19" spans="2:66">
      <c r="B19" s="14"/>
      <c r="C19" s="647" t="e">
        <f>IF(#REF!="","",#REF!)</f>
        <v>#REF!</v>
      </c>
      <c r="D19" s="647"/>
      <c r="E19" s="647"/>
      <c r="F19" s="647"/>
      <c r="G19" s="647"/>
      <c r="H19" s="647"/>
      <c r="I19" s="647"/>
      <c r="J19" s="647"/>
      <c r="K19" s="648"/>
      <c r="L19" s="191" t="e">
        <f>IF(#REF!="","",#REF!)</f>
        <v>#REF!</v>
      </c>
      <c r="M19" s="192"/>
      <c r="N19" s="192"/>
      <c r="O19" s="193"/>
      <c r="P19" s="191" t="e">
        <f>IF(#REF!="","",#REF!)</f>
        <v>#REF!</v>
      </c>
      <c r="Q19" s="192"/>
      <c r="R19" s="192"/>
      <c r="S19" s="192"/>
      <c r="T19" s="64" t="e">
        <f>IF(#REF!="","","-")</f>
        <v>#REF!</v>
      </c>
      <c r="U19" s="195" t="e">
        <f>IF(#REF!="","",#REF!)</f>
        <v>#REF!</v>
      </c>
      <c r="V19" s="196"/>
      <c r="W19" s="194" t="e">
        <f>IF(#REF!="","",#REF!)</f>
        <v>#REF!</v>
      </c>
      <c r="X19" s="195"/>
      <c r="Y19" s="195"/>
      <c r="Z19" s="196"/>
      <c r="AA19" s="194" t="e">
        <f>IF(#REF!="","",#REF!)</f>
        <v>#REF!</v>
      </c>
      <c r="AB19" s="195"/>
      <c r="AC19" s="195"/>
      <c r="AD19" s="196"/>
      <c r="AE19" s="101" t="e">
        <f>IF(#REF!="","",#REF!)</f>
        <v>#REF!</v>
      </c>
      <c r="AF19" s="51" t="e">
        <f>IF(#REF!="","","～")</f>
        <v>#REF!</v>
      </c>
      <c r="AG19" s="102" t="e">
        <f>IF(#REF!="","",#REF!)</f>
        <v>#REF!</v>
      </c>
      <c r="AH19" s="234" t="e">
        <f>IF(#REF!="","",#REF!)</f>
        <v>#REF!</v>
      </c>
      <c r="AI19" s="235"/>
      <c r="AJ19" s="235"/>
      <c r="AK19" s="235"/>
      <c r="AL19" s="235"/>
      <c r="AM19" s="235" t="e">
        <f>IF(#REF!="","",#REF!)</f>
        <v>#REF!</v>
      </c>
      <c r="AN19" s="235"/>
      <c r="AO19" s="235"/>
      <c r="AP19" s="235"/>
      <c r="AQ19" s="235"/>
      <c r="AR19" s="235"/>
      <c r="AS19" s="235"/>
      <c r="AT19" s="235"/>
      <c r="AU19" s="235"/>
    </row>
    <row r="20" spans="2:66">
      <c r="B20" s="14"/>
      <c r="C20" s="32"/>
      <c r="D20" s="32"/>
      <c r="E20" s="32"/>
      <c r="F20" s="32"/>
      <c r="G20" s="32"/>
      <c r="H20" s="32"/>
      <c r="I20" s="32"/>
      <c r="J20" s="32"/>
      <c r="K20" s="33"/>
      <c r="L20" s="65"/>
      <c r="M20" s="66"/>
      <c r="N20" s="66"/>
      <c r="O20" s="67"/>
      <c r="P20" s="68"/>
      <c r="Q20" s="64"/>
      <c r="R20" s="64"/>
      <c r="S20" s="64"/>
      <c r="T20" s="64"/>
      <c r="U20" s="64"/>
      <c r="V20" s="69"/>
      <c r="W20" s="68"/>
      <c r="X20" s="64"/>
      <c r="Y20" s="64"/>
      <c r="Z20" s="69"/>
      <c r="AA20" s="57"/>
      <c r="AB20" s="58"/>
      <c r="AC20" s="58"/>
      <c r="AD20" s="59"/>
      <c r="AE20" s="101"/>
      <c r="AF20" s="51"/>
      <c r="AG20" s="102"/>
      <c r="AH20" s="47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</row>
    <row r="21" spans="2:66">
      <c r="B21" s="14"/>
      <c r="C21" s="363" t="s">
        <v>75</v>
      </c>
      <c r="D21" s="363"/>
      <c r="E21" s="363"/>
      <c r="F21" s="363"/>
      <c r="G21" s="363"/>
      <c r="H21" s="363"/>
      <c r="I21" s="363"/>
      <c r="J21" s="363"/>
      <c r="K21" s="364"/>
      <c r="L21" s="70"/>
      <c r="M21" s="71"/>
      <c r="N21" s="71"/>
      <c r="O21" s="72"/>
      <c r="P21" s="73"/>
      <c r="Q21" s="74"/>
      <c r="R21" s="74"/>
      <c r="S21" s="74"/>
      <c r="T21" s="64"/>
      <c r="U21" s="74"/>
      <c r="V21" s="75"/>
      <c r="W21" s="237" t="e">
        <f>SUM(W22:Z23)</f>
        <v>#REF!</v>
      </c>
      <c r="X21" s="238"/>
      <c r="Y21" s="238"/>
      <c r="Z21" s="239"/>
      <c r="AA21" s="57"/>
      <c r="AB21" s="58"/>
      <c r="AC21" s="58"/>
      <c r="AD21" s="59"/>
      <c r="AE21" s="103"/>
      <c r="AF21" s="55"/>
      <c r="AG21" s="104"/>
      <c r="AH21" s="228" t="s">
        <v>74</v>
      </c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</row>
    <row r="22" spans="2:66">
      <c r="B22" s="14"/>
      <c r="C22" s="647" t="e">
        <f>IF(#REF!="","",#REF!)</f>
        <v>#REF!</v>
      </c>
      <c r="D22" s="647"/>
      <c r="E22" s="647"/>
      <c r="F22" s="647"/>
      <c r="G22" s="647"/>
      <c r="H22" s="647"/>
      <c r="I22" s="647"/>
      <c r="J22" s="647"/>
      <c r="K22" s="648"/>
      <c r="L22" s="191" t="e">
        <f>IF(#REF!="","",#REF!)</f>
        <v>#REF!</v>
      </c>
      <c r="M22" s="192"/>
      <c r="N22" s="192"/>
      <c r="O22" s="193"/>
      <c r="P22" s="194" t="e">
        <f>IF(#REF!="","",#REF!)</f>
        <v>#REF!</v>
      </c>
      <c r="Q22" s="195"/>
      <c r="R22" s="195"/>
      <c r="S22" s="195"/>
      <c r="T22" s="64" t="e">
        <f>IF(#REF!="","","-")</f>
        <v>#REF!</v>
      </c>
      <c r="U22" s="195" t="e">
        <f>IF(#REF!="","",#REF!)</f>
        <v>#REF!</v>
      </c>
      <c r="V22" s="196"/>
      <c r="W22" s="194" t="e">
        <f>IF(#REF!="","",#REF!)</f>
        <v>#REF!</v>
      </c>
      <c r="X22" s="195"/>
      <c r="Y22" s="195"/>
      <c r="Z22" s="196"/>
      <c r="AA22" s="197" t="e">
        <f>IF(#REF!="","",#REF!)</f>
        <v>#REF!</v>
      </c>
      <c r="AB22" s="198"/>
      <c r="AC22" s="198"/>
      <c r="AD22" s="199"/>
      <c r="AE22" s="101" t="e">
        <f>IF(#REF!="","",#REF!)</f>
        <v>#REF!</v>
      </c>
      <c r="AF22" s="61" t="e">
        <f>IF(#REF!="","","～")</f>
        <v>#REF!</v>
      </c>
      <c r="AG22" s="102" t="e">
        <f>IF(#REF!="","",#REF!)</f>
        <v>#REF!</v>
      </c>
      <c r="AH22" s="234" t="e">
        <f>IF(#REF!="","",#REF!)</f>
        <v>#REF!</v>
      </c>
      <c r="AI22" s="235"/>
      <c r="AJ22" s="235"/>
      <c r="AK22" s="235"/>
      <c r="AL22" s="235"/>
      <c r="AM22" s="235" t="e">
        <f>IF(#REF!="","",#REF!)</f>
        <v>#REF!</v>
      </c>
      <c r="AN22" s="235"/>
      <c r="AO22" s="235"/>
      <c r="AP22" s="235"/>
      <c r="AQ22" s="235"/>
      <c r="AR22" s="235"/>
      <c r="AS22" s="235"/>
      <c r="AT22" s="235"/>
      <c r="AU22" s="235"/>
    </row>
    <row r="23" spans="2:66">
      <c r="B23" s="14"/>
      <c r="C23" s="647" t="e">
        <f>IF(#REF!="","",#REF!)</f>
        <v>#REF!</v>
      </c>
      <c r="D23" s="647"/>
      <c r="E23" s="647"/>
      <c r="F23" s="647"/>
      <c r="G23" s="647"/>
      <c r="H23" s="647"/>
      <c r="I23" s="647"/>
      <c r="J23" s="647"/>
      <c r="K23" s="648"/>
      <c r="L23" s="191" t="e">
        <f>IF(#REF!="","",#REF!)</f>
        <v>#REF!</v>
      </c>
      <c r="M23" s="192"/>
      <c r="N23" s="192"/>
      <c r="O23" s="193"/>
      <c r="P23" s="194" t="e">
        <f>IF(#REF!="","",#REF!)</f>
        <v>#REF!</v>
      </c>
      <c r="Q23" s="195"/>
      <c r="R23" s="195"/>
      <c r="S23" s="195"/>
      <c r="T23" s="64" t="e">
        <f>IF(#REF!="","","-")</f>
        <v>#REF!</v>
      </c>
      <c r="U23" s="195" t="e">
        <f>IF(#REF!="","",#REF!)</f>
        <v>#REF!</v>
      </c>
      <c r="V23" s="196"/>
      <c r="W23" s="194" t="e">
        <f>IF(#REF!="","",#REF!)</f>
        <v>#REF!</v>
      </c>
      <c r="X23" s="195"/>
      <c r="Y23" s="195"/>
      <c r="Z23" s="196"/>
      <c r="AA23" s="197" t="e">
        <f>IF(#REF!="","",#REF!)</f>
        <v>#REF!</v>
      </c>
      <c r="AB23" s="198"/>
      <c r="AC23" s="198"/>
      <c r="AD23" s="199"/>
      <c r="AE23" s="101" t="e">
        <f>IF(#REF!="","",#REF!)</f>
        <v>#REF!</v>
      </c>
      <c r="AF23" s="61" t="e">
        <f>IF(#REF!="","","～")</f>
        <v>#REF!</v>
      </c>
      <c r="AG23" s="102" t="e">
        <f>IF(#REF!="","",#REF!)</f>
        <v>#REF!</v>
      </c>
      <c r="AH23" s="234" t="e">
        <f>IF(#REF!="","",#REF!)</f>
        <v>#REF!</v>
      </c>
      <c r="AI23" s="235"/>
      <c r="AJ23" s="235"/>
      <c r="AK23" s="235"/>
      <c r="AL23" s="235"/>
      <c r="AM23" s="235" t="e">
        <f>IF(#REF!="","",#REF!)</f>
        <v>#REF!</v>
      </c>
      <c r="AN23" s="235"/>
      <c r="AO23" s="235"/>
      <c r="AP23" s="235"/>
      <c r="AQ23" s="235"/>
      <c r="AR23" s="235"/>
      <c r="AS23" s="235"/>
      <c r="AT23" s="235"/>
      <c r="AU23" s="235"/>
    </row>
    <row r="24" spans="2:66">
      <c r="B24" s="14"/>
      <c r="C24" s="32"/>
      <c r="D24" s="32"/>
      <c r="E24" s="32"/>
      <c r="F24" s="32"/>
      <c r="G24" s="32"/>
      <c r="H24" s="32"/>
      <c r="I24" s="32"/>
      <c r="J24" s="32"/>
      <c r="K24" s="33"/>
      <c r="L24" s="65"/>
      <c r="M24" s="66"/>
      <c r="N24" s="66"/>
      <c r="O24" s="67"/>
      <c r="P24" s="68"/>
      <c r="Q24" s="64"/>
      <c r="R24" s="64"/>
      <c r="S24" s="64"/>
      <c r="T24" s="64"/>
      <c r="U24" s="64"/>
      <c r="V24" s="69"/>
      <c r="W24" s="68"/>
      <c r="X24" s="64"/>
      <c r="Y24" s="64"/>
      <c r="Z24" s="69"/>
      <c r="AA24" s="57"/>
      <c r="AB24" s="58"/>
      <c r="AC24" s="58"/>
      <c r="AD24" s="59"/>
      <c r="AE24" s="101"/>
      <c r="AF24" s="51"/>
      <c r="AG24" s="102"/>
      <c r="AH24" s="29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</row>
    <row r="25" spans="2:66">
      <c r="B25" s="362" t="s">
        <v>76</v>
      </c>
      <c r="C25" s="363"/>
      <c r="D25" s="363"/>
      <c r="E25" s="363"/>
      <c r="F25" s="363"/>
      <c r="G25" s="363"/>
      <c r="H25" s="363"/>
      <c r="I25" s="363"/>
      <c r="J25" s="363"/>
      <c r="K25" s="364"/>
      <c r="L25" s="65"/>
      <c r="M25" s="66"/>
      <c r="N25" s="66"/>
      <c r="O25" s="67"/>
      <c r="P25" s="68"/>
      <c r="Q25" s="64"/>
      <c r="R25" s="64"/>
      <c r="S25" s="64"/>
      <c r="T25" s="64"/>
      <c r="U25" s="64"/>
      <c r="V25" s="69"/>
      <c r="W25" s="68"/>
      <c r="X25" s="64"/>
      <c r="Y25" s="64"/>
      <c r="Z25" s="69"/>
      <c r="AA25" s="57"/>
      <c r="AB25" s="58"/>
      <c r="AC25" s="58"/>
      <c r="AD25" s="59"/>
      <c r="AE25" s="101"/>
      <c r="AF25" s="51"/>
      <c r="AG25" s="102"/>
      <c r="AH25" s="29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2:66">
      <c r="B26" s="14"/>
      <c r="C26" s="363" t="s">
        <v>77</v>
      </c>
      <c r="D26" s="363"/>
      <c r="E26" s="363"/>
      <c r="F26" s="363"/>
      <c r="G26" s="363"/>
      <c r="H26" s="363"/>
      <c r="I26" s="363"/>
      <c r="J26" s="363"/>
      <c r="K26" s="364"/>
      <c r="L26" s="65"/>
      <c r="M26" s="66"/>
      <c r="N26" s="66"/>
      <c r="O26" s="67"/>
      <c r="P26" s="68"/>
      <c r="Q26" s="64"/>
      <c r="R26" s="64"/>
      <c r="S26" s="64"/>
      <c r="T26" s="64"/>
      <c r="U26" s="64"/>
      <c r="V26" s="69"/>
      <c r="W26" s="237" t="e">
        <f>SUM(W27:Z28)</f>
        <v>#REF!</v>
      </c>
      <c r="X26" s="238"/>
      <c r="Y26" s="238"/>
      <c r="Z26" s="239"/>
      <c r="AA26" s="57"/>
      <c r="AB26" s="58"/>
      <c r="AC26" s="58"/>
      <c r="AD26" s="59"/>
      <c r="AE26" s="101"/>
      <c r="AF26" s="51"/>
      <c r="AG26" s="102"/>
      <c r="AH26" s="29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</row>
    <row r="27" spans="2:66">
      <c r="B27" s="14"/>
      <c r="C27" s="647" t="e">
        <f>IF(#REF!="","",#REF!)</f>
        <v>#REF!</v>
      </c>
      <c r="D27" s="647"/>
      <c r="E27" s="647"/>
      <c r="F27" s="647"/>
      <c r="G27" s="647"/>
      <c r="H27" s="647"/>
      <c r="I27" s="647"/>
      <c r="J27" s="647"/>
      <c r="K27" s="648"/>
      <c r="L27" s="191" t="e">
        <f>IF(#REF!="","",#REF!)</f>
        <v>#REF!</v>
      </c>
      <c r="M27" s="192"/>
      <c r="N27" s="192"/>
      <c r="O27" s="193"/>
      <c r="P27" s="191" t="e">
        <f>IF(#REF!="","",#REF!)</f>
        <v>#REF!</v>
      </c>
      <c r="Q27" s="192"/>
      <c r="R27" s="192"/>
      <c r="S27" s="192"/>
      <c r="T27" s="64" t="e">
        <f>IF(#REF!="","","-")</f>
        <v>#REF!</v>
      </c>
      <c r="U27" s="195" t="e">
        <f>IF(#REF!="","",#REF!)</f>
        <v>#REF!</v>
      </c>
      <c r="V27" s="196"/>
      <c r="W27" s="194" t="e">
        <f>IF(#REF!="","",#REF!)</f>
        <v>#REF!</v>
      </c>
      <c r="X27" s="195"/>
      <c r="Y27" s="195"/>
      <c r="Z27" s="196"/>
      <c r="AA27" s="194" t="e">
        <f>IF(#REF!="","",#REF!)</f>
        <v>#REF!</v>
      </c>
      <c r="AB27" s="195"/>
      <c r="AC27" s="195"/>
      <c r="AD27" s="196"/>
      <c r="AE27" s="101" t="e">
        <f>IF(#REF!="","",#REF!)</f>
        <v>#REF!</v>
      </c>
      <c r="AF27" s="61" t="e">
        <f>IF(#REF!="","","～")</f>
        <v>#REF!</v>
      </c>
      <c r="AG27" s="102" t="e">
        <f>IF(#REF!="","",#REF!)</f>
        <v>#REF!</v>
      </c>
      <c r="AH27" s="234" t="e">
        <f>IF(#REF!="","","別紙「研修等計画書のとおり」")</f>
        <v>#REF!</v>
      </c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</row>
    <row r="28" spans="2:66">
      <c r="B28" s="14"/>
      <c r="C28" s="647" t="e">
        <f>IF(#REF!="","",#REF!)</f>
        <v>#REF!</v>
      </c>
      <c r="D28" s="647"/>
      <c r="E28" s="647"/>
      <c r="F28" s="647"/>
      <c r="G28" s="647"/>
      <c r="H28" s="647"/>
      <c r="I28" s="647"/>
      <c r="J28" s="647"/>
      <c r="K28" s="648"/>
      <c r="L28" s="191" t="e">
        <f>IF(#REF!="","",#REF!)</f>
        <v>#REF!</v>
      </c>
      <c r="M28" s="192"/>
      <c r="N28" s="192"/>
      <c r="O28" s="193"/>
      <c r="P28" s="191" t="e">
        <f>IF(#REF!="","",#REF!)</f>
        <v>#REF!</v>
      </c>
      <c r="Q28" s="192"/>
      <c r="R28" s="192"/>
      <c r="S28" s="192"/>
      <c r="T28" s="64" t="e">
        <f>IF(#REF!="","","-")</f>
        <v>#REF!</v>
      </c>
      <c r="U28" s="195" t="e">
        <f>IF(#REF!="","",#REF!)</f>
        <v>#REF!</v>
      </c>
      <c r="V28" s="196"/>
      <c r="W28" s="194" t="e">
        <f>IF(#REF!="","",#REF!)</f>
        <v>#REF!</v>
      </c>
      <c r="X28" s="195"/>
      <c r="Y28" s="195"/>
      <c r="Z28" s="196"/>
      <c r="AA28" s="194" t="e">
        <f>IF(#REF!="","",#REF!)</f>
        <v>#REF!</v>
      </c>
      <c r="AB28" s="195"/>
      <c r="AC28" s="195"/>
      <c r="AD28" s="196"/>
      <c r="AE28" s="101" t="e">
        <f>IF(#REF!="","",#REF!)</f>
        <v>#REF!</v>
      </c>
      <c r="AF28" s="61" t="e">
        <f>IF(#REF!="","","～")</f>
        <v>#REF!</v>
      </c>
      <c r="AG28" s="102" t="e">
        <f>IF(#REF!="","",#REF!)</f>
        <v>#REF!</v>
      </c>
      <c r="AH28" s="234" t="e">
        <f>IF(#REF!="","","別紙「研修等計画書のとおり」")</f>
        <v>#REF!</v>
      </c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</row>
    <row r="29" spans="2:66">
      <c r="B29" s="14"/>
      <c r="C29" s="32"/>
      <c r="D29" s="32"/>
      <c r="E29" s="32"/>
      <c r="F29" s="32"/>
      <c r="G29" s="32"/>
      <c r="H29" s="32"/>
      <c r="I29" s="32"/>
      <c r="J29" s="32"/>
      <c r="K29" s="33"/>
      <c r="L29" s="65"/>
      <c r="M29" s="66"/>
      <c r="N29" s="66"/>
      <c r="O29" s="67"/>
      <c r="P29" s="68"/>
      <c r="Q29" s="64"/>
      <c r="R29" s="64"/>
      <c r="S29" s="64"/>
      <c r="T29" s="64"/>
      <c r="U29" s="64"/>
      <c r="V29" s="69"/>
      <c r="W29" s="68"/>
      <c r="X29" s="64"/>
      <c r="Y29" s="64"/>
      <c r="Z29" s="69"/>
      <c r="AA29" s="57"/>
      <c r="AB29" s="58"/>
      <c r="AC29" s="58"/>
      <c r="AD29" s="59"/>
      <c r="AE29" s="101"/>
      <c r="AF29" s="61"/>
      <c r="AG29" s="102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</row>
    <row r="30" spans="2:66">
      <c r="B30" s="362" t="s">
        <v>78</v>
      </c>
      <c r="C30" s="363"/>
      <c r="D30" s="363"/>
      <c r="E30" s="363"/>
      <c r="F30" s="363"/>
      <c r="G30" s="363"/>
      <c r="H30" s="363"/>
      <c r="I30" s="363"/>
      <c r="J30" s="363"/>
      <c r="K30" s="364"/>
      <c r="L30" s="65"/>
      <c r="M30" s="66"/>
      <c r="N30" s="66"/>
      <c r="O30" s="67"/>
      <c r="P30" s="68"/>
      <c r="Q30" s="64"/>
      <c r="R30" s="64"/>
      <c r="S30" s="64"/>
      <c r="T30" s="64"/>
      <c r="U30" s="64"/>
      <c r="V30" s="69"/>
      <c r="W30" s="68"/>
      <c r="X30" s="64"/>
      <c r="Y30" s="64"/>
      <c r="Z30" s="69"/>
      <c r="AA30" s="57"/>
      <c r="AB30" s="58"/>
      <c r="AC30" s="58"/>
      <c r="AD30" s="59"/>
      <c r="AE30" s="101"/>
      <c r="AF30" s="61"/>
      <c r="AG30" s="102"/>
      <c r="AH30" s="228" t="s">
        <v>74</v>
      </c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</row>
    <row r="31" spans="2:66">
      <c r="B31" s="14"/>
      <c r="C31" s="363" t="s">
        <v>77</v>
      </c>
      <c r="D31" s="363"/>
      <c r="E31" s="363"/>
      <c r="F31" s="363"/>
      <c r="G31" s="363"/>
      <c r="H31" s="363"/>
      <c r="I31" s="363"/>
      <c r="J31" s="363"/>
      <c r="K31" s="364"/>
      <c r="L31" s="65"/>
      <c r="M31" s="66"/>
      <c r="N31" s="66"/>
      <c r="O31" s="67"/>
      <c r="P31" s="68"/>
      <c r="Q31" s="64"/>
      <c r="R31" s="64"/>
      <c r="S31" s="64"/>
      <c r="T31" s="64"/>
      <c r="U31" s="64"/>
      <c r="V31" s="69"/>
      <c r="W31" s="237" t="e">
        <f>SUM(W32:Z33)</f>
        <v>#REF!</v>
      </c>
      <c r="X31" s="238"/>
      <c r="Y31" s="238"/>
      <c r="Z31" s="239"/>
      <c r="AA31" s="57"/>
      <c r="AB31" s="58"/>
      <c r="AC31" s="58"/>
      <c r="AD31" s="59"/>
      <c r="AE31" s="101"/>
      <c r="AF31" s="61"/>
      <c r="AG31" s="102"/>
      <c r="AH31" s="234" t="s">
        <v>79</v>
      </c>
      <c r="AI31" s="235"/>
      <c r="AJ31" s="235"/>
      <c r="AK31" s="235"/>
      <c r="AL31" s="235"/>
      <c r="AM31" s="235" t="s">
        <v>80</v>
      </c>
      <c r="AN31" s="235"/>
      <c r="AO31" s="235"/>
      <c r="AP31" s="235"/>
      <c r="AQ31" s="235"/>
      <c r="AR31" s="235"/>
      <c r="AS31" s="235"/>
      <c r="AT31" s="235"/>
      <c r="AU31" s="235"/>
    </row>
    <row r="32" spans="2:66">
      <c r="B32" s="14"/>
      <c r="C32" s="647" t="e">
        <f>IF(#REF!="","",#REF!)</f>
        <v>#REF!</v>
      </c>
      <c r="D32" s="647"/>
      <c r="E32" s="647"/>
      <c r="F32" s="647"/>
      <c r="G32" s="647"/>
      <c r="H32" s="647"/>
      <c r="I32" s="647"/>
      <c r="J32" s="647"/>
      <c r="K32" s="648"/>
      <c r="L32" s="191" t="e">
        <f>IF(#REF!="","",#REF!)</f>
        <v>#REF!</v>
      </c>
      <c r="M32" s="192"/>
      <c r="N32" s="192"/>
      <c r="O32" s="193"/>
      <c r="P32" s="194" t="e">
        <f>IF(#REF!="","",#REF!)</f>
        <v>#REF!</v>
      </c>
      <c r="Q32" s="195"/>
      <c r="R32" s="195"/>
      <c r="S32" s="195"/>
      <c r="T32" s="64" t="e">
        <f>IF(#REF!="","","-")</f>
        <v>#REF!</v>
      </c>
      <c r="U32" s="195" t="e">
        <f>IF(#REF!="","",#REF!)</f>
        <v>#REF!</v>
      </c>
      <c r="V32" s="196"/>
      <c r="W32" s="194" t="e">
        <f>IF(#REF!="","",#REF!)</f>
        <v>#REF!</v>
      </c>
      <c r="X32" s="195"/>
      <c r="Y32" s="195"/>
      <c r="Z32" s="196"/>
      <c r="AA32" s="197" t="e">
        <f>IF(#REF!="","",#REF!)</f>
        <v>#REF!</v>
      </c>
      <c r="AB32" s="198"/>
      <c r="AC32" s="198"/>
      <c r="AD32" s="199"/>
      <c r="AE32" s="101" t="e">
        <f>IF(#REF!="","",#REF!)</f>
        <v>#REF!</v>
      </c>
      <c r="AF32" s="51" t="e">
        <f>IF(#REF!="","","～")</f>
        <v>#REF!</v>
      </c>
      <c r="AG32" s="102" t="e">
        <f>IF(#REF!="","",#REF!)</f>
        <v>#REF!</v>
      </c>
      <c r="AH32" s="234" t="e">
        <f>IF(#REF!="","",#REF!)</f>
        <v>#REF!</v>
      </c>
      <c r="AI32" s="235"/>
      <c r="AJ32" s="235"/>
      <c r="AK32" s="235"/>
      <c r="AL32" s="235"/>
      <c r="AM32" s="235" t="e">
        <f>IF(#REF!="","",#REF!)</f>
        <v>#REF!</v>
      </c>
      <c r="AN32" s="235"/>
      <c r="AO32" s="235"/>
      <c r="AP32" s="235"/>
      <c r="AQ32" s="235"/>
      <c r="AR32" s="235"/>
      <c r="AS32" s="235"/>
      <c r="AT32" s="235"/>
      <c r="AU32" s="235"/>
    </row>
    <row r="33" spans="1:47">
      <c r="B33" s="14"/>
      <c r="C33" s="647" t="e">
        <f>IF(#REF!="","",#REF!)</f>
        <v>#REF!</v>
      </c>
      <c r="D33" s="647"/>
      <c r="E33" s="647"/>
      <c r="F33" s="647"/>
      <c r="G33" s="647"/>
      <c r="H33" s="647"/>
      <c r="I33" s="647"/>
      <c r="J33" s="647"/>
      <c r="K33" s="648"/>
      <c r="L33" s="191" t="e">
        <f>IF(#REF!="","",#REF!)</f>
        <v>#REF!</v>
      </c>
      <c r="M33" s="192"/>
      <c r="N33" s="192"/>
      <c r="O33" s="193"/>
      <c r="P33" s="194" t="e">
        <f>IF(#REF!="","",#REF!)</f>
        <v>#REF!</v>
      </c>
      <c r="Q33" s="195"/>
      <c r="R33" s="195"/>
      <c r="S33" s="195"/>
      <c r="T33" s="64" t="e">
        <f>IF(#REF!="","","-")</f>
        <v>#REF!</v>
      </c>
      <c r="U33" s="195" t="e">
        <f>IF(#REF!="","",#REF!)</f>
        <v>#REF!</v>
      </c>
      <c r="V33" s="196"/>
      <c r="W33" s="194" t="e">
        <f>IF(#REF!="","",#REF!)</f>
        <v>#REF!</v>
      </c>
      <c r="X33" s="195"/>
      <c r="Y33" s="195"/>
      <c r="Z33" s="196"/>
      <c r="AA33" s="197" t="e">
        <f>IF(#REF!="","",#REF!)</f>
        <v>#REF!</v>
      </c>
      <c r="AB33" s="198"/>
      <c r="AC33" s="198"/>
      <c r="AD33" s="199"/>
      <c r="AE33" s="101" t="e">
        <f>IF(#REF!="","",#REF!)</f>
        <v>#REF!</v>
      </c>
      <c r="AF33" s="51" t="e">
        <f>IF(#REF!="","","～")</f>
        <v>#REF!</v>
      </c>
      <c r="AG33" s="102" t="e">
        <f>IF(#REF!="","",#REF!)</f>
        <v>#REF!</v>
      </c>
      <c r="AH33" s="234" t="e">
        <f>IF(#REF!="","",#REF!)</f>
        <v>#REF!</v>
      </c>
      <c r="AI33" s="235"/>
      <c r="AJ33" s="235"/>
      <c r="AK33" s="235"/>
      <c r="AL33" s="235"/>
      <c r="AM33" s="235" t="e">
        <f>IF(#REF!="","",#REF!)</f>
        <v>#REF!</v>
      </c>
      <c r="AN33" s="235"/>
      <c r="AO33" s="235"/>
      <c r="AP33" s="235"/>
      <c r="AQ33" s="235"/>
      <c r="AR33" s="235"/>
      <c r="AS33" s="235"/>
      <c r="AT33" s="235"/>
      <c r="AU33" s="235"/>
    </row>
    <row r="34" spans="1:47">
      <c r="B34" s="14"/>
      <c r="C34" s="32"/>
      <c r="D34" s="32"/>
      <c r="E34" s="32"/>
      <c r="F34" s="32"/>
      <c r="G34" s="32"/>
      <c r="H34" s="32"/>
      <c r="I34" s="32"/>
      <c r="J34" s="32"/>
      <c r="K34" s="33"/>
      <c r="L34" s="65"/>
      <c r="M34" s="66"/>
      <c r="N34" s="66"/>
      <c r="O34" s="67"/>
      <c r="P34" s="68"/>
      <c r="Q34" s="64"/>
      <c r="R34" s="64"/>
      <c r="S34" s="64"/>
      <c r="T34" s="64"/>
      <c r="U34" s="64"/>
      <c r="V34" s="69"/>
      <c r="W34" s="68"/>
      <c r="X34" s="64"/>
      <c r="Y34" s="64"/>
      <c r="Z34" s="69"/>
      <c r="AA34" s="76"/>
      <c r="AB34" s="77"/>
      <c r="AC34" s="77"/>
      <c r="AD34" s="78"/>
      <c r="AE34" s="101"/>
      <c r="AF34" s="51"/>
      <c r="AG34" s="102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</row>
    <row r="35" spans="1:47">
      <c r="B35" s="370" t="s">
        <v>81</v>
      </c>
      <c r="C35" s="352"/>
      <c r="D35" s="352"/>
      <c r="E35" s="352"/>
      <c r="F35" s="352"/>
      <c r="G35" s="352"/>
      <c r="H35" s="352"/>
      <c r="I35" s="352"/>
      <c r="J35" s="352"/>
      <c r="K35" s="371"/>
      <c r="L35" s="68"/>
      <c r="M35" s="64"/>
      <c r="N35" s="64"/>
      <c r="O35" s="69"/>
      <c r="P35" s="68"/>
      <c r="Q35" s="64"/>
      <c r="R35" s="64"/>
      <c r="S35" s="64"/>
      <c r="T35" s="64"/>
      <c r="U35" s="64"/>
      <c r="V35" s="69"/>
      <c r="W35" s="68"/>
      <c r="X35" s="64"/>
      <c r="Y35" s="64"/>
      <c r="Z35" s="69"/>
      <c r="AA35" s="57"/>
      <c r="AB35" s="58"/>
      <c r="AC35" s="58"/>
      <c r="AD35" s="59"/>
      <c r="AE35" s="101"/>
      <c r="AF35" s="51"/>
      <c r="AG35" s="102"/>
      <c r="AH35" s="29"/>
    </row>
    <row r="36" spans="1:47">
      <c r="B36" s="41"/>
      <c r="C36" s="352" t="s">
        <v>75</v>
      </c>
      <c r="D36" s="352"/>
      <c r="E36" s="352"/>
      <c r="F36" s="352"/>
      <c r="G36" s="352"/>
      <c r="H36" s="352"/>
      <c r="I36" s="352"/>
      <c r="J36" s="352"/>
      <c r="K36" s="371"/>
      <c r="L36" s="73"/>
      <c r="M36" s="74"/>
      <c r="N36" s="74"/>
      <c r="O36" s="75"/>
      <c r="P36" s="73"/>
      <c r="Q36" s="74"/>
      <c r="R36" s="74"/>
      <c r="S36" s="74"/>
      <c r="T36" s="64"/>
      <c r="U36" s="74"/>
      <c r="V36" s="75"/>
      <c r="W36" s="237" t="e">
        <f>SUM(W37:Z38)</f>
        <v>#REF!</v>
      </c>
      <c r="X36" s="238"/>
      <c r="Y36" s="238"/>
      <c r="Z36" s="239"/>
      <c r="AA36" s="57"/>
      <c r="AB36" s="58"/>
      <c r="AC36" s="58"/>
      <c r="AD36" s="59"/>
      <c r="AE36" s="101"/>
      <c r="AF36" s="51"/>
      <c r="AG36" s="102"/>
      <c r="AH36" s="228" t="s">
        <v>74</v>
      </c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</row>
    <row r="37" spans="1:47">
      <c r="B37" s="41"/>
      <c r="C37" s="647" t="e">
        <f>IF(#REF!="","",#REF!)</f>
        <v>#REF!</v>
      </c>
      <c r="D37" s="647"/>
      <c r="E37" s="647"/>
      <c r="F37" s="647"/>
      <c r="G37" s="647"/>
      <c r="H37" s="647"/>
      <c r="I37" s="647"/>
      <c r="J37" s="647"/>
      <c r="K37" s="648"/>
      <c r="L37" s="194" t="e">
        <f>IF(#REF!="","",#REF!)</f>
        <v>#REF!</v>
      </c>
      <c r="M37" s="195"/>
      <c r="N37" s="195"/>
      <c r="O37" s="196"/>
      <c r="P37" s="194" t="e">
        <f>IF(#REF!="","",#REF!)</f>
        <v>#REF!</v>
      </c>
      <c r="Q37" s="195"/>
      <c r="R37" s="195"/>
      <c r="S37" s="195"/>
      <c r="T37" s="64" t="e">
        <f>IF(#REF!="","","-")</f>
        <v>#REF!</v>
      </c>
      <c r="U37" s="195" t="e">
        <f>IF(#REF!="","",#REF!)</f>
        <v>#REF!</v>
      </c>
      <c r="V37" s="196"/>
      <c r="W37" s="194" t="e">
        <f>IF(#REF!="","",#REF!)</f>
        <v>#REF!</v>
      </c>
      <c r="X37" s="195"/>
      <c r="Y37" s="195"/>
      <c r="Z37" s="196"/>
      <c r="AA37" s="194" t="e">
        <f>IF(#REF!="","",#REF!)</f>
        <v>#REF!</v>
      </c>
      <c r="AB37" s="195"/>
      <c r="AC37" s="195"/>
      <c r="AD37" s="196"/>
      <c r="AE37" s="101" t="e">
        <f>IF(#REF!="","",#REF!)</f>
        <v>#REF!</v>
      </c>
      <c r="AF37" s="61" t="e">
        <f>IF(#REF!="","","～")</f>
        <v>#REF!</v>
      </c>
      <c r="AG37" s="102" t="e">
        <f>IF(#REF!="","",#REF!)</f>
        <v>#REF!</v>
      </c>
      <c r="AH37" s="372" t="e">
        <f>IF(#REF!="","",#REF!)</f>
        <v>#REF!</v>
      </c>
      <c r="AI37" s="216"/>
      <c r="AJ37" s="216"/>
      <c r="AK37" s="216"/>
      <c r="AL37" s="216"/>
      <c r="AM37" s="216" t="e">
        <f>IF(#REF!="","",#REF!)</f>
        <v>#REF!</v>
      </c>
      <c r="AN37" s="216"/>
      <c r="AO37" s="216"/>
      <c r="AP37" s="216"/>
      <c r="AQ37" s="216"/>
      <c r="AR37" s="216"/>
      <c r="AS37" s="216"/>
      <c r="AT37" s="216"/>
      <c r="AU37" s="216"/>
    </row>
    <row r="38" spans="1:47">
      <c r="B38" s="41"/>
      <c r="C38" s="647" t="e">
        <f>IF(#REF!="","",#REF!)</f>
        <v>#REF!</v>
      </c>
      <c r="D38" s="647"/>
      <c r="E38" s="647"/>
      <c r="F38" s="647"/>
      <c r="G38" s="647"/>
      <c r="H38" s="647"/>
      <c r="I38" s="647"/>
      <c r="J38" s="647"/>
      <c r="K38" s="648"/>
      <c r="L38" s="194" t="e">
        <f>IF(#REF!="","",#REF!)</f>
        <v>#REF!</v>
      </c>
      <c r="M38" s="195"/>
      <c r="N38" s="195"/>
      <c r="O38" s="196"/>
      <c r="P38" s="194" t="e">
        <f>IF(#REF!="","",#REF!)</f>
        <v>#REF!</v>
      </c>
      <c r="Q38" s="195"/>
      <c r="R38" s="195"/>
      <c r="S38" s="195"/>
      <c r="T38" s="64" t="e">
        <f>IF(#REF!="","","-")</f>
        <v>#REF!</v>
      </c>
      <c r="U38" s="195" t="e">
        <f>IF(#REF!="","",#REF!)</f>
        <v>#REF!</v>
      </c>
      <c r="V38" s="196"/>
      <c r="W38" s="194" t="e">
        <f>IF(#REF!="","",#REF!)</f>
        <v>#REF!</v>
      </c>
      <c r="X38" s="195"/>
      <c r="Y38" s="195"/>
      <c r="Z38" s="196"/>
      <c r="AA38" s="194" t="e">
        <f>IF(#REF!="","",#REF!)</f>
        <v>#REF!</v>
      </c>
      <c r="AB38" s="195"/>
      <c r="AC38" s="195"/>
      <c r="AD38" s="196"/>
      <c r="AE38" s="101" t="e">
        <f>IF(#REF!="","",#REF!)</f>
        <v>#REF!</v>
      </c>
      <c r="AF38" s="61" t="e">
        <f>IF(#REF!="","","～")</f>
        <v>#REF!</v>
      </c>
      <c r="AG38" s="102" t="e">
        <f>IF(#REF!="","",#REF!)</f>
        <v>#REF!</v>
      </c>
      <c r="AH38" s="372" t="e">
        <f>IF(#REF!="","",#REF!)</f>
        <v>#REF!</v>
      </c>
      <c r="AI38" s="216"/>
      <c r="AJ38" s="216"/>
      <c r="AK38" s="216"/>
      <c r="AL38" s="216"/>
      <c r="AM38" s="216" t="e">
        <f>IF(#REF!="","",#REF!)</f>
        <v>#REF!</v>
      </c>
      <c r="AN38" s="216"/>
      <c r="AO38" s="216"/>
      <c r="AP38" s="216"/>
      <c r="AQ38" s="216"/>
      <c r="AR38" s="216"/>
      <c r="AS38" s="216"/>
      <c r="AT38" s="216"/>
      <c r="AU38" s="216"/>
    </row>
    <row r="39" spans="1:47" ht="16.5" thickBot="1">
      <c r="B39" s="14"/>
      <c r="C39" s="1"/>
      <c r="D39" s="1"/>
      <c r="E39" s="1"/>
      <c r="F39" s="1"/>
      <c r="G39" s="1"/>
      <c r="H39" s="1"/>
      <c r="I39" s="1"/>
      <c r="J39" s="1"/>
      <c r="K39" s="18"/>
      <c r="L39" s="19"/>
      <c r="M39" s="2"/>
      <c r="N39" s="2"/>
      <c r="O39" s="20"/>
      <c r="P39" s="21"/>
      <c r="Q39" s="22"/>
      <c r="R39" s="22"/>
      <c r="S39" s="22"/>
      <c r="T39" s="23"/>
      <c r="U39" s="24"/>
      <c r="V39" s="25"/>
      <c r="W39" s="21"/>
      <c r="X39" s="22"/>
      <c r="Y39" s="22"/>
      <c r="Z39" s="26"/>
      <c r="AA39" s="48"/>
      <c r="AB39" s="49"/>
      <c r="AC39" s="49"/>
      <c r="AD39" s="50"/>
      <c r="AE39" s="103"/>
      <c r="AF39" s="55"/>
      <c r="AG39" s="104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1"/>
    </row>
    <row r="40" spans="1:47" ht="19.5" thickTop="1" thickBot="1">
      <c r="B40" s="242" t="s">
        <v>20</v>
      </c>
      <c r="C40" s="243"/>
      <c r="D40" s="243"/>
      <c r="E40" s="243"/>
      <c r="F40" s="243"/>
      <c r="G40" s="243"/>
      <c r="H40" s="243"/>
      <c r="I40" s="243"/>
      <c r="J40" s="243"/>
      <c r="K40" s="244"/>
      <c r="L40" s="365" t="e">
        <f>SUM(L14:O39)</f>
        <v>#REF!</v>
      </c>
      <c r="M40" s="366"/>
      <c r="N40" s="366"/>
      <c r="O40" s="367"/>
      <c r="P40" s="248"/>
      <c r="Q40" s="249"/>
      <c r="R40" s="249"/>
      <c r="S40" s="249"/>
      <c r="T40" s="249"/>
      <c r="U40" s="249"/>
      <c r="V40" s="250"/>
      <c r="W40" s="251" t="e">
        <f>SUM($W$17+$W$21+$W$26+$W$31+$W$36)</f>
        <v>#REF!</v>
      </c>
      <c r="X40" s="252"/>
      <c r="Y40" s="252"/>
      <c r="Z40" s="253"/>
      <c r="AA40" s="368" t="e">
        <f>SUM(AA6:AD39)</f>
        <v>#REF!</v>
      </c>
      <c r="AB40" s="369"/>
      <c r="AC40" s="369"/>
      <c r="AD40" s="258"/>
      <c r="AE40" s="80"/>
      <c r="AF40" s="52"/>
      <c r="AG40" s="37"/>
      <c r="AH40" s="259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1"/>
    </row>
    <row r="41" spans="1:47">
      <c r="B41" s="38"/>
      <c r="C41" s="38"/>
      <c r="D41" s="38"/>
      <c r="E41" s="38"/>
      <c r="F41" s="38"/>
      <c r="G41" s="38"/>
      <c r="H41" s="38"/>
      <c r="I41" s="3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</row>
    <row r="42" spans="1:47" ht="16.5" thickBot="1">
      <c r="A42" s="352" t="s">
        <v>82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</row>
    <row r="43" spans="1:47">
      <c r="B43" s="174" t="s">
        <v>44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265"/>
      <c r="W43" s="174" t="s">
        <v>45</v>
      </c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265"/>
      <c r="AM43" s="174" t="s">
        <v>46</v>
      </c>
      <c r="AN43" s="175"/>
      <c r="AO43" s="175"/>
      <c r="AP43" s="175"/>
      <c r="AQ43" s="175"/>
      <c r="AR43" s="175"/>
      <c r="AS43" s="175"/>
      <c r="AT43" s="175"/>
      <c r="AU43" s="265"/>
    </row>
    <row r="44" spans="1:47">
      <c r="B44" s="293" t="s">
        <v>47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7"/>
      <c r="P44" s="206" t="s">
        <v>48</v>
      </c>
      <c r="Q44" s="206"/>
      <c r="R44" s="206"/>
      <c r="S44" s="206"/>
      <c r="T44" s="206"/>
      <c r="U44" s="206"/>
      <c r="V44" s="294"/>
      <c r="W44" s="295" t="s">
        <v>47</v>
      </c>
      <c r="X44" s="296"/>
      <c r="Y44" s="296"/>
      <c r="Z44" s="296"/>
      <c r="AA44" s="296"/>
      <c r="AB44" s="296"/>
      <c r="AC44" s="296"/>
      <c r="AD44" s="296"/>
      <c r="AE44" s="296"/>
      <c r="AF44" s="296"/>
      <c r="AG44" s="297"/>
      <c r="AH44" s="205" t="s">
        <v>48</v>
      </c>
      <c r="AI44" s="206"/>
      <c r="AJ44" s="206"/>
      <c r="AK44" s="206"/>
      <c r="AL44" s="294"/>
      <c r="AM44" s="298"/>
      <c r="AN44" s="268"/>
      <c r="AO44" s="268"/>
      <c r="AP44" s="268"/>
      <c r="AQ44" s="268"/>
      <c r="AR44" s="268"/>
      <c r="AS44" s="268"/>
      <c r="AT44" s="268"/>
      <c r="AU44" s="299"/>
    </row>
    <row r="45" spans="1:47">
      <c r="B45" s="370" t="s">
        <v>49</v>
      </c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71"/>
      <c r="P45" s="305" t="e">
        <f>W13+W40</f>
        <v>#REF!</v>
      </c>
      <c r="Q45" s="305"/>
      <c r="R45" s="305"/>
      <c r="S45" s="305"/>
      <c r="T45" s="305"/>
      <c r="U45" s="305"/>
      <c r="V45" s="306"/>
      <c r="W45" s="316" t="s">
        <v>83</v>
      </c>
      <c r="X45" s="317"/>
      <c r="Y45" s="317"/>
      <c r="Z45" s="317"/>
      <c r="AA45" s="317"/>
      <c r="AB45" s="317"/>
      <c r="AC45" s="317"/>
      <c r="AD45" s="317"/>
      <c r="AE45" s="317"/>
      <c r="AF45" s="317"/>
      <c r="AG45" s="318"/>
      <c r="AH45" s="319" t="e">
        <f>W13</f>
        <v>#REF!</v>
      </c>
      <c r="AI45" s="320"/>
      <c r="AJ45" s="320"/>
      <c r="AK45" s="320"/>
      <c r="AL45" s="321"/>
      <c r="AM45" s="300"/>
      <c r="AN45" s="229"/>
      <c r="AO45" s="229"/>
      <c r="AP45" s="229"/>
      <c r="AQ45" s="229"/>
      <c r="AR45" s="229"/>
      <c r="AS45" s="229"/>
      <c r="AT45" s="229"/>
      <c r="AU45" s="301"/>
    </row>
    <row r="46" spans="1:47">
      <c r="B46" s="370" t="s">
        <v>51</v>
      </c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71"/>
      <c r="P46" s="305" t="e">
        <f>AA13+AA40</f>
        <v>#REF!</v>
      </c>
      <c r="Q46" s="305"/>
      <c r="R46" s="305"/>
      <c r="S46" s="305"/>
      <c r="T46" s="305"/>
      <c r="U46" s="305"/>
      <c r="V46" s="306"/>
      <c r="W46" s="302" t="s">
        <v>84</v>
      </c>
      <c r="X46" s="303"/>
      <c r="Y46" s="303"/>
      <c r="Z46" s="303"/>
      <c r="AA46" s="303"/>
      <c r="AB46" s="303"/>
      <c r="AC46" s="303"/>
      <c r="AD46" s="303"/>
      <c r="AE46" s="303"/>
      <c r="AF46" s="303"/>
      <c r="AG46" s="304"/>
      <c r="AH46" s="197" t="e">
        <f>L40</f>
        <v>#REF!</v>
      </c>
      <c r="AI46" s="198"/>
      <c r="AJ46" s="198"/>
      <c r="AK46" s="198"/>
      <c r="AL46" s="307"/>
      <c r="AM46" s="300"/>
      <c r="AN46" s="229"/>
      <c r="AO46" s="229"/>
      <c r="AP46" s="229"/>
      <c r="AQ46" s="229"/>
      <c r="AR46" s="229"/>
      <c r="AS46" s="229"/>
      <c r="AT46" s="229"/>
      <c r="AU46" s="301"/>
    </row>
    <row r="47" spans="1:47" ht="16.5" thickBot="1">
      <c r="B47" s="322" t="s">
        <v>56</v>
      </c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73"/>
      <c r="P47" s="335" t="e">
        <f>SUM(P45:V46)</f>
        <v>#REF!</v>
      </c>
      <c r="Q47" s="335"/>
      <c r="R47" s="335"/>
      <c r="S47" s="335"/>
      <c r="T47" s="335"/>
      <c r="U47" s="335"/>
      <c r="V47" s="336"/>
      <c r="W47" s="374" t="s">
        <v>57</v>
      </c>
      <c r="X47" s="375"/>
      <c r="Y47" s="375"/>
      <c r="Z47" s="375"/>
      <c r="AA47" s="375"/>
      <c r="AB47" s="375"/>
      <c r="AC47" s="375"/>
      <c r="AD47" s="375"/>
      <c r="AE47" s="375"/>
      <c r="AF47" s="375"/>
      <c r="AG47" s="376"/>
      <c r="AH47" s="377" t="e">
        <f>SUM(AH45:AL46)</f>
        <v>#REF!</v>
      </c>
      <c r="AI47" s="333"/>
      <c r="AJ47" s="333"/>
      <c r="AK47" s="333"/>
      <c r="AL47" s="378"/>
      <c r="AM47" s="342" t="e">
        <f>P47-AH47</f>
        <v>#REF!</v>
      </c>
      <c r="AN47" s="342"/>
      <c r="AO47" s="342"/>
      <c r="AP47" s="342"/>
      <c r="AQ47" s="342"/>
      <c r="AR47" s="342"/>
      <c r="AS47" s="342"/>
      <c r="AT47" s="342"/>
      <c r="AU47" s="343"/>
    </row>
  </sheetData>
  <mergeCells count="183">
    <mergeCell ref="B47:O47"/>
    <mergeCell ref="P47:V47"/>
    <mergeCell ref="W47:AG47"/>
    <mergeCell ref="AH47:AL47"/>
    <mergeCell ref="AM47:AU47"/>
    <mergeCell ref="P45:V45"/>
    <mergeCell ref="W45:AG45"/>
    <mergeCell ref="AH45:AL45"/>
    <mergeCell ref="B46:O46"/>
    <mergeCell ref="P46:V46"/>
    <mergeCell ref="W46:AG46"/>
    <mergeCell ref="AH46:AL46"/>
    <mergeCell ref="A42:AU42"/>
    <mergeCell ref="B43:V43"/>
    <mergeCell ref="W43:AL43"/>
    <mergeCell ref="AM43:AU43"/>
    <mergeCell ref="B44:O44"/>
    <mergeCell ref="P44:V44"/>
    <mergeCell ref="W44:AG44"/>
    <mergeCell ref="AH44:AL44"/>
    <mergeCell ref="AM44:AU46"/>
    <mergeCell ref="B45:O45"/>
    <mergeCell ref="B40:K40"/>
    <mergeCell ref="L40:O40"/>
    <mergeCell ref="P40:V40"/>
    <mergeCell ref="W40:Z40"/>
    <mergeCell ref="AA40:AD40"/>
    <mergeCell ref="AH40:AU40"/>
    <mergeCell ref="AH37:AL37"/>
    <mergeCell ref="AM37:AU37"/>
    <mergeCell ref="C38:K38"/>
    <mergeCell ref="L38:O38"/>
    <mergeCell ref="P38:S38"/>
    <mergeCell ref="U38:V38"/>
    <mergeCell ref="W38:Z38"/>
    <mergeCell ref="AA38:AD38"/>
    <mergeCell ref="AH38:AL38"/>
    <mergeCell ref="AM38:AU38"/>
    <mergeCell ref="C37:K37"/>
    <mergeCell ref="L37:O37"/>
    <mergeCell ref="P37:S37"/>
    <mergeCell ref="U37:V37"/>
    <mergeCell ref="W37:Z37"/>
    <mergeCell ref="AA37:AD37"/>
    <mergeCell ref="B35:K35"/>
    <mergeCell ref="C36:K36"/>
    <mergeCell ref="W36:Z36"/>
    <mergeCell ref="AH36:AU36"/>
    <mergeCell ref="AH32:AL32"/>
    <mergeCell ref="AM32:AU32"/>
    <mergeCell ref="C33:K33"/>
    <mergeCell ref="L33:O33"/>
    <mergeCell ref="P33:S33"/>
    <mergeCell ref="U33:V33"/>
    <mergeCell ref="W33:Z33"/>
    <mergeCell ref="AA33:AD33"/>
    <mergeCell ref="AH33:AL33"/>
    <mergeCell ref="AM33:AU33"/>
    <mergeCell ref="C32:K32"/>
    <mergeCell ref="L32:O32"/>
    <mergeCell ref="P32:S32"/>
    <mergeCell ref="U32:V32"/>
    <mergeCell ref="W32:Z32"/>
    <mergeCell ref="AA32:AD32"/>
    <mergeCell ref="B30:K30"/>
    <mergeCell ref="AH30:AU30"/>
    <mergeCell ref="C31:K31"/>
    <mergeCell ref="W31:Z31"/>
    <mergeCell ref="AH31:AL31"/>
    <mergeCell ref="AM31:AU31"/>
    <mergeCell ref="AA27:AD27"/>
    <mergeCell ref="AH27:AU27"/>
    <mergeCell ref="C28:K28"/>
    <mergeCell ref="L28:O28"/>
    <mergeCell ref="P28:S28"/>
    <mergeCell ref="U28:V28"/>
    <mergeCell ref="W28:Z28"/>
    <mergeCell ref="AA28:AD28"/>
    <mergeCell ref="AH28:AU28"/>
    <mergeCell ref="B25:K25"/>
    <mergeCell ref="C26:K26"/>
    <mergeCell ref="W26:Z26"/>
    <mergeCell ref="C27:K27"/>
    <mergeCell ref="L27:O27"/>
    <mergeCell ref="P27:S27"/>
    <mergeCell ref="U27:V27"/>
    <mergeCell ref="W27:Z27"/>
    <mergeCell ref="AM23:AU23"/>
    <mergeCell ref="AA22:AD22"/>
    <mergeCell ref="AH22:AL22"/>
    <mergeCell ref="AM22:AU22"/>
    <mergeCell ref="C23:K23"/>
    <mergeCell ref="L23:O23"/>
    <mergeCell ref="P23:S23"/>
    <mergeCell ref="U23:V23"/>
    <mergeCell ref="W23:Z23"/>
    <mergeCell ref="AA23:AD23"/>
    <mergeCell ref="AH23:AL23"/>
    <mergeCell ref="C21:K21"/>
    <mergeCell ref="W21:Z21"/>
    <mergeCell ref="AH21:AU21"/>
    <mergeCell ref="C22:K22"/>
    <mergeCell ref="L22:O22"/>
    <mergeCell ref="P22:S22"/>
    <mergeCell ref="U22:V22"/>
    <mergeCell ref="W22:Z22"/>
    <mergeCell ref="AH18:AL18"/>
    <mergeCell ref="AM18:AU18"/>
    <mergeCell ref="C19:K19"/>
    <mergeCell ref="L19:O19"/>
    <mergeCell ref="P19:S19"/>
    <mergeCell ref="U19:V19"/>
    <mergeCell ref="W19:Z19"/>
    <mergeCell ref="AA19:AD19"/>
    <mergeCell ref="AH19:AL19"/>
    <mergeCell ref="AM19:AU19"/>
    <mergeCell ref="C18:K18"/>
    <mergeCell ref="L18:O18"/>
    <mergeCell ref="P18:S18"/>
    <mergeCell ref="U18:V18"/>
    <mergeCell ref="W18:Z18"/>
    <mergeCell ref="AA18:AD18"/>
    <mergeCell ref="B15:K15"/>
    <mergeCell ref="B16:K16"/>
    <mergeCell ref="C17:K17"/>
    <mergeCell ref="W17:Z17"/>
    <mergeCell ref="AH17:AU17"/>
    <mergeCell ref="BA17:BN17"/>
    <mergeCell ref="B13:K13"/>
    <mergeCell ref="L13:O13"/>
    <mergeCell ref="P13:V13"/>
    <mergeCell ref="W13:Z13"/>
    <mergeCell ref="AA13:AD13"/>
    <mergeCell ref="AH13:AU13"/>
    <mergeCell ref="C11:K11"/>
    <mergeCell ref="L11:O11"/>
    <mergeCell ref="P11:S11"/>
    <mergeCell ref="U11:V11"/>
    <mergeCell ref="W11:Z11"/>
    <mergeCell ref="AH11:AU11"/>
    <mergeCell ref="C10:K10"/>
    <mergeCell ref="L10:O10"/>
    <mergeCell ref="P10:S10"/>
    <mergeCell ref="U10:V10"/>
    <mergeCell ref="W10:Z10"/>
    <mergeCell ref="AH10:AU10"/>
    <mergeCell ref="C9:K9"/>
    <mergeCell ref="L9:O9"/>
    <mergeCell ref="P9:S9"/>
    <mergeCell ref="U9:V9"/>
    <mergeCell ref="W9:Z9"/>
    <mergeCell ref="AH9:AU9"/>
    <mergeCell ref="C8:K8"/>
    <mergeCell ref="L8:O8"/>
    <mergeCell ref="P8:S8"/>
    <mergeCell ref="U8:V8"/>
    <mergeCell ref="W8:Z8"/>
    <mergeCell ref="AH8:AU8"/>
    <mergeCell ref="AH6:AU6"/>
    <mergeCell ref="C7:K7"/>
    <mergeCell ref="L7:O7"/>
    <mergeCell ref="P7:S7"/>
    <mergeCell ref="U7:V7"/>
    <mergeCell ref="W7:Z7"/>
    <mergeCell ref="AH7:AU7"/>
    <mergeCell ref="P5:V5"/>
    <mergeCell ref="W5:Z5"/>
    <mergeCell ref="AA5:AD5"/>
    <mergeCell ref="B6:K6"/>
    <mergeCell ref="L6:O6"/>
    <mergeCell ref="P6:S6"/>
    <mergeCell ref="U6:V6"/>
    <mergeCell ref="W6:Z6"/>
    <mergeCell ref="A1:D1"/>
    <mergeCell ref="AI1:AU1"/>
    <mergeCell ref="A2:AU2"/>
    <mergeCell ref="A3:AU3"/>
    <mergeCell ref="B4:V4"/>
    <mergeCell ref="W4:AD4"/>
    <mergeCell ref="AE4:AG5"/>
    <mergeCell ref="AH4:AU5"/>
    <mergeCell ref="B5:K5"/>
    <mergeCell ref="L5:O5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13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3F95-0FEC-4A80-A60C-F3E4C402D651}">
  <sheetPr>
    <tabColor rgb="FFFF0000"/>
  </sheetPr>
  <dimension ref="A1:DZ422"/>
  <sheetViews>
    <sheetView tabSelected="1" zoomScaleNormal="100" workbookViewId="0">
      <selection activeCell="A188" sqref="A188"/>
    </sheetView>
  </sheetViews>
  <sheetFormatPr defaultColWidth="9" defaultRowHeight="16.5"/>
  <cols>
    <col min="1" max="1" width="2.75" style="84" customWidth="1"/>
    <col min="2" max="2" width="2.75" style="9" customWidth="1"/>
    <col min="3" max="58" width="2.75" style="84" customWidth="1"/>
    <col min="59" max="101" width="2.625" style="84" customWidth="1"/>
    <col min="102" max="102" width="9" style="84" customWidth="1"/>
    <col min="103" max="16384" width="9" style="84"/>
  </cols>
  <sheetData>
    <row r="1" spans="2:70">
      <c r="B1" s="578" t="s">
        <v>85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BD1" s="100"/>
    </row>
    <row r="2" spans="2:70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BD2" s="100"/>
    </row>
    <row r="3" spans="2:70">
      <c r="B3" s="579" t="s">
        <v>86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BD3" s="100"/>
    </row>
    <row r="4" spans="2:70" ht="16.5" customHeight="1">
      <c r="B4" s="478" t="s">
        <v>87</v>
      </c>
      <c r="C4" s="520"/>
      <c r="D4" s="520"/>
      <c r="E4" s="520"/>
      <c r="F4" s="479"/>
      <c r="G4" s="580" t="s">
        <v>88</v>
      </c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2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Z4" s="99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</row>
    <row r="5" spans="2:70" ht="18.75">
      <c r="B5" s="478" t="s">
        <v>89</v>
      </c>
      <c r="C5" s="520"/>
      <c r="D5" s="520"/>
      <c r="E5" s="520"/>
      <c r="F5" s="479"/>
      <c r="G5" s="437" t="s">
        <v>90</v>
      </c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7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</row>
    <row r="6" spans="2:70" ht="18.75">
      <c r="B6" s="478" t="s">
        <v>91</v>
      </c>
      <c r="C6" s="520"/>
      <c r="D6" s="520"/>
      <c r="E6" s="520"/>
      <c r="F6" s="479"/>
      <c r="G6" s="577">
        <v>45717</v>
      </c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7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</row>
    <row r="7" spans="2:70" ht="19.5" customHeight="1">
      <c r="B7" s="478" t="s">
        <v>80</v>
      </c>
      <c r="C7" s="520"/>
      <c r="D7" s="520"/>
      <c r="E7" s="520"/>
      <c r="F7" s="479"/>
      <c r="G7" s="437" t="s">
        <v>92</v>
      </c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</row>
    <row r="8" spans="2:70" ht="18.75">
      <c r="B8" s="478" t="s">
        <v>93</v>
      </c>
      <c r="C8" s="520"/>
      <c r="D8" s="520"/>
      <c r="E8" s="520"/>
      <c r="F8" s="479"/>
      <c r="G8" s="437" t="s">
        <v>94</v>
      </c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7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</row>
    <row r="9" spans="2:70" ht="18.75">
      <c r="B9" s="473" t="s">
        <v>95</v>
      </c>
      <c r="C9" s="473"/>
      <c r="D9" s="473"/>
      <c r="E9" s="473"/>
      <c r="F9" s="473"/>
      <c r="G9" s="436" t="s">
        <v>96</v>
      </c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R9" s="9"/>
    </row>
    <row r="10" spans="2:70" ht="18.75">
      <c r="B10" s="473" t="s">
        <v>97</v>
      </c>
      <c r="C10" s="473"/>
      <c r="D10" s="473"/>
      <c r="E10" s="473"/>
      <c r="F10" s="473"/>
      <c r="G10" s="436" t="s">
        <v>98</v>
      </c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R10" s="9"/>
    </row>
    <row r="11" spans="2:70" ht="18.75">
      <c r="B11" s="574" t="s">
        <v>99</v>
      </c>
      <c r="C11" s="575"/>
      <c r="D11" s="575"/>
      <c r="E11" s="575"/>
      <c r="F11" s="575"/>
      <c r="G11" s="575"/>
      <c r="H11" s="575"/>
      <c r="I11" s="576"/>
      <c r="J11" s="649" t="s">
        <v>100</v>
      </c>
      <c r="K11" s="650"/>
      <c r="L11" s="650"/>
      <c r="M11" s="650"/>
      <c r="N11" s="650"/>
      <c r="O11" s="650"/>
      <c r="P11" s="650"/>
      <c r="Q11" s="650"/>
      <c r="R11" s="650"/>
      <c r="S11" s="650"/>
      <c r="T11" s="650"/>
      <c r="U11" s="650"/>
      <c r="V11" s="650"/>
      <c r="W11" s="650"/>
      <c r="X11" s="650"/>
      <c r="Y11" s="65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</row>
    <row r="12" spans="2:70" ht="18.75">
      <c r="B12" s="574" t="s">
        <v>101</v>
      </c>
      <c r="C12" s="575"/>
      <c r="D12" s="575"/>
      <c r="E12" s="575"/>
      <c r="F12" s="575"/>
      <c r="G12" s="575"/>
      <c r="H12" s="575"/>
      <c r="I12" s="576"/>
      <c r="J12" s="649" t="s">
        <v>102</v>
      </c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650"/>
      <c r="W12" s="650"/>
      <c r="X12" s="650"/>
      <c r="Y12" s="651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Z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</row>
    <row r="13" spans="2:70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2:70">
      <c r="B14" s="487" t="s">
        <v>103</v>
      </c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85"/>
      <c r="AE14" s="85"/>
      <c r="AF14" s="85"/>
      <c r="AG14" s="85"/>
      <c r="AH14" s="85"/>
      <c r="AI14" s="85"/>
      <c r="AJ14" s="85"/>
      <c r="AK14" s="85"/>
    </row>
    <row r="15" spans="2:70" ht="16.5" customHeight="1">
      <c r="B15" s="478" t="s">
        <v>104</v>
      </c>
      <c r="C15" s="479"/>
      <c r="D15" s="478" t="s">
        <v>105</v>
      </c>
      <c r="E15" s="520"/>
      <c r="F15" s="520"/>
      <c r="G15" s="520"/>
      <c r="H15" s="520"/>
      <c r="I15" s="520"/>
      <c r="J15" s="478" t="s">
        <v>106</v>
      </c>
      <c r="K15" s="520"/>
      <c r="L15" s="520"/>
      <c r="M15" s="479"/>
      <c r="N15" s="478" t="s">
        <v>107</v>
      </c>
      <c r="O15" s="520"/>
      <c r="P15" s="520"/>
      <c r="Q15" s="479"/>
      <c r="R15" s="478" t="s">
        <v>108</v>
      </c>
      <c r="S15" s="520"/>
      <c r="T15" s="520"/>
      <c r="U15" s="479"/>
      <c r="V15" s="478" t="s">
        <v>3</v>
      </c>
      <c r="W15" s="520"/>
      <c r="X15" s="520"/>
      <c r="Y15" s="479"/>
      <c r="Z15" s="478" t="s">
        <v>109</v>
      </c>
      <c r="AA15" s="520"/>
      <c r="AB15" s="520"/>
      <c r="AC15" s="479"/>
      <c r="AD15" s="119"/>
      <c r="AE15"/>
      <c r="AF15"/>
      <c r="AN15" s="9"/>
      <c r="AO15" s="9"/>
      <c r="AP15" s="9"/>
      <c r="AQ15" s="9"/>
      <c r="AR15" s="9"/>
      <c r="AT15" s="9"/>
      <c r="AU15" s="9"/>
      <c r="AV15" s="9"/>
      <c r="AW15" s="9"/>
      <c r="AX15" s="9"/>
      <c r="BB15"/>
      <c r="BC15"/>
      <c r="BD15"/>
      <c r="BE15"/>
      <c r="BF15"/>
    </row>
    <row r="16" spans="2:70" ht="16.5" customHeight="1">
      <c r="B16" s="569" t="s">
        <v>110</v>
      </c>
      <c r="C16" s="570"/>
      <c r="D16" s="437" t="s">
        <v>111</v>
      </c>
      <c r="E16" s="546"/>
      <c r="F16" s="546"/>
      <c r="G16" s="546"/>
      <c r="H16" s="546"/>
      <c r="I16" s="546"/>
      <c r="J16" s="534" t="s">
        <v>112</v>
      </c>
      <c r="K16" s="535"/>
      <c r="L16" s="535"/>
      <c r="M16" s="536"/>
      <c r="N16" s="571">
        <v>45383</v>
      </c>
      <c r="O16" s="572"/>
      <c r="P16" s="572"/>
      <c r="Q16" s="573"/>
      <c r="R16" s="534">
        <v>12</v>
      </c>
      <c r="S16" s="535"/>
      <c r="T16" s="535"/>
      <c r="U16" s="536"/>
      <c r="V16" s="548">
        <v>4000000</v>
      </c>
      <c r="W16" s="549"/>
      <c r="X16" s="549"/>
      <c r="Y16" s="550"/>
      <c r="Z16" s="566">
        <f>V16</f>
        <v>4000000</v>
      </c>
      <c r="AA16" s="567"/>
      <c r="AB16" s="567"/>
      <c r="AC16" s="568"/>
      <c r="AD16"/>
      <c r="AE16"/>
      <c r="AF16"/>
      <c r="AH16" s="4"/>
      <c r="AI16" s="4"/>
      <c r="AJ16" s="5"/>
      <c r="AK16" s="5"/>
      <c r="AL16" s="5"/>
      <c r="AM16" s="6"/>
      <c r="AN16" s="6"/>
      <c r="AO16" s="6"/>
      <c r="AP16" s="4"/>
      <c r="AQ16" s="4"/>
      <c r="AR16" s="4"/>
      <c r="AS16" s="4"/>
      <c r="AT16" s="7"/>
      <c r="AU16" s="7"/>
      <c r="AV16" s="7"/>
      <c r="AW16" s="7"/>
      <c r="AX16" s="7"/>
      <c r="AY16" s="4"/>
      <c r="AZ16" s="4"/>
      <c r="BB16"/>
      <c r="BC16"/>
      <c r="BD16"/>
      <c r="BE16"/>
      <c r="BF16"/>
    </row>
    <row r="17" spans="2:87" ht="16.5" customHeight="1">
      <c r="B17" s="569" t="s">
        <v>113</v>
      </c>
      <c r="C17" s="570"/>
      <c r="D17" s="437" t="s">
        <v>114</v>
      </c>
      <c r="E17" s="546"/>
      <c r="F17" s="546"/>
      <c r="G17" s="546"/>
      <c r="H17" s="546"/>
      <c r="I17" s="546"/>
      <c r="J17" s="534" t="s">
        <v>112</v>
      </c>
      <c r="K17" s="535"/>
      <c r="L17" s="535"/>
      <c r="M17" s="536"/>
      <c r="N17" s="571">
        <v>45383</v>
      </c>
      <c r="O17" s="572"/>
      <c r="P17" s="572"/>
      <c r="Q17" s="573"/>
      <c r="R17" s="534">
        <v>12</v>
      </c>
      <c r="S17" s="535"/>
      <c r="T17" s="535"/>
      <c r="U17" s="536"/>
      <c r="V17" s="548">
        <v>4100000</v>
      </c>
      <c r="W17" s="549"/>
      <c r="X17" s="549"/>
      <c r="Y17" s="550"/>
      <c r="Z17" s="566">
        <f t="shared" ref="Z17:Z25" si="0">V17</f>
        <v>4100000</v>
      </c>
      <c r="AA17" s="567"/>
      <c r="AB17" s="567"/>
      <c r="AC17" s="568"/>
      <c r="AD17"/>
      <c r="AE17"/>
      <c r="AF17"/>
      <c r="AH17" s="4"/>
      <c r="AI17" s="4"/>
      <c r="AJ17" s="5"/>
      <c r="AK17" s="5"/>
      <c r="AL17" s="5"/>
      <c r="AM17" s="6"/>
      <c r="AN17" s="6"/>
      <c r="AO17" s="6"/>
      <c r="AP17" s="4"/>
      <c r="AQ17" s="4"/>
      <c r="AR17" s="4"/>
      <c r="AS17" s="4"/>
      <c r="AT17" s="7"/>
      <c r="AU17" s="7"/>
      <c r="AV17" s="7"/>
      <c r="AW17" s="7"/>
      <c r="AX17" s="7"/>
      <c r="AY17" s="4"/>
      <c r="AZ17" s="4"/>
      <c r="BB17"/>
      <c r="BC17"/>
      <c r="BD17"/>
      <c r="BE17"/>
      <c r="BF17"/>
    </row>
    <row r="18" spans="2:87" ht="16.5" hidden="1" customHeight="1">
      <c r="B18" s="569" t="s">
        <v>115</v>
      </c>
      <c r="C18" s="570"/>
      <c r="D18" s="437"/>
      <c r="E18" s="546"/>
      <c r="F18" s="546"/>
      <c r="G18" s="546"/>
      <c r="H18" s="546"/>
      <c r="I18" s="546"/>
      <c r="J18" s="534"/>
      <c r="K18" s="535"/>
      <c r="L18" s="535"/>
      <c r="M18" s="536"/>
      <c r="N18" s="571"/>
      <c r="O18" s="572"/>
      <c r="P18" s="572"/>
      <c r="Q18" s="573"/>
      <c r="R18" s="534"/>
      <c r="S18" s="535"/>
      <c r="T18" s="535"/>
      <c r="U18" s="536"/>
      <c r="V18" s="548"/>
      <c r="W18" s="549"/>
      <c r="X18" s="549"/>
      <c r="Y18" s="550"/>
      <c r="Z18" s="566">
        <f t="shared" si="0"/>
        <v>0</v>
      </c>
      <c r="AA18" s="567"/>
      <c r="AB18" s="567"/>
      <c r="AC18" s="568"/>
      <c r="AD18"/>
      <c r="AE18"/>
      <c r="AF18"/>
      <c r="AH18" s="4"/>
      <c r="AI18" s="4"/>
      <c r="AJ18" s="5"/>
      <c r="AK18" s="5"/>
      <c r="AL18" s="5"/>
      <c r="AM18" s="6"/>
      <c r="AN18" s="6"/>
      <c r="AO18" s="6"/>
      <c r="AP18" s="4"/>
      <c r="AQ18" s="4"/>
      <c r="AR18" s="4"/>
      <c r="AS18" s="4"/>
      <c r="AT18" s="7"/>
      <c r="AU18" s="7"/>
      <c r="AV18" s="7"/>
      <c r="AW18" s="7"/>
      <c r="AX18" s="7"/>
      <c r="AY18" s="4"/>
      <c r="AZ18" s="4"/>
      <c r="BB18"/>
      <c r="BC18"/>
      <c r="BD18"/>
      <c r="BE18"/>
      <c r="BF18"/>
    </row>
    <row r="19" spans="2:87" ht="16.5" hidden="1" customHeight="1">
      <c r="B19" s="569" t="s">
        <v>116</v>
      </c>
      <c r="C19" s="570"/>
      <c r="D19" s="437"/>
      <c r="E19" s="546"/>
      <c r="F19" s="546"/>
      <c r="G19" s="546"/>
      <c r="H19" s="546"/>
      <c r="I19" s="546"/>
      <c r="J19" s="534"/>
      <c r="K19" s="535"/>
      <c r="L19" s="535"/>
      <c r="M19" s="536"/>
      <c r="N19" s="571"/>
      <c r="O19" s="572"/>
      <c r="P19" s="572"/>
      <c r="Q19" s="573"/>
      <c r="R19" s="534"/>
      <c r="S19" s="535"/>
      <c r="T19" s="535"/>
      <c r="U19" s="536"/>
      <c r="V19" s="548"/>
      <c r="W19" s="549"/>
      <c r="X19" s="549"/>
      <c r="Y19" s="550"/>
      <c r="Z19" s="566">
        <f t="shared" si="0"/>
        <v>0</v>
      </c>
      <c r="AA19" s="567"/>
      <c r="AB19" s="567"/>
      <c r="AC19" s="568"/>
      <c r="AD19"/>
      <c r="AE19"/>
      <c r="AF19"/>
      <c r="AH19" s="4"/>
      <c r="AI19" s="4"/>
      <c r="AJ19" s="5"/>
      <c r="AK19" s="5"/>
      <c r="AL19" s="5"/>
      <c r="AM19" s="8"/>
      <c r="AN19" s="8"/>
      <c r="AO19" s="8"/>
      <c r="AP19" s="4"/>
      <c r="AQ19" s="4"/>
      <c r="AR19" s="4"/>
      <c r="AS19" s="4"/>
      <c r="AT19" s="7"/>
      <c r="AU19" s="7"/>
      <c r="AV19" s="7"/>
      <c r="AW19" s="7"/>
      <c r="AX19" s="7"/>
      <c r="AY19" s="4"/>
      <c r="AZ19" s="4"/>
      <c r="BB19"/>
      <c r="BC19"/>
      <c r="BD19"/>
      <c r="BE19"/>
      <c r="BF19"/>
    </row>
    <row r="20" spans="2:87" ht="16.5" hidden="1" customHeight="1">
      <c r="B20" s="569" t="s">
        <v>117</v>
      </c>
      <c r="C20" s="570"/>
      <c r="D20" s="437"/>
      <c r="E20" s="546"/>
      <c r="F20" s="546"/>
      <c r="G20" s="546"/>
      <c r="H20" s="546"/>
      <c r="I20" s="546"/>
      <c r="J20" s="534"/>
      <c r="K20" s="535"/>
      <c r="L20" s="535"/>
      <c r="M20" s="536"/>
      <c r="N20" s="571"/>
      <c r="O20" s="572"/>
      <c r="P20" s="572"/>
      <c r="Q20" s="573"/>
      <c r="R20" s="534"/>
      <c r="S20" s="535"/>
      <c r="T20" s="535"/>
      <c r="U20" s="536"/>
      <c r="V20" s="548"/>
      <c r="W20" s="549"/>
      <c r="X20" s="549"/>
      <c r="Y20" s="550"/>
      <c r="Z20" s="566">
        <f t="shared" si="0"/>
        <v>0</v>
      </c>
      <c r="AA20" s="567"/>
      <c r="AB20" s="567"/>
      <c r="AC20" s="568"/>
      <c r="AD20"/>
      <c r="AE20"/>
      <c r="AF20"/>
      <c r="AH20" s="4"/>
      <c r="AI20" s="4"/>
      <c r="AJ20" s="5"/>
      <c r="AK20" s="5"/>
      <c r="AL20" s="5"/>
      <c r="AM20" s="8"/>
      <c r="AN20" s="8"/>
      <c r="AO20" s="8"/>
      <c r="AP20" s="4"/>
      <c r="AQ20" s="4"/>
      <c r="AR20" s="4"/>
      <c r="AS20" s="4"/>
      <c r="AT20" s="7"/>
      <c r="AU20" s="7"/>
      <c r="AV20" s="7"/>
      <c r="AW20" s="7"/>
      <c r="AX20" s="7"/>
      <c r="AY20" s="4"/>
      <c r="AZ20" s="4"/>
      <c r="BB20"/>
      <c r="BC20"/>
      <c r="BD20"/>
      <c r="BE20"/>
      <c r="BF20"/>
    </row>
    <row r="21" spans="2:87" ht="16.5" hidden="1" customHeight="1">
      <c r="B21" s="569" t="s">
        <v>118</v>
      </c>
      <c r="C21" s="570"/>
      <c r="D21" s="437"/>
      <c r="E21" s="546"/>
      <c r="F21" s="546"/>
      <c r="G21" s="546"/>
      <c r="H21" s="546"/>
      <c r="I21" s="546"/>
      <c r="J21" s="534"/>
      <c r="K21" s="535"/>
      <c r="L21" s="535"/>
      <c r="M21" s="536"/>
      <c r="N21" s="571"/>
      <c r="O21" s="572"/>
      <c r="P21" s="572"/>
      <c r="Q21" s="573"/>
      <c r="R21" s="534"/>
      <c r="S21" s="535"/>
      <c r="T21" s="535"/>
      <c r="U21" s="536"/>
      <c r="V21" s="548"/>
      <c r="W21" s="549"/>
      <c r="X21" s="549"/>
      <c r="Y21" s="550"/>
      <c r="Z21" s="566">
        <f t="shared" si="0"/>
        <v>0</v>
      </c>
      <c r="AA21" s="567"/>
      <c r="AB21" s="567"/>
      <c r="AC21" s="568"/>
      <c r="AD21"/>
      <c r="AE21"/>
      <c r="AF21"/>
      <c r="AH21" s="4"/>
      <c r="AI21" s="4"/>
      <c r="AJ21" s="5"/>
      <c r="AK21" s="5"/>
      <c r="AL21" s="5"/>
      <c r="AM21" s="8"/>
      <c r="AN21" s="8"/>
      <c r="AO21" s="8"/>
      <c r="AP21" s="4"/>
      <c r="AQ21" s="4"/>
      <c r="AR21" s="4"/>
      <c r="AS21" s="4"/>
      <c r="AT21" s="7"/>
      <c r="AU21" s="7"/>
      <c r="AV21" s="7"/>
      <c r="AW21" s="7"/>
      <c r="AX21" s="7"/>
      <c r="AY21" s="4"/>
      <c r="AZ21" s="4"/>
      <c r="BB21"/>
      <c r="BC21"/>
      <c r="BD21"/>
      <c r="BE21"/>
      <c r="BF21"/>
    </row>
    <row r="22" spans="2:87" ht="16.5" hidden="1" customHeight="1">
      <c r="B22" s="569" t="s">
        <v>119</v>
      </c>
      <c r="C22" s="570"/>
      <c r="D22" s="437"/>
      <c r="E22" s="546"/>
      <c r="F22" s="546"/>
      <c r="G22" s="546"/>
      <c r="H22" s="546"/>
      <c r="I22" s="546"/>
      <c r="J22" s="534"/>
      <c r="K22" s="535"/>
      <c r="L22" s="535"/>
      <c r="M22" s="536"/>
      <c r="N22" s="571"/>
      <c r="O22" s="572"/>
      <c r="P22" s="572"/>
      <c r="Q22" s="573"/>
      <c r="R22" s="534"/>
      <c r="S22" s="535"/>
      <c r="T22" s="535"/>
      <c r="U22" s="536"/>
      <c r="V22" s="548"/>
      <c r="W22" s="549"/>
      <c r="X22" s="549"/>
      <c r="Y22" s="550"/>
      <c r="Z22" s="566">
        <f t="shared" si="0"/>
        <v>0</v>
      </c>
      <c r="AA22" s="567"/>
      <c r="AB22" s="567"/>
      <c r="AC22" s="568"/>
      <c r="AD22"/>
      <c r="AE22"/>
      <c r="AF22"/>
      <c r="AH22" s="4"/>
      <c r="AI22" s="4"/>
      <c r="AJ22" s="5"/>
      <c r="AK22" s="5"/>
      <c r="AL22" s="5"/>
      <c r="AM22" s="8"/>
      <c r="AN22" s="8"/>
      <c r="AO22" s="8"/>
      <c r="AP22" s="4"/>
      <c r="AQ22" s="4"/>
      <c r="AR22" s="4"/>
      <c r="AS22" s="4"/>
      <c r="AT22" s="7"/>
      <c r="AU22" s="7"/>
      <c r="AV22" s="7"/>
      <c r="AW22" s="7"/>
      <c r="AX22" s="7"/>
      <c r="AY22" s="4"/>
      <c r="AZ22" s="4"/>
      <c r="BB22"/>
      <c r="BC22"/>
      <c r="BD22"/>
      <c r="BE22"/>
      <c r="BF22"/>
    </row>
    <row r="23" spans="2:87" ht="16.5" hidden="1" customHeight="1">
      <c r="B23" s="569" t="s">
        <v>120</v>
      </c>
      <c r="C23" s="570"/>
      <c r="D23" s="437"/>
      <c r="E23" s="546"/>
      <c r="F23" s="546"/>
      <c r="G23" s="546"/>
      <c r="H23" s="546"/>
      <c r="I23" s="546"/>
      <c r="J23" s="534"/>
      <c r="K23" s="535"/>
      <c r="L23" s="535"/>
      <c r="M23" s="536"/>
      <c r="N23" s="571"/>
      <c r="O23" s="572"/>
      <c r="P23" s="572"/>
      <c r="Q23" s="573"/>
      <c r="R23" s="534"/>
      <c r="S23" s="535"/>
      <c r="T23" s="535"/>
      <c r="U23" s="536"/>
      <c r="V23" s="548"/>
      <c r="W23" s="549"/>
      <c r="X23" s="549"/>
      <c r="Y23" s="550"/>
      <c r="Z23" s="566">
        <f t="shared" si="0"/>
        <v>0</v>
      </c>
      <c r="AA23" s="567"/>
      <c r="AB23" s="567"/>
      <c r="AC23" s="568"/>
      <c r="AD23"/>
      <c r="AE23"/>
      <c r="AF23"/>
      <c r="AH23" s="4"/>
      <c r="AI23" s="4"/>
      <c r="AJ23" s="5"/>
      <c r="AK23" s="5"/>
      <c r="AL23" s="5"/>
      <c r="AM23" s="8"/>
      <c r="AN23" s="8"/>
      <c r="AO23" s="8"/>
      <c r="AP23" s="4"/>
      <c r="AQ23" s="4"/>
      <c r="AR23" s="4"/>
      <c r="AS23" s="4"/>
      <c r="AT23" s="7"/>
      <c r="AU23" s="7"/>
      <c r="AV23" s="7"/>
      <c r="AW23" s="7"/>
      <c r="AX23" s="7"/>
      <c r="AY23" s="4"/>
      <c r="AZ23" s="4"/>
      <c r="BB23"/>
      <c r="BC23"/>
      <c r="BD23"/>
      <c r="BE23"/>
      <c r="BF23"/>
    </row>
    <row r="24" spans="2:87" ht="16.5" hidden="1" customHeight="1">
      <c r="B24" s="569" t="s">
        <v>121</v>
      </c>
      <c r="C24" s="570"/>
      <c r="D24" s="437"/>
      <c r="E24" s="546"/>
      <c r="F24" s="546"/>
      <c r="G24" s="546"/>
      <c r="H24" s="546"/>
      <c r="I24" s="546"/>
      <c r="J24" s="534"/>
      <c r="K24" s="535"/>
      <c r="L24" s="535"/>
      <c r="M24" s="536"/>
      <c r="N24" s="571"/>
      <c r="O24" s="572"/>
      <c r="P24" s="572"/>
      <c r="Q24" s="573"/>
      <c r="R24" s="534"/>
      <c r="S24" s="535"/>
      <c r="T24" s="535"/>
      <c r="U24" s="536"/>
      <c r="V24" s="548"/>
      <c r="W24" s="549"/>
      <c r="X24" s="549"/>
      <c r="Y24" s="550"/>
      <c r="Z24" s="566">
        <f t="shared" si="0"/>
        <v>0</v>
      </c>
      <c r="AA24" s="567"/>
      <c r="AB24" s="567"/>
      <c r="AC24" s="568"/>
      <c r="AD24"/>
      <c r="AE24"/>
      <c r="AF24"/>
      <c r="AH24" s="4"/>
      <c r="AI24" s="4"/>
      <c r="AJ24" s="5"/>
      <c r="AK24" s="5"/>
      <c r="AL24" s="5"/>
      <c r="AM24" s="8"/>
      <c r="AN24" s="8"/>
      <c r="AO24" s="8"/>
      <c r="AP24" s="4"/>
      <c r="AQ24" s="4"/>
      <c r="AR24" s="4"/>
      <c r="AS24" s="4"/>
      <c r="AT24" s="7"/>
      <c r="AU24" s="7"/>
      <c r="AV24" s="7"/>
      <c r="AW24" s="7"/>
      <c r="AX24" s="7"/>
      <c r="AY24" s="4"/>
      <c r="AZ24" s="4"/>
      <c r="BB24"/>
      <c r="BC24"/>
      <c r="BD24"/>
      <c r="BE24"/>
      <c r="BF24"/>
    </row>
    <row r="25" spans="2:87" ht="16.5" hidden="1" customHeight="1">
      <c r="B25" s="569" t="s">
        <v>122</v>
      </c>
      <c r="C25" s="570"/>
      <c r="D25" s="437"/>
      <c r="E25" s="546"/>
      <c r="F25" s="546"/>
      <c r="G25" s="546"/>
      <c r="H25" s="546"/>
      <c r="I25" s="546"/>
      <c r="J25" s="534"/>
      <c r="K25" s="535"/>
      <c r="L25" s="535"/>
      <c r="M25" s="536"/>
      <c r="N25" s="571"/>
      <c r="O25" s="572"/>
      <c r="P25" s="572"/>
      <c r="Q25" s="573"/>
      <c r="R25" s="534"/>
      <c r="S25" s="535"/>
      <c r="T25" s="535"/>
      <c r="U25" s="536"/>
      <c r="V25" s="548"/>
      <c r="W25" s="549"/>
      <c r="X25" s="549"/>
      <c r="Y25" s="550"/>
      <c r="Z25" s="566">
        <f t="shared" si="0"/>
        <v>0</v>
      </c>
      <c r="AA25" s="567"/>
      <c r="AB25" s="567"/>
      <c r="AC25" s="568"/>
      <c r="AD25"/>
      <c r="AE25"/>
      <c r="AF25"/>
      <c r="AH25" s="4"/>
      <c r="AI25" s="4"/>
      <c r="AJ25" s="5"/>
      <c r="AK25" s="5"/>
      <c r="AL25" s="5"/>
      <c r="AM25" s="8"/>
      <c r="AN25" s="8"/>
      <c r="AO25" s="8"/>
      <c r="AP25" s="4"/>
      <c r="AQ25" s="4"/>
      <c r="AR25" s="4"/>
      <c r="AS25" s="4"/>
      <c r="AT25" s="7"/>
      <c r="AU25" s="7"/>
      <c r="AV25" s="7"/>
      <c r="AW25" s="7"/>
      <c r="AX25" s="7"/>
      <c r="AY25" s="4"/>
      <c r="AZ25" s="4"/>
      <c r="BB25"/>
      <c r="BC25"/>
      <c r="BD25"/>
      <c r="BE25"/>
      <c r="BF25"/>
    </row>
    <row r="27" spans="2:87">
      <c r="B27" s="487" t="s">
        <v>123</v>
      </c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478" t="s">
        <v>124</v>
      </c>
      <c r="AB27" s="520"/>
      <c r="AC27" s="520"/>
      <c r="AD27" s="520"/>
      <c r="AE27" s="520"/>
      <c r="AF27" s="479"/>
      <c r="AG27" s="478" t="s">
        <v>125</v>
      </c>
      <c r="AH27" s="520"/>
      <c r="AI27" s="520"/>
      <c r="AJ27" s="520"/>
      <c r="AK27" s="520"/>
      <c r="AL27" s="479"/>
      <c r="AM27" s="478" t="s">
        <v>126</v>
      </c>
      <c r="AN27" s="520"/>
      <c r="AO27" s="520"/>
      <c r="AP27" s="520"/>
      <c r="AQ27" s="520"/>
      <c r="AR27" s="479"/>
      <c r="AY27" s="473" t="s">
        <v>127</v>
      </c>
      <c r="AZ27" s="473"/>
      <c r="BA27" s="473"/>
      <c r="BB27" s="473"/>
      <c r="BC27" s="473"/>
      <c r="BD27" s="473"/>
      <c r="CI27" s="85"/>
    </row>
    <row r="28" spans="2:87">
      <c r="B28" s="478" t="s">
        <v>104</v>
      </c>
      <c r="C28" s="479"/>
      <c r="D28" s="478" t="s">
        <v>39</v>
      </c>
      <c r="E28" s="520"/>
      <c r="F28" s="520"/>
      <c r="G28" s="520"/>
      <c r="H28" s="520"/>
      <c r="I28" s="520"/>
      <c r="J28" s="520"/>
      <c r="K28" s="520"/>
      <c r="L28" s="520"/>
      <c r="M28" s="479"/>
      <c r="N28" s="478" t="s">
        <v>128</v>
      </c>
      <c r="O28" s="520"/>
      <c r="P28" s="520"/>
      <c r="Q28" s="520"/>
      <c r="R28" s="479"/>
      <c r="S28" s="478" t="s">
        <v>129</v>
      </c>
      <c r="T28" s="520"/>
      <c r="U28" s="520"/>
      <c r="V28" s="479"/>
      <c r="W28" s="478" t="s">
        <v>130</v>
      </c>
      <c r="X28" s="479"/>
      <c r="Y28" s="478" t="s">
        <v>131</v>
      </c>
      <c r="Z28" s="479"/>
      <c r="AA28" s="478" t="s">
        <v>132</v>
      </c>
      <c r="AB28" s="520"/>
      <c r="AC28" s="479"/>
      <c r="AD28" s="478" t="s">
        <v>8</v>
      </c>
      <c r="AE28" s="520"/>
      <c r="AF28" s="479"/>
      <c r="AG28" s="478" t="s">
        <v>132</v>
      </c>
      <c r="AH28" s="520"/>
      <c r="AI28" s="479"/>
      <c r="AJ28" s="478" t="s">
        <v>8</v>
      </c>
      <c r="AK28" s="520"/>
      <c r="AL28" s="479"/>
      <c r="AM28" s="478" t="s">
        <v>132</v>
      </c>
      <c r="AN28" s="520"/>
      <c r="AO28" s="479"/>
      <c r="AP28" s="478" t="s">
        <v>8</v>
      </c>
      <c r="AQ28" s="520"/>
      <c r="AR28" s="479"/>
      <c r="AS28" s="478" t="s">
        <v>133</v>
      </c>
      <c r="AT28" s="520"/>
      <c r="AU28" s="479"/>
      <c r="AV28" s="478" t="s">
        <v>5</v>
      </c>
      <c r="AW28" s="520"/>
      <c r="AX28" s="479"/>
      <c r="AY28" s="473" t="s">
        <v>132</v>
      </c>
      <c r="AZ28" s="473"/>
      <c r="BA28" s="473"/>
      <c r="BB28" s="473" t="s">
        <v>8</v>
      </c>
      <c r="BC28" s="473"/>
      <c r="BD28" s="473"/>
      <c r="BE28" s="559" t="s">
        <v>134</v>
      </c>
      <c r="BF28" s="559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/>
      <c r="BV28" s="559"/>
      <c r="BW28" s="559"/>
      <c r="BX28" s="559"/>
      <c r="BY28" s="559"/>
      <c r="BZ28" s="559"/>
      <c r="CA28" s="559"/>
      <c r="CB28" s="559"/>
      <c r="CC28" s="559"/>
      <c r="CD28" s="559"/>
      <c r="CE28" s="559"/>
      <c r="CF28" s="560"/>
      <c r="CG28" s="130"/>
      <c r="CH28" s="83"/>
      <c r="CI28" s="9"/>
    </row>
    <row r="29" spans="2:87">
      <c r="B29" s="434" t="s">
        <v>110</v>
      </c>
      <c r="C29" s="435"/>
      <c r="D29" s="437" t="s">
        <v>135</v>
      </c>
      <c r="E29" s="546"/>
      <c r="F29" s="546"/>
      <c r="G29" s="546"/>
      <c r="H29" s="546"/>
      <c r="I29" s="546"/>
      <c r="J29" s="546"/>
      <c r="K29" s="546"/>
      <c r="L29" s="546"/>
      <c r="M29" s="547"/>
      <c r="N29" s="534" t="s">
        <v>136</v>
      </c>
      <c r="O29" s="535"/>
      <c r="P29" s="535"/>
      <c r="Q29" s="535"/>
      <c r="R29" s="536"/>
      <c r="S29" s="534" t="s">
        <v>137</v>
      </c>
      <c r="T29" s="535"/>
      <c r="U29" s="535"/>
      <c r="V29" s="536"/>
      <c r="W29" s="564">
        <v>1</v>
      </c>
      <c r="X29" s="565"/>
      <c r="Y29" s="534" t="s">
        <v>138</v>
      </c>
      <c r="Z29" s="536"/>
      <c r="AA29" s="548">
        <v>100000</v>
      </c>
      <c r="AB29" s="549"/>
      <c r="AC29" s="550"/>
      <c r="AD29" s="551">
        <f>AA29*W29</f>
        <v>100000</v>
      </c>
      <c r="AE29" s="552"/>
      <c r="AF29" s="553"/>
      <c r="AG29" s="551">
        <f>AA29*10/100</f>
        <v>10000</v>
      </c>
      <c r="AH29" s="552"/>
      <c r="AI29" s="553"/>
      <c r="AJ29" s="551">
        <f>AD29*10/100</f>
        <v>10000</v>
      </c>
      <c r="AK29" s="552"/>
      <c r="AL29" s="553"/>
      <c r="AM29" s="551">
        <f>AA29+AG29</f>
        <v>110000</v>
      </c>
      <c r="AN29" s="552"/>
      <c r="AO29" s="553"/>
      <c r="AP29" s="551">
        <f>AD29+AJ29</f>
        <v>110000</v>
      </c>
      <c r="AQ29" s="552"/>
      <c r="AR29" s="553"/>
      <c r="AS29" s="540">
        <v>45512</v>
      </c>
      <c r="AT29" s="541"/>
      <c r="AU29" s="542"/>
      <c r="AV29" s="543">
        <f>IF(AS29="","",AS29)</f>
        <v>45512</v>
      </c>
      <c r="AW29" s="544"/>
      <c r="AX29" s="545"/>
      <c r="AY29" s="444">
        <f>IF($J$11="税込",AM29,AA29)</f>
        <v>100000</v>
      </c>
      <c r="AZ29" s="444"/>
      <c r="BA29" s="444"/>
      <c r="BB29" s="444">
        <f>IF($J$11="税込",AP29,AD29)</f>
        <v>100000</v>
      </c>
      <c r="BC29" s="444"/>
      <c r="BD29" s="444"/>
      <c r="BE29" s="437" t="s">
        <v>139</v>
      </c>
      <c r="BF29" s="546"/>
      <c r="BG29" s="546"/>
      <c r="BH29" s="546"/>
      <c r="BI29" s="546"/>
      <c r="BJ29" s="546"/>
      <c r="BK29" s="546"/>
      <c r="BL29" s="546"/>
      <c r="BM29" s="546"/>
      <c r="BN29" s="546"/>
      <c r="BO29" s="546"/>
      <c r="BP29" s="546"/>
      <c r="BQ29" s="546"/>
      <c r="BR29" s="546"/>
      <c r="BS29" s="546"/>
      <c r="BT29" s="546"/>
      <c r="BU29" s="546"/>
      <c r="BV29" s="546"/>
      <c r="BW29" s="546"/>
      <c r="BX29" s="546"/>
      <c r="BY29" s="546"/>
      <c r="BZ29" s="546"/>
      <c r="CA29" s="546"/>
      <c r="CB29" s="546"/>
      <c r="CC29" s="546"/>
      <c r="CD29" s="546"/>
      <c r="CE29" s="546"/>
      <c r="CF29" s="547"/>
      <c r="CG29" s="128"/>
      <c r="CH29" s="121"/>
      <c r="CI29" s="121"/>
    </row>
    <row r="30" spans="2:87">
      <c r="B30" s="434" t="s">
        <v>140</v>
      </c>
      <c r="C30" s="435"/>
      <c r="D30" s="437" t="s">
        <v>141</v>
      </c>
      <c r="E30" s="546"/>
      <c r="F30" s="546"/>
      <c r="G30" s="546"/>
      <c r="H30" s="546"/>
      <c r="I30" s="546"/>
      <c r="J30" s="546"/>
      <c r="K30" s="546"/>
      <c r="L30" s="546"/>
      <c r="M30" s="547"/>
      <c r="N30" s="534" t="s">
        <v>142</v>
      </c>
      <c r="O30" s="535"/>
      <c r="P30" s="535"/>
      <c r="Q30" s="535"/>
      <c r="R30" s="536"/>
      <c r="S30" s="534" t="s">
        <v>143</v>
      </c>
      <c r="T30" s="535"/>
      <c r="U30" s="535"/>
      <c r="V30" s="536"/>
      <c r="W30" s="564">
        <v>1000</v>
      </c>
      <c r="X30" s="565"/>
      <c r="Y30" s="534" t="s">
        <v>144</v>
      </c>
      <c r="Z30" s="536"/>
      <c r="AA30" s="548">
        <v>5</v>
      </c>
      <c r="AB30" s="549"/>
      <c r="AC30" s="550"/>
      <c r="AD30" s="551">
        <f t="shared" ref="AD30:AD33" si="1">AA30*W30</f>
        <v>5000</v>
      </c>
      <c r="AE30" s="552"/>
      <c r="AF30" s="553"/>
      <c r="AG30" s="551">
        <f>AA30*10/100</f>
        <v>0.5</v>
      </c>
      <c r="AH30" s="552"/>
      <c r="AI30" s="553"/>
      <c r="AJ30" s="551">
        <f>AD30*10/100</f>
        <v>500</v>
      </c>
      <c r="AK30" s="552"/>
      <c r="AL30" s="553"/>
      <c r="AM30" s="551">
        <f>AA30+AG30</f>
        <v>5.5</v>
      </c>
      <c r="AN30" s="552"/>
      <c r="AO30" s="553"/>
      <c r="AP30" s="551">
        <f>AD30+AJ30</f>
        <v>5500</v>
      </c>
      <c r="AQ30" s="552"/>
      <c r="AR30" s="553"/>
      <c r="AS30" s="540">
        <v>45536</v>
      </c>
      <c r="AT30" s="541"/>
      <c r="AU30" s="542"/>
      <c r="AV30" s="543">
        <f>IF(AS30="","",AS30)</f>
        <v>45536</v>
      </c>
      <c r="AW30" s="544"/>
      <c r="AX30" s="545"/>
      <c r="AY30" s="444">
        <f t="shared" ref="AY30:AY33" si="2">IF($J$11="税込",AM30,AA30)</f>
        <v>5</v>
      </c>
      <c r="AZ30" s="444"/>
      <c r="BA30" s="444"/>
      <c r="BB30" s="444">
        <f t="shared" ref="BB30:BB33" si="3">IF($J$11="税込",AP30,AD30)</f>
        <v>5000</v>
      </c>
      <c r="BC30" s="444"/>
      <c r="BD30" s="444"/>
      <c r="BE30" s="437" t="s">
        <v>145</v>
      </c>
      <c r="BF30" s="546"/>
      <c r="BG30" s="546"/>
      <c r="BH30" s="546"/>
      <c r="BI30" s="546"/>
      <c r="BJ30" s="546"/>
      <c r="BK30" s="546"/>
      <c r="BL30" s="546"/>
      <c r="BM30" s="546"/>
      <c r="BN30" s="546"/>
      <c r="BO30" s="546"/>
      <c r="BP30" s="546"/>
      <c r="BQ30" s="546"/>
      <c r="BR30" s="546"/>
      <c r="BS30" s="546"/>
      <c r="BT30" s="546"/>
      <c r="BU30" s="546"/>
      <c r="BV30" s="546"/>
      <c r="BW30" s="546"/>
      <c r="BX30" s="546"/>
      <c r="BY30" s="546"/>
      <c r="BZ30" s="546"/>
      <c r="CA30" s="546"/>
      <c r="CB30" s="546"/>
      <c r="CC30" s="546"/>
      <c r="CD30" s="546"/>
      <c r="CE30" s="546"/>
      <c r="CF30" s="547"/>
      <c r="CG30" s="128"/>
      <c r="CH30" s="121"/>
      <c r="CI30" s="121"/>
    </row>
    <row r="31" spans="2:87">
      <c r="B31" s="434" t="s">
        <v>146</v>
      </c>
      <c r="C31" s="435"/>
      <c r="D31" s="437" t="s">
        <v>147</v>
      </c>
      <c r="E31" s="546"/>
      <c r="F31" s="546"/>
      <c r="G31" s="546"/>
      <c r="H31" s="546"/>
      <c r="I31" s="546"/>
      <c r="J31" s="546"/>
      <c r="K31" s="546"/>
      <c r="L31" s="546"/>
      <c r="M31" s="547"/>
      <c r="N31" s="534" t="s">
        <v>148</v>
      </c>
      <c r="O31" s="535"/>
      <c r="P31" s="535"/>
      <c r="Q31" s="535"/>
      <c r="R31" s="536"/>
      <c r="S31" s="534" t="s">
        <v>143</v>
      </c>
      <c r="T31" s="535"/>
      <c r="U31" s="535"/>
      <c r="V31" s="536"/>
      <c r="W31" s="564">
        <v>1</v>
      </c>
      <c r="X31" s="565"/>
      <c r="Y31" s="534" t="s">
        <v>138</v>
      </c>
      <c r="Z31" s="536"/>
      <c r="AA31" s="548">
        <v>110000</v>
      </c>
      <c r="AB31" s="549"/>
      <c r="AC31" s="550"/>
      <c r="AD31" s="551">
        <f t="shared" si="1"/>
        <v>110000</v>
      </c>
      <c r="AE31" s="552"/>
      <c r="AF31" s="553"/>
      <c r="AG31" s="551">
        <f>AA31*10/100</f>
        <v>11000</v>
      </c>
      <c r="AH31" s="552"/>
      <c r="AI31" s="553"/>
      <c r="AJ31" s="551">
        <f>AD31*10/100</f>
        <v>11000</v>
      </c>
      <c r="AK31" s="552"/>
      <c r="AL31" s="553"/>
      <c r="AM31" s="551">
        <f>AA31+AG31</f>
        <v>121000</v>
      </c>
      <c r="AN31" s="552"/>
      <c r="AO31" s="553"/>
      <c r="AP31" s="551">
        <f>AD31+AJ31</f>
        <v>121000</v>
      </c>
      <c r="AQ31" s="552"/>
      <c r="AR31" s="553"/>
      <c r="AS31" s="540">
        <v>45550</v>
      </c>
      <c r="AT31" s="541"/>
      <c r="AU31" s="542"/>
      <c r="AV31" s="543">
        <f>IF(AS31="","",AS31)</f>
        <v>45550</v>
      </c>
      <c r="AW31" s="544"/>
      <c r="AX31" s="545"/>
      <c r="AY31" s="444">
        <f t="shared" si="2"/>
        <v>110000</v>
      </c>
      <c r="AZ31" s="444"/>
      <c r="BA31" s="444"/>
      <c r="BB31" s="444">
        <f t="shared" si="3"/>
        <v>110000</v>
      </c>
      <c r="BC31" s="444"/>
      <c r="BD31" s="444"/>
      <c r="BE31" s="437" t="s">
        <v>149</v>
      </c>
      <c r="BF31" s="546"/>
      <c r="BG31" s="546"/>
      <c r="BH31" s="546"/>
      <c r="BI31" s="546"/>
      <c r="BJ31" s="546"/>
      <c r="BK31" s="546"/>
      <c r="BL31" s="546"/>
      <c r="BM31" s="546"/>
      <c r="BN31" s="546"/>
      <c r="BO31" s="546"/>
      <c r="BP31" s="546"/>
      <c r="BQ31" s="546"/>
      <c r="BR31" s="546"/>
      <c r="BS31" s="546"/>
      <c r="BT31" s="546"/>
      <c r="BU31" s="546"/>
      <c r="BV31" s="546"/>
      <c r="BW31" s="546"/>
      <c r="BX31" s="546"/>
      <c r="BY31" s="546"/>
      <c r="BZ31" s="546"/>
      <c r="CA31" s="546"/>
      <c r="CB31" s="546"/>
      <c r="CC31" s="546"/>
      <c r="CD31" s="546"/>
      <c r="CE31" s="546"/>
      <c r="CF31" s="547"/>
      <c r="CG31" s="128"/>
      <c r="CH31" s="121"/>
      <c r="CI31" s="121"/>
    </row>
    <row r="32" spans="2:87" hidden="1">
      <c r="B32" s="434" t="s">
        <v>150</v>
      </c>
      <c r="C32" s="435"/>
      <c r="D32" s="437"/>
      <c r="E32" s="546"/>
      <c r="F32" s="546"/>
      <c r="G32" s="546"/>
      <c r="H32" s="546"/>
      <c r="I32" s="546"/>
      <c r="J32" s="546"/>
      <c r="K32" s="546"/>
      <c r="L32" s="546"/>
      <c r="M32" s="547"/>
      <c r="N32" s="534"/>
      <c r="O32" s="535"/>
      <c r="P32" s="535"/>
      <c r="Q32" s="535"/>
      <c r="R32" s="536"/>
      <c r="S32" s="534"/>
      <c r="T32" s="535"/>
      <c r="U32" s="535"/>
      <c r="V32" s="536"/>
      <c r="W32" s="564"/>
      <c r="X32" s="565"/>
      <c r="Y32" s="534"/>
      <c r="Z32" s="536"/>
      <c r="AA32" s="548"/>
      <c r="AB32" s="549"/>
      <c r="AC32" s="550"/>
      <c r="AD32" s="551">
        <f t="shared" si="1"/>
        <v>0</v>
      </c>
      <c r="AE32" s="552"/>
      <c r="AF32" s="553"/>
      <c r="AG32" s="551">
        <f t="shared" ref="AG32:AG33" si="4">AA32*10/100</f>
        <v>0</v>
      </c>
      <c r="AH32" s="552"/>
      <c r="AI32" s="553"/>
      <c r="AJ32" s="551">
        <f t="shared" ref="AJ32:AJ33" si="5">AD32*10/100</f>
        <v>0</v>
      </c>
      <c r="AK32" s="552"/>
      <c r="AL32" s="553"/>
      <c r="AM32" s="551">
        <f t="shared" ref="AM32:AM33" si="6">AA32+AG32</f>
        <v>0</v>
      </c>
      <c r="AN32" s="552"/>
      <c r="AO32" s="553"/>
      <c r="AP32" s="551">
        <f t="shared" ref="AP32:AP33" si="7">AD32+AJ32</f>
        <v>0</v>
      </c>
      <c r="AQ32" s="552"/>
      <c r="AR32" s="553"/>
      <c r="AS32" s="540"/>
      <c r="AT32" s="541"/>
      <c r="AU32" s="542"/>
      <c r="AV32" s="543" t="str">
        <f t="shared" ref="AV32:AV33" si="8">IF(AS32="","",AS32)</f>
        <v/>
      </c>
      <c r="AW32" s="544"/>
      <c r="AX32" s="545"/>
      <c r="AY32" s="444">
        <f t="shared" si="2"/>
        <v>0</v>
      </c>
      <c r="AZ32" s="444"/>
      <c r="BA32" s="444"/>
      <c r="BB32" s="444">
        <f t="shared" si="3"/>
        <v>0</v>
      </c>
      <c r="BC32" s="444"/>
      <c r="BD32" s="444"/>
      <c r="BE32" s="437"/>
      <c r="BF32" s="546"/>
      <c r="BG32" s="546"/>
      <c r="BH32" s="546"/>
      <c r="BI32" s="546"/>
      <c r="BJ32" s="546"/>
      <c r="BK32" s="546"/>
      <c r="BL32" s="546"/>
      <c r="BM32" s="546"/>
      <c r="BN32" s="546"/>
      <c r="BO32" s="546"/>
      <c r="BP32" s="546"/>
      <c r="BQ32" s="546"/>
      <c r="BR32" s="546"/>
      <c r="BS32" s="546"/>
      <c r="BT32" s="546"/>
      <c r="BU32" s="546"/>
      <c r="BV32" s="546"/>
      <c r="BW32" s="546"/>
      <c r="BX32" s="546"/>
      <c r="BY32" s="546"/>
      <c r="BZ32" s="546"/>
      <c r="CA32" s="546"/>
      <c r="CB32" s="546"/>
      <c r="CC32" s="546"/>
      <c r="CD32" s="546"/>
      <c r="CE32" s="546"/>
      <c r="CF32" s="547"/>
      <c r="CG32" s="128"/>
      <c r="CH32" s="121"/>
      <c r="CI32" s="121"/>
    </row>
    <row r="33" spans="2:89" hidden="1">
      <c r="B33" s="434" t="s">
        <v>151</v>
      </c>
      <c r="C33" s="435"/>
      <c r="D33" s="437"/>
      <c r="E33" s="546"/>
      <c r="F33" s="546"/>
      <c r="G33" s="546"/>
      <c r="H33" s="546"/>
      <c r="I33" s="546"/>
      <c r="J33" s="546"/>
      <c r="K33" s="546"/>
      <c r="L33" s="546"/>
      <c r="M33" s="547"/>
      <c r="N33" s="534"/>
      <c r="O33" s="535"/>
      <c r="P33" s="535"/>
      <c r="Q33" s="535"/>
      <c r="R33" s="536"/>
      <c r="S33" s="534"/>
      <c r="T33" s="535"/>
      <c r="U33" s="535"/>
      <c r="V33" s="536"/>
      <c r="W33" s="564"/>
      <c r="X33" s="565"/>
      <c r="Y33" s="534"/>
      <c r="Z33" s="536"/>
      <c r="AA33" s="548"/>
      <c r="AB33" s="549"/>
      <c r="AC33" s="550"/>
      <c r="AD33" s="551">
        <f t="shared" si="1"/>
        <v>0</v>
      </c>
      <c r="AE33" s="552"/>
      <c r="AF33" s="553"/>
      <c r="AG33" s="551">
        <f t="shared" si="4"/>
        <v>0</v>
      </c>
      <c r="AH33" s="552"/>
      <c r="AI33" s="553"/>
      <c r="AJ33" s="551">
        <f t="shared" si="5"/>
        <v>0</v>
      </c>
      <c r="AK33" s="552"/>
      <c r="AL33" s="553"/>
      <c r="AM33" s="551">
        <f t="shared" si="6"/>
        <v>0</v>
      </c>
      <c r="AN33" s="552"/>
      <c r="AO33" s="553"/>
      <c r="AP33" s="551">
        <f t="shared" si="7"/>
        <v>0</v>
      </c>
      <c r="AQ33" s="552"/>
      <c r="AR33" s="553"/>
      <c r="AS33" s="540"/>
      <c r="AT33" s="541"/>
      <c r="AU33" s="542"/>
      <c r="AV33" s="543" t="str">
        <f t="shared" si="8"/>
        <v/>
      </c>
      <c r="AW33" s="544"/>
      <c r="AX33" s="545"/>
      <c r="AY33" s="444">
        <f t="shared" si="2"/>
        <v>0</v>
      </c>
      <c r="AZ33" s="444"/>
      <c r="BA33" s="444"/>
      <c r="BB33" s="444">
        <f t="shared" si="3"/>
        <v>0</v>
      </c>
      <c r="BC33" s="444"/>
      <c r="BD33" s="444"/>
      <c r="BE33" s="437"/>
      <c r="BF33" s="546"/>
      <c r="BG33" s="546"/>
      <c r="BH33" s="546"/>
      <c r="BI33" s="546"/>
      <c r="BJ33" s="546"/>
      <c r="BK33" s="546"/>
      <c r="BL33" s="546"/>
      <c r="BM33" s="546"/>
      <c r="BN33" s="546"/>
      <c r="BO33" s="546"/>
      <c r="BP33" s="546"/>
      <c r="BQ33" s="546"/>
      <c r="BR33" s="546"/>
      <c r="BS33" s="546"/>
      <c r="BT33" s="546"/>
      <c r="BU33" s="546"/>
      <c r="BV33" s="546"/>
      <c r="BW33" s="546"/>
      <c r="BX33" s="546"/>
      <c r="BY33" s="546"/>
      <c r="BZ33" s="546"/>
      <c r="CA33" s="546"/>
      <c r="CB33" s="546"/>
      <c r="CC33" s="546"/>
      <c r="CD33" s="546"/>
      <c r="CE33" s="546"/>
      <c r="CF33" s="547"/>
      <c r="CG33" s="128"/>
      <c r="CH33" s="121"/>
      <c r="CI33" s="121"/>
    </row>
    <row r="34" spans="2:89" s="86" customFormat="1">
      <c r="B34" s="83"/>
    </row>
    <row r="35" spans="2:89">
      <c r="B35" s="524" t="s">
        <v>152</v>
      </c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4"/>
      <c r="AN35" s="524"/>
      <c r="AO35" s="524"/>
      <c r="AP35" s="524"/>
      <c r="AQ35" s="524"/>
      <c r="AR35" s="524"/>
      <c r="AS35" s="524"/>
      <c r="AT35" s="524"/>
      <c r="AU35" s="524"/>
      <c r="AV35" s="524"/>
      <c r="AW35" s="524"/>
      <c r="AX35" s="524"/>
      <c r="AY35" s="524"/>
      <c r="AZ35" s="524"/>
      <c r="BA35" s="524"/>
      <c r="BB35" s="524"/>
      <c r="BC35" s="524"/>
      <c r="BD35" s="524"/>
      <c r="BE35" s="524"/>
      <c r="BF35" s="524"/>
      <c r="BG35" s="524"/>
    </row>
    <row r="36" spans="2:89" ht="18.75" customHeight="1">
      <c r="B36" s="487" t="s">
        <v>153</v>
      </c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478" t="s">
        <v>124</v>
      </c>
      <c r="AB36" s="520"/>
      <c r="AC36" s="520"/>
      <c r="AD36" s="520"/>
      <c r="AE36" s="520"/>
      <c r="AF36" s="479"/>
      <c r="AG36" s="478" t="s">
        <v>125</v>
      </c>
      <c r="AH36" s="520"/>
      <c r="AI36" s="520"/>
      <c r="AJ36" s="520"/>
      <c r="AK36" s="520"/>
      <c r="AL36" s="479"/>
      <c r="AM36" s="478" t="s">
        <v>126</v>
      </c>
      <c r="AN36" s="520"/>
      <c r="AO36" s="520"/>
      <c r="AP36" s="520"/>
      <c r="AQ36" s="520"/>
      <c r="AR36" s="479"/>
      <c r="AY36" s="478" t="s">
        <v>109</v>
      </c>
      <c r="AZ36" s="520"/>
      <c r="BA36" s="520"/>
      <c r="BB36" s="520"/>
      <c r="BC36" s="520"/>
      <c r="BD36" s="479"/>
      <c r="CK36" s="85"/>
    </row>
    <row r="37" spans="2:89">
      <c r="B37" s="478" t="s">
        <v>104</v>
      </c>
      <c r="C37" s="479"/>
      <c r="D37" s="478" t="s">
        <v>154</v>
      </c>
      <c r="E37" s="520"/>
      <c r="F37" s="520"/>
      <c r="G37" s="520"/>
      <c r="H37" s="520"/>
      <c r="I37" s="520"/>
      <c r="J37" s="520"/>
      <c r="K37" s="520"/>
      <c r="L37" s="520"/>
      <c r="M37" s="479"/>
      <c r="N37" s="478" t="s">
        <v>155</v>
      </c>
      <c r="O37" s="520"/>
      <c r="P37" s="520"/>
      <c r="Q37" s="520"/>
      <c r="R37" s="479"/>
      <c r="S37" s="478" t="s">
        <v>156</v>
      </c>
      <c r="T37" s="520"/>
      <c r="U37" s="520"/>
      <c r="V37" s="479"/>
      <c r="W37" s="478" t="s">
        <v>130</v>
      </c>
      <c r="X37" s="479"/>
      <c r="Y37" s="478" t="s">
        <v>131</v>
      </c>
      <c r="Z37" s="479"/>
      <c r="AA37" s="478" t="s">
        <v>132</v>
      </c>
      <c r="AB37" s="520"/>
      <c r="AC37" s="479"/>
      <c r="AD37" s="478" t="s">
        <v>8</v>
      </c>
      <c r="AE37" s="520"/>
      <c r="AF37" s="479"/>
      <c r="AG37" s="478" t="s">
        <v>132</v>
      </c>
      <c r="AH37" s="520"/>
      <c r="AI37" s="479"/>
      <c r="AJ37" s="478" t="s">
        <v>8</v>
      </c>
      <c r="AK37" s="520"/>
      <c r="AL37" s="479"/>
      <c r="AM37" s="478" t="s">
        <v>132</v>
      </c>
      <c r="AN37" s="520"/>
      <c r="AO37" s="479"/>
      <c r="AP37" s="478" t="s">
        <v>8</v>
      </c>
      <c r="AQ37" s="520"/>
      <c r="AR37" s="479"/>
      <c r="AS37" s="478" t="s">
        <v>157</v>
      </c>
      <c r="AT37" s="520"/>
      <c r="AU37" s="479"/>
      <c r="AV37" s="478" t="s">
        <v>5</v>
      </c>
      <c r="AW37" s="520"/>
      <c r="AX37" s="479"/>
      <c r="AY37" s="478" t="s">
        <v>132</v>
      </c>
      <c r="AZ37" s="520"/>
      <c r="BA37" s="479"/>
      <c r="BB37" s="478" t="s">
        <v>8</v>
      </c>
      <c r="BC37" s="520"/>
      <c r="BD37" s="479"/>
      <c r="BE37" s="478" t="s">
        <v>158</v>
      </c>
      <c r="BF37" s="520"/>
      <c r="BG37" s="520"/>
      <c r="BH37" s="520"/>
      <c r="BI37" s="520"/>
      <c r="BJ37" s="520"/>
      <c r="BK37" s="520"/>
      <c r="BL37" s="479"/>
      <c r="BM37" s="478" t="s">
        <v>159</v>
      </c>
      <c r="BN37" s="520"/>
      <c r="BO37" s="520"/>
      <c r="BP37" s="520"/>
      <c r="BQ37" s="520"/>
      <c r="BR37" s="520"/>
      <c r="BS37" s="520"/>
      <c r="BT37" s="520"/>
      <c r="BU37" s="520"/>
      <c r="BV37" s="479"/>
      <c r="BW37" s="478" t="s">
        <v>160</v>
      </c>
      <c r="BX37" s="520"/>
      <c r="BY37" s="520"/>
      <c r="BZ37" s="520"/>
      <c r="CA37" s="520"/>
      <c r="CB37" s="520"/>
      <c r="CC37" s="520"/>
      <c r="CD37" s="520"/>
      <c r="CE37" s="520"/>
      <c r="CF37" s="479"/>
      <c r="CG37" s="127"/>
      <c r="CH37" s="9"/>
      <c r="CI37" s="9"/>
    </row>
    <row r="38" spans="2:89">
      <c r="B38" s="434" t="s">
        <v>110</v>
      </c>
      <c r="C38" s="435"/>
      <c r="D38" s="437" t="s">
        <v>161</v>
      </c>
      <c r="E38" s="546"/>
      <c r="F38" s="546"/>
      <c r="G38" s="546"/>
      <c r="H38" s="546"/>
      <c r="I38" s="546"/>
      <c r="J38" s="546"/>
      <c r="K38" s="546"/>
      <c r="L38" s="546"/>
      <c r="M38" s="547"/>
      <c r="N38" s="534" t="s">
        <v>162</v>
      </c>
      <c r="O38" s="535"/>
      <c r="P38" s="535"/>
      <c r="Q38" s="535"/>
      <c r="R38" s="536"/>
      <c r="S38" s="534" t="s">
        <v>163</v>
      </c>
      <c r="T38" s="535"/>
      <c r="U38" s="535"/>
      <c r="V38" s="536"/>
      <c r="W38" s="564">
        <v>200</v>
      </c>
      <c r="X38" s="565"/>
      <c r="Y38" s="534" t="s">
        <v>144</v>
      </c>
      <c r="Z38" s="536"/>
      <c r="AA38" s="548">
        <v>20</v>
      </c>
      <c r="AB38" s="549"/>
      <c r="AC38" s="550"/>
      <c r="AD38" s="551">
        <f>AA38*W38</f>
        <v>4000</v>
      </c>
      <c r="AE38" s="552"/>
      <c r="AF38" s="553"/>
      <c r="AG38" s="551">
        <f>AA38*10/100</f>
        <v>2</v>
      </c>
      <c r="AH38" s="552"/>
      <c r="AI38" s="553"/>
      <c r="AJ38" s="551">
        <f>AD38*10/100</f>
        <v>400</v>
      </c>
      <c r="AK38" s="552"/>
      <c r="AL38" s="553"/>
      <c r="AM38" s="551">
        <f>AA38+AG38</f>
        <v>22</v>
      </c>
      <c r="AN38" s="552"/>
      <c r="AO38" s="553"/>
      <c r="AP38" s="551">
        <f>AD38+AJ38</f>
        <v>4400</v>
      </c>
      <c r="AQ38" s="552"/>
      <c r="AR38" s="553"/>
      <c r="AS38" s="540">
        <v>45536</v>
      </c>
      <c r="AT38" s="541"/>
      <c r="AU38" s="542"/>
      <c r="AV38" s="543">
        <f>IF(AS38="","",AS38)</f>
        <v>45536</v>
      </c>
      <c r="AW38" s="544"/>
      <c r="AX38" s="545"/>
      <c r="AY38" s="561">
        <f>IF($J$11="税込",AM38,AA38)</f>
        <v>20</v>
      </c>
      <c r="AZ38" s="562"/>
      <c r="BA38" s="563"/>
      <c r="BB38" s="561">
        <f>IF($J$11="税込",AP38,AD38)</f>
        <v>4000</v>
      </c>
      <c r="BC38" s="562"/>
      <c r="BD38" s="563"/>
      <c r="BE38" s="534" t="s">
        <v>164</v>
      </c>
      <c r="BF38" s="535"/>
      <c r="BG38" s="535"/>
      <c r="BH38" s="535"/>
      <c r="BI38" s="535"/>
      <c r="BJ38" s="535"/>
      <c r="BK38" s="535"/>
      <c r="BL38" s="536"/>
      <c r="BM38" s="534" t="s">
        <v>165</v>
      </c>
      <c r="BN38" s="535"/>
      <c r="BO38" s="535"/>
      <c r="BP38" s="535"/>
      <c r="BQ38" s="535"/>
      <c r="BR38" s="535"/>
      <c r="BS38" s="535"/>
      <c r="BT38" s="535"/>
      <c r="BU38" s="535"/>
      <c r="BV38" s="536"/>
      <c r="BW38" s="534" t="s">
        <v>166</v>
      </c>
      <c r="BX38" s="535"/>
      <c r="BY38" s="535"/>
      <c r="BZ38" s="535"/>
      <c r="CA38" s="535"/>
      <c r="CB38" s="535"/>
      <c r="CC38" s="535"/>
      <c r="CD38" s="535"/>
      <c r="CE38" s="535"/>
      <c r="CF38" s="536"/>
      <c r="CG38" s="128"/>
      <c r="CH38" s="121"/>
      <c r="CI38" s="121"/>
    </row>
    <row r="39" spans="2:89">
      <c r="B39" s="434" t="s">
        <v>140</v>
      </c>
      <c r="C39" s="435"/>
      <c r="D39" s="437" t="s">
        <v>167</v>
      </c>
      <c r="E39" s="546"/>
      <c r="F39" s="546"/>
      <c r="G39" s="546"/>
      <c r="H39" s="546"/>
      <c r="I39" s="546"/>
      <c r="J39" s="546"/>
      <c r="K39" s="546"/>
      <c r="L39" s="546"/>
      <c r="M39" s="547"/>
      <c r="N39" s="534" t="s">
        <v>168</v>
      </c>
      <c r="O39" s="535"/>
      <c r="P39" s="535"/>
      <c r="Q39" s="535"/>
      <c r="R39" s="536"/>
      <c r="S39" s="534" t="s">
        <v>163</v>
      </c>
      <c r="T39" s="535"/>
      <c r="U39" s="535"/>
      <c r="V39" s="536"/>
      <c r="W39" s="564">
        <v>150</v>
      </c>
      <c r="X39" s="565"/>
      <c r="Y39" s="534" t="s">
        <v>144</v>
      </c>
      <c r="Z39" s="536"/>
      <c r="AA39" s="548">
        <v>16</v>
      </c>
      <c r="AB39" s="549"/>
      <c r="AC39" s="550"/>
      <c r="AD39" s="551">
        <f>AA39*W39</f>
        <v>2400</v>
      </c>
      <c r="AE39" s="552"/>
      <c r="AF39" s="553"/>
      <c r="AG39" s="551">
        <f>AA39*10/100</f>
        <v>1.6</v>
      </c>
      <c r="AH39" s="552"/>
      <c r="AI39" s="553"/>
      <c r="AJ39" s="551">
        <f>AD39*10/100</f>
        <v>240</v>
      </c>
      <c r="AK39" s="552"/>
      <c r="AL39" s="553"/>
      <c r="AM39" s="551">
        <f>AA39+AG39</f>
        <v>17.600000000000001</v>
      </c>
      <c r="AN39" s="552"/>
      <c r="AO39" s="553"/>
      <c r="AP39" s="551">
        <f>AD39+AJ39</f>
        <v>2640</v>
      </c>
      <c r="AQ39" s="552"/>
      <c r="AR39" s="553"/>
      <c r="AS39" s="540">
        <v>45550</v>
      </c>
      <c r="AT39" s="541"/>
      <c r="AU39" s="542"/>
      <c r="AV39" s="543">
        <f>IF(AS39="","",AS39)</f>
        <v>45550</v>
      </c>
      <c r="AW39" s="544"/>
      <c r="AX39" s="545"/>
      <c r="AY39" s="561">
        <f t="shared" ref="AY39:AY42" si="9">IF($J$11="税込",AM39,AA39)</f>
        <v>16</v>
      </c>
      <c r="AZ39" s="562"/>
      <c r="BA39" s="563"/>
      <c r="BB39" s="561">
        <f t="shared" ref="BB39:BB42" si="10">IF($J$11="税込",AP39,AD39)</f>
        <v>2400</v>
      </c>
      <c r="BC39" s="562"/>
      <c r="BD39" s="563"/>
      <c r="BE39" s="534" t="s">
        <v>164</v>
      </c>
      <c r="BF39" s="535"/>
      <c r="BG39" s="535"/>
      <c r="BH39" s="535"/>
      <c r="BI39" s="535"/>
      <c r="BJ39" s="535"/>
      <c r="BK39" s="535"/>
      <c r="BL39" s="536"/>
      <c r="BM39" s="534" t="s">
        <v>165</v>
      </c>
      <c r="BN39" s="535"/>
      <c r="BO39" s="535"/>
      <c r="BP39" s="535"/>
      <c r="BQ39" s="535"/>
      <c r="BR39" s="535"/>
      <c r="BS39" s="535"/>
      <c r="BT39" s="535"/>
      <c r="BU39" s="535"/>
      <c r="BV39" s="536"/>
      <c r="BW39" s="534" t="s">
        <v>169</v>
      </c>
      <c r="BX39" s="535"/>
      <c r="BY39" s="535"/>
      <c r="BZ39" s="535"/>
      <c r="CA39" s="535"/>
      <c r="CB39" s="535"/>
      <c r="CC39" s="535"/>
      <c r="CD39" s="535"/>
      <c r="CE39" s="535"/>
      <c r="CF39" s="536"/>
      <c r="CG39" s="128"/>
      <c r="CH39" s="121"/>
      <c r="CI39" s="121"/>
    </row>
    <row r="40" spans="2:89" hidden="1">
      <c r="B40" s="434" t="s">
        <v>146</v>
      </c>
      <c r="C40" s="435"/>
      <c r="D40" s="437"/>
      <c r="E40" s="546"/>
      <c r="F40" s="546"/>
      <c r="G40" s="546"/>
      <c r="H40" s="546"/>
      <c r="I40" s="546"/>
      <c r="J40" s="546"/>
      <c r="K40" s="546"/>
      <c r="L40" s="546"/>
      <c r="M40" s="547"/>
      <c r="N40" s="534"/>
      <c r="O40" s="535"/>
      <c r="P40" s="535"/>
      <c r="Q40" s="535"/>
      <c r="R40" s="536"/>
      <c r="S40" s="534"/>
      <c r="T40" s="535"/>
      <c r="U40" s="535"/>
      <c r="V40" s="536"/>
      <c r="W40" s="564"/>
      <c r="X40" s="565"/>
      <c r="Y40" s="534"/>
      <c r="Z40" s="536"/>
      <c r="AA40" s="548"/>
      <c r="AB40" s="549"/>
      <c r="AC40" s="550"/>
      <c r="AD40" s="551">
        <f>AA40*W40</f>
        <v>0</v>
      </c>
      <c r="AE40" s="552"/>
      <c r="AF40" s="553"/>
      <c r="AG40" s="551">
        <f>AA40*10/100</f>
        <v>0</v>
      </c>
      <c r="AH40" s="552"/>
      <c r="AI40" s="553"/>
      <c r="AJ40" s="551">
        <f>AD40*10/100</f>
        <v>0</v>
      </c>
      <c r="AK40" s="552"/>
      <c r="AL40" s="553"/>
      <c r="AM40" s="551">
        <f>AA40+AG40</f>
        <v>0</v>
      </c>
      <c r="AN40" s="552"/>
      <c r="AO40" s="553"/>
      <c r="AP40" s="551">
        <f>AD40+AJ40</f>
        <v>0</v>
      </c>
      <c r="AQ40" s="552"/>
      <c r="AR40" s="553"/>
      <c r="AS40" s="540"/>
      <c r="AT40" s="541"/>
      <c r="AU40" s="542"/>
      <c r="AV40" s="543" t="str">
        <f>IF(AS40="","",AS40)</f>
        <v/>
      </c>
      <c r="AW40" s="544"/>
      <c r="AX40" s="545"/>
      <c r="AY40" s="561">
        <f t="shared" si="9"/>
        <v>0</v>
      </c>
      <c r="AZ40" s="562"/>
      <c r="BA40" s="563"/>
      <c r="BB40" s="561">
        <f t="shared" si="10"/>
        <v>0</v>
      </c>
      <c r="BC40" s="562"/>
      <c r="BD40" s="563"/>
      <c r="BE40" s="534"/>
      <c r="BF40" s="535"/>
      <c r="BG40" s="535"/>
      <c r="BH40" s="535"/>
      <c r="BI40" s="535"/>
      <c r="BJ40" s="535"/>
      <c r="BK40" s="535"/>
      <c r="BL40" s="536"/>
      <c r="BM40" s="534"/>
      <c r="BN40" s="535"/>
      <c r="BO40" s="535"/>
      <c r="BP40" s="535"/>
      <c r="BQ40" s="535"/>
      <c r="BR40" s="535"/>
      <c r="BS40" s="535"/>
      <c r="BT40" s="535"/>
      <c r="BU40" s="535"/>
      <c r="BV40" s="536"/>
      <c r="BW40" s="534"/>
      <c r="BX40" s="535"/>
      <c r="BY40" s="535"/>
      <c r="BZ40" s="535"/>
      <c r="CA40" s="535"/>
      <c r="CB40" s="535"/>
      <c r="CC40" s="535"/>
      <c r="CD40" s="535"/>
      <c r="CE40" s="535"/>
      <c r="CF40" s="536"/>
      <c r="CG40" s="128"/>
      <c r="CH40" s="121"/>
      <c r="CI40" s="121"/>
    </row>
    <row r="41" spans="2:89" hidden="1">
      <c r="B41" s="434" t="s">
        <v>150</v>
      </c>
      <c r="C41" s="435"/>
      <c r="D41" s="437"/>
      <c r="E41" s="546"/>
      <c r="F41" s="546"/>
      <c r="G41" s="546"/>
      <c r="H41" s="546"/>
      <c r="I41" s="546"/>
      <c r="J41" s="546"/>
      <c r="K41" s="546"/>
      <c r="L41" s="546"/>
      <c r="M41" s="547"/>
      <c r="N41" s="534"/>
      <c r="O41" s="535"/>
      <c r="P41" s="535"/>
      <c r="Q41" s="535"/>
      <c r="R41" s="536"/>
      <c r="S41" s="534"/>
      <c r="T41" s="535"/>
      <c r="U41" s="535"/>
      <c r="V41" s="536"/>
      <c r="W41" s="564"/>
      <c r="X41" s="565"/>
      <c r="Y41" s="534"/>
      <c r="Z41" s="536"/>
      <c r="AA41" s="548"/>
      <c r="AB41" s="549"/>
      <c r="AC41" s="550"/>
      <c r="AD41" s="551">
        <f>AA41*W41</f>
        <v>0</v>
      </c>
      <c r="AE41" s="552"/>
      <c r="AF41" s="553"/>
      <c r="AG41" s="551">
        <f>AA41*10/100</f>
        <v>0</v>
      </c>
      <c r="AH41" s="552"/>
      <c r="AI41" s="553"/>
      <c r="AJ41" s="551">
        <f>AD41*10/100</f>
        <v>0</v>
      </c>
      <c r="AK41" s="552"/>
      <c r="AL41" s="553"/>
      <c r="AM41" s="551">
        <f>AA41+AG41</f>
        <v>0</v>
      </c>
      <c r="AN41" s="552"/>
      <c r="AO41" s="553"/>
      <c r="AP41" s="551">
        <f>AD41+AJ41</f>
        <v>0</v>
      </c>
      <c r="AQ41" s="552"/>
      <c r="AR41" s="553"/>
      <c r="AS41" s="540"/>
      <c r="AT41" s="541"/>
      <c r="AU41" s="542"/>
      <c r="AV41" s="543" t="str">
        <f>IF(AS41="","",AS41)</f>
        <v/>
      </c>
      <c r="AW41" s="544"/>
      <c r="AX41" s="545"/>
      <c r="AY41" s="561">
        <f t="shared" si="9"/>
        <v>0</v>
      </c>
      <c r="AZ41" s="562"/>
      <c r="BA41" s="563"/>
      <c r="BB41" s="561">
        <f t="shared" si="10"/>
        <v>0</v>
      </c>
      <c r="BC41" s="562"/>
      <c r="BD41" s="563"/>
      <c r="BE41" s="534"/>
      <c r="BF41" s="535"/>
      <c r="BG41" s="535"/>
      <c r="BH41" s="535"/>
      <c r="BI41" s="535"/>
      <c r="BJ41" s="535"/>
      <c r="BK41" s="535"/>
      <c r="BL41" s="536"/>
      <c r="BM41" s="534"/>
      <c r="BN41" s="535"/>
      <c r="BO41" s="535"/>
      <c r="BP41" s="535"/>
      <c r="BQ41" s="535"/>
      <c r="BR41" s="535"/>
      <c r="BS41" s="535"/>
      <c r="BT41" s="535"/>
      <c r="BU41" s="535"/>
      <c r="BV41" s="536"/>
      <c r="BW41" s="534"/>
      <c r="BX41" s="535"/>
      <c r="BY41" s="535"/>
      <c r="BZ41" s="535"/>
      <c r="CA41" s="535"/>
      <c r="CB41" s="535"/>
      <c r="CC41" s="535"/>
      <c r="CD41" s="535"/>
      <c r="CE41" s="535"/>
      <c r="CF41" s="536"/>
      <c r="CG41" s="128"/>
      <c r="CH41" s="121"/>
      <c r="CI41" s="121"/>
    </row>
    <row r="42" spans="2:89" hidden="1">
      <c r="B42" s="434" t="s">
        <v>151</v>
      </c>
      <c r="C42" s="435"/>
      <c r="D42" s="437"/>
      <c r="E42" s="546"/>
      <c r="F42" s="546"/>
      <c r="G42" s="546"/>
      <c r="H42" s="546"/>
      <c r="I42" s="546"/>
      <c r="J42" s="546"/>
      <c r="K42" s="546"/>
      <c r="L42" s="546"/>
      <c r="M42" s="547"/>
      <c r="N42" s="534"/>
      <c r="O42" s="535"/>
      <c r="P42" s="535"/>
      <c r="Q42" s="535"/>
      <c r="R42" s="536"/>
      <c r="S42" s="534"/>
      <c r="T42" s="535"/>
      <c r="U42" s="535"/>
      <c r="V42" s="536"/>
      <c r="W42" s="564"/>
      <c r="X42" s="565"/>
      <c r="Y42" s="534"/>
      <c r="Z42" s="536"/>
      <c r="AA42" s="548"/>
      <c r="AB42" s="549"/>
      <c r="AC42" s="550"/>
      <c r="AD42" s="551">
        <f>AA42*W42</f>
        <v>0</v>
      </c>
      <c r="AE42" s="552"/>
      <c r="AF42" s="553"/>
      <c r="AG42" s="551">
        <f>AA42*10/100</f>
        <v>0</v>
      </c>
      <c r="AH42" s="552"/>
      <c r="AI42" s="553"/>
      <c r="AJ42" s="551">
        <f>AD42*10/100</f>
        <v>0</v>
      </c>
      <c r="AK42" s="552"/>
      <c r="AL42" s="553"/>
      <c r="AM42" s="551">
        <f>AA42+AG42</f>
        <v>0</v>
      </c>
      <c r="AN42" s="552"/>
      <c r="AO42" s="553"/>
      <c r="AP42" s="551">
        <f>AD42+AJ42</f>
        <v>0</v>
      </c>
      <c r="AQ42" s="552"/>
      <c r="AR42" s="553"/>
      <c r="AS42" s="540"/>
      <c r="AT42" s="541"/>
      <c r="AU42" s="542"/>
      <c r="AV42" s="543" t="str">
        <f>IF(AS42="","",AS42)</f>
        <v/>
      </c>
      <c r="AW42" s="544"/>
      <c r="AX42" s="545"/>
      <c r="AY42" s="561">
        <f t="shared" si="9"/>
        <v>0</v>
      </c>
      <c r="AZ42" s="562"/>
      <c r="BA42" s="563"/>
      <c r="BB42" s="561">
        <f t="shared" si="10"/>
        <v>0</v>
      </c>
      <c r="BC42" s="562"/>
      <c r="BD42" s="563"/>
      <c r="BE42" s="534"/>
      <c r="BF42" s="535"/>
      <c r="BG42" s="535"/>
      <c r="BH42" s="535"/>
      <c r="BI42" s="535"/>
      <c r="BJ42" s="535"/>
      <c r="BK42" s="535"/>
      <c r="BL42" s="536"/>
      <c r="BM42" s="534"/>
      <c r="BN42" s="535"/>
      <c r="BO42" s="535"/>
      <c r="BP42" s="535"/>
      <c r="BQ42" s="535"/>
      <c r="BR42" s="535"/>
      <c r="BS42" s="535"/>
      <c r="BT42" s="535"/>
      <c r="BU42" s="535"/>
      <c r="BV42" s="536"/>
      <c r="BW42" s="534"/>
      <c r="BX42" s="535"/>
      <c r="BY42" s="535"/>
      <c r="BZ42" s="535"/>
      <c r="CA42" s="535"/>
      <c r="CB42" s="535"/>
      <c r="CC42" s="535"/>
      <c r="CD42" s="535"/>
      <c r="CE42" s="535"/>
      <c r="CF42" s="536"/>
      <c r="CG42" s="128"/>
      <c r="CH42" s="121"/>
      <c r="CI42" s="121"/>
    </row>
    <row r="43" spans="2:89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2:89">
      <c r="B44" s="487" t="s">
        <v>170</v>
      </c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478" t="s">
        <v>124</v>
      </c>
      <c r="AB44" s="520"/>
      <c r="AC44" s="520"/>
      <c r="AD44" s="520"/>
      <c r="AE44" s="520"/>
      <c r="AF44" s="479"/>
      <c r="AG44" s="478" t="s">
        <v>125</v>
      </c>
      <c r="AH44" s="520"/>
      <c r="AI44" s="520"/>
      <c r="AJ44" s="520"/>
      <c r="AK44" s="520"/>
      <c r="AL44" s="479"/>
      <c r="AM44" s="478" t="s">
        <v>126</v>
      </c>
      <c r="AN44" s="520"/>
      <c r="AO44" s="520"/>
      <c r="AP44" s="520"/>
      <c r="AQ44" s="520"/>
      <c r="AR44" s="479"/>
      <c r="AY44" s="473" t="s">
        <v>109</v>
      </c>
      <c r="AZ44" s="473"/>
      <c r="BA44" s="473"/>
      <c r="BB44" s="473"/>
      <c r="BC44" s="473"/>
      <c r="BD44" s="473"/>
      <c r="CK44" s="85"/>
    </row>
    <row r="45" spans="2:89">
      <c r="B45" s="478" t="s">
        <v>104</v>
      </c>
      <c r="C45" s="479"/>
      <c r="D45" s="478" t="s">
        <v>171</v>
      </c>
      <c r="E45" s="520"/>
      <c r="F45" s="520"/>
      <c r="G45" s="520"/>
      <c r="H45" s="520"/>
      <c r="I45" s="520"/>
      <c r="J45" s="520"/>
      <c r="K45" s="520"/>
      <c r="L45" s="520"/>
      <c r="M45" s="479"/>
      <c r="N45" s="478" t="s">
        <v>16</v>
      </c>
      <c r="O45" s="520"/>
      <c r="P45" s="520"/>
      <c r="Q45" s="520"/>
      <c r="R45" s="479"/>
      <c r="S45" s="473" t="s">
        <v>172</v>
      </c>
      <c r="T45" s="473"/>
      <c r="U45" s="473"/>
      <c r="V45" s="473"/>
      <c r="W45" s="478" t="s">
        <v>130</v>
      </c>
      <c r="X45" s="479"/>
      <c r="Y45" s="478" t="s">
        <v>131</v>
      </c>
      <c r="Z45" s="479"/>
      <c r="AA45" s="478" t="s">
        <v>132</v>
      </c>
      <c r="AB45" s="520"/>
      <c r="AC45" s="479"/>
      <c r="AD45" s="478" t="s">
        <v>8</v>
      </c>
      <c r="AE45" s="520"/>
      <c r="AF45" s="479"/>
      <c r="AG45" s="478" t="s">
        <v>132</v>
      </c>
      <c r="AH45" s="520"/>
      <c r="AI45" s="479"/>
      <c r="AJ45" s="478" t="s">
        <v>8</v>
      </c>
      <c r="AK45" s="520"/>
      <c r="AL45" s="479"/>
      <c r="AM45" s="478" t="s">
        <v>132</v>
      </c>
      <c r="AN45" s="520"/>
      <c r="AO45" s="479"/>
      <c r="AP45" s="478" t="s">
        <v>8</v>
      </c>
      <c r="AQ45" s="520"/>
      <c r="AR45" s="479"/>
      <c r="AS45" s="478" t="s">
        <v>173</v>
      </c>
      <c r="AT45" s="520"/>
      <c r="AU45" s="479"/>
      <c r="AV45" s="478" t="s">
        <v>5</v>
      </c>
      <c r="AW45" s="520"/>
      <c r="AX45" s="479"/>
      <c r="AY45" s="473" t="s">
        <v>132</v>
      </c>
      <c r="AZ45" s="473"/>
      <c r="BA45" s="473"/>
      <c r="BB45" s="473" t="s">
        <v>8</v>
      </c>
      <c r="BC45" s="473"/>
      <c r="BD45" s="473"/>
      <c r="BE45" s="558" t="s">
        <v>42</v>
      </c>
      <c r="BF45" s="559"/>
      <c r="BG45" s="559"/>
      <c r="BH45" s="559"/>
      <c r="BI45" s="559"/>
      <c r="BJ45" s="559"/>
      <c r="BK45" s="559"/>
      <c r="BL45" s="559"/>
      <c r="BM45" s="559"/>
      <c r="BN45" s="559"/>
      <c r="BO45" s="559"/>
      <c r="BP45" s="559"/>
      <c r="BQ45" s="559"/>
      <c r="BR45" s="559"/>
      <c r="BS45" s="559"/>
      <c r="BT45" s="559"/>
      <c r="BU45" s="559"/>
      <c r="BV45" s="559"/>
      <c r="BW45" s="559"/>
      <c r="BX45" s="559"/>
      <c r="BY45" s="559"/>
      <c r="BZ45" s="559"/>
      <c r="CA45" s="559"/>
      <c r="CB45" s="559"/>
      <c r="CC45" s="559"/>
      <c r="CD45" s="559"/>
      <c r="CE45" s="559"/>
      <c r="CF45" s="560"/>
      <c r="CG45" s="130"/>
      <c r="CH45" s="83"/>
      <c r="CI45" s="9"/>
    </row>
    <row r="46" spans="2:89" ht="16.5" customHeight="1">
      <c r="B46" s="434" t="s">
        <v>110</v>
      </c>
      <c r="C46" s="435"/>
      <c r="D46" s="437" t="s">
        <v>174</v>
      </c>
      <c r="E46" s="546"/>
      <c r="F46" s="546"/>
      <c r="G46" s="546"/>
      <c r="H46" s="546"/>
      <c r="I46" s="546"/>
      <c r="J46" s="546"/>
      <c r="K46" s="546"/>
      <c r="L46" s="546"/>
      <c r="M46" s="547"/>
      <c r="N46" s="534" t="s">
        <v>175</v>
      </c>
      <c r="O46" s="535"/>
      <c r="P46" s="535"/>
      <c r="Q46" s="535"/>
      <c r="R46" s="536"/>
      <c r="S46" s="557" t="s">
        <v>176</v>
      </c>
      <c r="T46" s="557"/>
      <c r="U46" s="557"/>
      <c r="V46" s="557"/>
      <c r="W46" s="534">
        <v>3</v>
      </c>
      <c r="X46" s="536"/>
      <c r="Y46" s="534" t="s">
        <v>177</v>
      </c>
      <c r="Z46" s="536"/>
      <c r="AA46" s="548">
        <v>1200</v>
      </c>
      <c r="AB46" s="549"/>
      <c r="AC46" s="550"/>
      <c r="AD46" s="551">
        <f t="shared" ref="AD46:AD75" si="11">AA46*W46</f>
        <v>3600</v>
      </c>
      <c r="AE46" s="552"/>
      <c r="AF46" s="553"/>
      <c r="AG46" s="551">
        <f t="shared" ref="AG46:AG75" si="12">AA46*10/100</f>
        <v>120</v>
      </c>
      <c r="AH46" s="552"/>
      <c r="AI46" s="553"/>
      <c r="AJ46" s="551">
        <f t="shared" ref="AJ46:AJ75" si="13">AD46*10/100</f>
        <v>360</v>
      </c>
      <c r="AK46" s="552"/>
      <c r="AL46" s="553"/>
      <c r="AM46" s="551">
        <f t="shared" ref="AM46:AM75" si="14">AA46+AG46</f>
        <v>1320</v>
      </c>
      <c r="AN46" s="552"/>
      <c r="AO46" s="553"/>
      <c r="AP46" s="551">
        <f t="shared" ref="AP46:AP75" si="15">AD46+AJ46</f>
        <v>3960</v>
      </c>
      <c r="AQ46" s="552"/>
      <c r="AR46" s="553"/>
      <c r="AS46" s="540">
        <v>45536</v>
      </c>
      <c r="AT46" s="541"/>
      <c r="AU46" s="542"/>
      <c r="AV46" s="543">
        <f t="shared" ref="AV46:AV75" si="16">IF(AS46="","",AS46)</f>
        <v>45536</v>
      </c>
      <c r="AW46" s="544"/>
      <c r="AX46" s="545"/>
      <c r="AY46" s="444">
        <f t="shared" ref="AY46:AY75" si="17">IF($U$11="税込み",AM46,AA46)</f>
        <v>1200</v>
      </c>
      <c r="AZ46" s="444"/>
      <c r="BA46" s="444"/>
      <c r="BB46" s="444">
        <f t="shared" ref="BB46:BB75" si="18">IF($U$11="税込み",AP46,AD46)</f>
        <v>3600</v>
      </c>
      <c r="BC46" s="444"/>
      <c r="BD46" s="444"/>
      <c r="BE46" s="437" t="s">
        <v>178</v>
      </c>
      <c r="BF46" s="546"/>
      <c r="BG46" s="546"/>
      <c r="BH46" s="546"/>
      <c r="BI46" s="546"/>
      <c r="BJ46" s="546"/>
      <c r="BK46" s="546"/>
      <c r="BL46" s="546"/>
      <c r="BM46" s="546"/>
      <c r="BN46" s="546"/>
      <c r="BO46" s="546"/>
      <c r="BP46" s="546"/>
      <c r="BQ46" s="546"/>
      <c r="BR46" s="546"/>
      <c r="BS46" s="546"/>
      <c r="BT46" s="546"/>
      <c r="BU46" s="546"/>
      <c r="BV46" s="546"/>
      <c r="BW46" s="546"/>
      <c r="BX46" s="546"/>
      <c r="BY46" s="546"/>
      <c r="BZ46" s="546"/>
      <c r="CA46" s="546"/>
      <c r="CB46" s="546"/>
      <c r="CC46" s="546"/>
      <c r="CD46" s="546"/>
      <c r="CE46" s="546"/>
      <c r="CF46" s="547"/>
      <c r="CG46" s="131"/>
      <c r="CH46" s="132"/>
      <c r="CI46" s="133"/>
    </row>
    <row r="47" spans="2:89" ht="16.5" customHeight="1">
      <c r="B47" s="434" t="s">
        <v>140</v>
      </c>
      <c r="C47" s="435"/>
      <c r="D47" s="437" t="s">
        <v>174</v>
      </c>
      <c r="E47" s="546"/>
      <c r="F47" s="546"/>
      <c r="G47" s="546"/>
      <c r="H47" s="546"/>
      <c r="I47" s="546"/>
      <c r="J47" s="546"/>
      <c r="K47" s="546"/>
      <c r="L47" s="546"/>
      <c r="M47" s="547"/>
      <c r="N47" s="534" t="s">
        <v>179</v>
      </c>
      <c r="O47" s="535"/>
      <c r="P47" s="535"/>
      <c r="Q47" s="535"/>
      <c r="R47" s="536"/>
      <c r="S47" s="554" t="s">
        <v>180</v>
      </c>
      <c r="T47" s="555"/>
      <c r="U47" s="555"/>
      <c r="V47" s="556"/>
      <c r="W47" s="534">
        <v>5</v>
      </c>
      <c r="X47" s="536"/>
      <c r="Y47" s="534" t="s">
        <v>177</v>
      </c>
      <c r="Z47" s="536"/>
      <c r="AA47" s="548">
        <v>1100</v>
      </c>
      <c r="AB47" s="549"/>
      <c r="AC47" s="550"/>
      <c r="AD47" s="551">
        <f t="shared" si="11"/>
        <v>5500</v>
      </c>
      <c r="AE47" s="552"/>
      <c r="AF47" s="553"/>
      <c r="AG47" s="551">
        <f t="shared" si="12"/>
        <v>110</v>
      </c>
      <c r="AH47" s="552"/>
      <c r="AI47" s="553"/>
      <c r="AJ47" s="551">
        <f t="shared" si="13"/>
        <v>550</v>
      </c>
      <c r="AK47" s="552"/>
      <c r="AL47" s="553"/>
      <c r="AM47" s="551">
        <f t="shared" si="14"/>
        <v>1210</v>
      </c>
      <c r="AN47" s="552"/>
      <c r="AO47" s="553"/>
      <c r="AP47" s="551">
        <f t="shared" si="15"/>
        <v>6050</v>
      </c>
      <c r="AQ47" s="552"/>
      <c r="AR47" s="553"/>
      <c r="AS47" s="540">
        <v>45536</v>
      </c>
      <c r="AT47" s="541"/>
      <c r="AU47" s="542"/>
      <c r="AV47" s="543">
        <f t="shared" si="16"/>
        <v>45536</v>
      </c>
      <c r="AW47" s="544"/>
      <c r="AX47" s="545"/>
      <c r="AY47" s="444">
        <f t="shared" si="17"/>
        <v>1100</v>
      </c>
      <c r="AZ47" s="444"/>
      <c r="BA47" s="444"/>
      <c r="BB47" s="444">
        <f t="shared" si="18"/>
        <v>5500</v>
      </c>
      <c r="BC47" s="444"/>
      <c r="BD47" s="444"/>
      <c r="BE47" s="437" t="s">
        <v>178</v>
      </c>
      <c r="BF47" s="546"/>
      <c r="BG47" s="546"/>
      <c r="BH47" s="546"/>
      <c r="BI47" s="546"/>
      <c r="BJ47" s="546"/>
      <c r="BK47" s="546"/>
      <c r="BL47" s="546"/>
      <c r="BM47" s="546"/>
      <c r="BN47" s="546"/>
      <c r="BO47" s="546"/>
      <c r="BP47" s="546"/>
      <c r="BQ47" s="546"/>
      <c r="BR47" s="546"/>
      <c r="BS47" s="546"/>
      <c r="BT47" s="546"/>
      <c r="BU47" s="546"/>
      <c r="BV47" s="546"/>
      <c r="BW47" s="546"/>
      <c r="BX47" s="546"/>
      <c r="BY47" s="546"/>
      <c r="BZ47" s="546"/>
      <c r="CA47" s="546"/>
      <c r="CB47" s="546"/>
      <c r="CC47" s="546"/>
      <c r="CD47" s="546"/>
      <c r="CE47" s="546"/>
      <c r="CF47" s="547"/>
      <c r="CG47" s="131"/>
      <c r="CH47" s="132"/>
      <c r="CI47" s="133"/>
    </row>
    <row r="48" spans="2:89" ht="16.5" customHeight="1">
      <c r="B48" s="434" t="s">
        <v>146</v>
      </c>
      <c r="C48" s="435"/>
      <c r="D48" s="437" t="s">
        <v>174</v>
      </c>
      <c r="E48" s="546"/>
      <c r="F48" s="546"/>
      <c r="G48" s="546"/>
      <c r="H48" s="546"/>
      <c r="I48" s="546"/>
      <c r="J48" s="546"/>
      <c r="K48" s="546"/>
      <c r="L48" s="546"/>
      <c r="M48" s="547"/>
      <c r="N48" s="534" t="s">
        <v>181</v>
      </c>
      <c r="O48" s="535"/>
      <c r="P48" s="535"/>
      <c r="Q48" s="535"/>
      <c r="R48" s="536"/>
      <c r="S48" s="554" t="s">
        <v>182</v>
      </c>
      <c r="T48" s="555"/>
      <c r="U48" s="555"/>
      <c r="V48" s="556"/>
      <c r="W48" s="534">
        <v>1</v>
      </c>
      <c r="X48" s="536"/>
      <c r="Y48" s="534" t="s">
        <v>177</v>
      </c>
      <c r="Z48" s="536"/>
      <c r="AA48" s="548">
        <v>2200</v>
      </c>
      <c r="AB48" s="549"/>
      <c r="AC48" s="550"/>
      <c r="AD48" s="551">
        <f t="shared" si="11"/>
        <v>2200</v>
      </c>
      <c r="AE48" s="552"/>
      <c r="AF48" s="553"/>
      <c r="AG48" s="551">
        <f t="shared" si="12"/>
        <v>220</v>
      </c>
      <c r="AH48" s="552"/>
      <c r="AI48" s="553"/>
      <c r="AJ48" s="551">
        <f t="shared" si="13"/>
        <v>220</v>
      </c>
      <c r="AK48" s="552"/>
      <c r="AL48" s="553"/>
      <c r="AM48" s="551">
        <f t="shared" si="14"/>
        <v>2420</v>
      </c>
      <c r="AN48" s="552"/>
      <c r="AO48" s="553"/>
      <c r="AP48" s="551">
        <f t="shared" si="15"/>
        <v>2420</v>
      </c>
      <c r="AQ48" s="552"/>
      <c r="AR48" s="553"/>
      <c r="AS48" s="540">
        <v>45536</v>
      </c>
      <c r="AT48" s="541"/>
      <c r="AU48" s="542"/>
      <c r="AV48" s="543">
        <f t="shared" si="16"/>
        <v>45536</v>
      </c>
      <c r="AW48" s="544"/>
      <c r="AX48" s="545"/>
      <c r="AY48" s="444">
        <f t="shared" si="17"/>
        <v>2200</v>
      </c>
      <c r="AZ48" s="444"/>
      <c r="BA48" s="444"/>
      <c r="BB48" s="444">
        <f t="shared" si="18"/>
        <v>2200</v>
      </c>
      <c r="BC48" s="444"/>
      <c r="BD48" s="444"/>
      <c r="BE48" s="437" t="s">
        <v>178</v>
      </c>
      <c r="BF48" s="546"/>
      <c r="BG48" s="546"/>
      <c r="BH48" s="546"/>
      <c r="BI48" s="546"/>
      <c r="BJ48" s="546"/>
      <c r="BK48" s="546"/>
      <c r="BL48" s="546"/>
      <c r="BM48" s="546"/>
      <c r="BN48" s="546"/>
      <c r="BO48" s="546"/>
      <c r="BP48" s="546"/>
      <c r="BQ48" s="546"/>
      <c r="BR48" s="546"/>
      <c r="BS48" s="546"/>
      <c r="BT48" s="546"/>
      <c r="BU48" s="546"/>
      <c r="BV48" s="546"/>
      <c r="BW48" s="546"/>
      <c r="BX48" s="546"/>
      <c r="BY48" s="546"/>
      <c r="BZ48" s="546"/>
      <c r="CA48" s="546"/>
      <c r="CB48" s="546"/>
      <c r="CC48" s="546"/>
      <c r="CD48" s="546"/>
      <c r="CE48" s="546"/>
      <c r="CF48" s="547"/>
      <c r="CG48" s="131"/>
      <c r="CH48" s="132"/>
      <c r="CI48" s="133"/>
    </row>
    <row r="49" spans="2:87" ht="16.5" hidden="1" customHeight="1">
      <c r="B49" s="434" t="s">
        <v>150</v>
      </c>
      <c r="C49" s="435"/>
      <c r="D49" s="437"/>
      <c r="E49" s="546"/>
      <c r="F49" s="546"/>
      <c r="G49" s="546"/>
      <c r="H49" s="546"/>
      <c r="I49" s="546"/>
      <c r="J49" s="546"/>
      <c r="K49" s="546"/>
      <c r="L49" s="546"/>
      <c r="M49" s="547"/>
      <c r="N49" s="534"/>
      <c r="O49" s="535"/>
      <c r="P49" s="535"/>
      <c r="Q49" s="535"/>
      <c r="R49" s="536"/>
      <c r="S49" s="554"/>
      <c r="T49" s="555"/>
      <c r="U49" s="555"/>
      <c r="V49" s="556"/>
      <c r="W49" s="534"/>
      <c r="X49" s="536"/>
      <c r="Y49" s="534"/>
      <c r="Z49" s="536"/>
      <c r="AA49" s="548"/>
      <c r="AB49" s="549"/>
      <c r="AC49" s="550"/>
      <c r="AD49" s="551">
        <f t="shared" si="11"/>
        <v>0</v>
      </c>
      <c r="AE49" s="552"/>
      <c r="AF49" s="553"/>
      <c r="AG49" s="551">
        <f t="shared" si="12"/>
        <v>0</v>
      </c>
      <c r="AH49" s="552"/>
      <c r="AI49" s="553"/>
      <c r="AJ49" s="551">
        <f t="shared" si="13"/>
        <v>0</v>
      </c>
      <c r="AK49" s="552"/>
      <c r="AL49" s="553"/>
      <c r="AM49" s="551">
        <f t="shared" si="14"/>
        <v>0</v>
      </c>
      <c r="AN49" s="552"/>
      <c r="AO49" s="553"/>
      <c r="AP49" s="551">
        <f t="shared" si="15"/>
        <v>0</v>
      </c>
      <c r="AQ49" s="552"/>
      <c r="AR49" s="553"/>
      <c r="AS49" s="540"/>
      <c r="AT49" s="541"/>
      <c r="AU49" s="542"/>
      <c r="AV49" s="543" t="str">
        <f t="shared" si="16"/>
        <v/>
      </c>
      <c r="AW49" s="544"/>
      <c r="AX49" s="545"/>
      <c r="AY49" s="444">
        <f t="shared" si="17"/>
        <v>0</v>
      </c>
      <c r="AZ49" s="444"/>
      <c r="BA49" s="444"/>
      <c r="BB49" s="444">
        <f t="shared" si="18"/>
        <v>0</v>
      </c>
      <c r="BC49" s="444"/>
      <c r="BD49" s="444"/>
      <c r="BE49" s="437"/>
      <c r="BF49" s="546"/>
      <c r="BG49" s="546"/>
      <c r="BH49" s="546"/>
      <c r="BI49" s="546"/>
      <c r="BJ49" s="546"/>
      <c r="BK49" s="546"/>
      <c r="BL49" s="546"/>
      <c r="BM49" s="546"/>
      <c r="BN49" s="546"/>
      <c r="BO49" s="546"/>
      <c r="BP49" s="546"/>
      <c r="BQ49" s="546"/>
      <c r="BR49" s="546"/>
      <c r="BS49" s="546"/>
      <c r="BT49" s="546"/>
      <c r="BU49" s="546"/>
      <c r="BV49" s="546"/>
      <c r="BW49" s="546"/>
      <c r="BX49" s="546"/>
      <c r="BY49" s="546"/>
      <c r="BZ49" s="546"/>
      <c r="CA49" s="546"/>
      <c r="CB49" s="546"/>
      <c r="CC49" s="546"/>
      <c r="CD49" s="546"/>
      <c r="CE49" s="546"/>
      <c r="CF49" s="547"/>
      <c r="CG49" s="131"/>
      <c r="CH49" s="132"/>
      <c r="CI49" s="133"/>
    </row>
    <row r="50" spans="2:87" ht="16.5" hidden="1" customHeight="1">
      <c r="B50" s="434" t="s">
        <v>151</v>
      </c>
      <c r="C50" s="435"/>
      <c r="D50" s="437"/>
      <c r="E50" s="546"/>
      <c r="F50" s="546"/>
      <c r="G50" s="546"/>
      <c r="H50" s="546"/>
      <c r="I50" s="546"/>
      <c r="J50" s="546"/>
      <c r="K50" s="546"/>
      <c r="L50" s="546"/>
      <c r="M50" s="547"/>
      <c r="N50" s="534"/>
      <c r="O50" s="535"/>
      <c r="P50" s="535"/>
      <c r="Q50" s="535"/>
      <c r="R50" s="536"/>
      <c r="S50" s="554"/>
      <c r="T50" s="555"/>
      <c r="U50" s="555"/>
      <c r="V50" s="556"/>
      <c r="W50" s="534"/>
      <c r="X50" s="536"/>
      <c r="Y50" s="534"/>
      <c r="Z50" s="536"/>
      <c r="AA50" s="548"/>
      <c r="AB50" s="549"/>
      <c r="AC50" s="550"/>
      <c r="AD50" s="551">
        <f t="shared" si="11"/>
        <v>0</v>
      </c>
      <c r="AE50" s="552"/>
      <c r="AF50" s="553"/>
      <c r="AG50" s="551">
        <f t="shared" si="12"/>
        <v>0</v>
      </c>
      <c r="AH50" s="552"/>
      <c r="AI50" s="553"/>
      <c r="AJ50" s="551">
        <f t="shared" si="13"/>
        <v>0</v>
      </c>
      <c r="AK50" s="552"/>
      <c r="AL50" s="553"/>
      <c r="AM50" s="551">
        <f t="shared" si="14"/>
        <v>0</v>
      </c>
      <c r="AN50" s="552"/>
      <c r="AO50" s="553"/>
      <c r="AP50" s="551">
        <f t="shared" si="15"/>
        <v>0</v>
      </c>
      <c r="AQ50" s="552"/>
      <c r="AR50" s="553"/>
      <c r="AS50" s="540"/>
      <c r="AT50" s="541"/>
      <c r="AU50" s="542"/>
      <c r="AV50" s="543" t="str">
        <f t="shared" si="16"/>
        <v/>
      </c>
      <c r="AW50" s="544"/>
      <c r="AX50" s="545"/>
      <c r="AY50" s="444">
        <f t="shared" si="17"/>
        <v>0</v>
      </c>
      <c r="AZ50" s="444"/>
      <c r="BA50" s="444"/>
      <c r="BB50" s="444">
        <f t="shared" si="18"/>
        <v>0</v>
      </c>
      <c r="BC50" s="444"/>
      <c r="BD50" s="444"/>
      <c r="BE50" s="437"/>
      <c r="BF50" s="546"/>
      <c r="BG50" s="546"/>
      <c r="BH50" s="546"/>
      <c r="BI50" s="546"/>
      <c r="BJ50" s="546"/>
      <c r="BK50" s="546"/>
      <c r="BL50" s="546"/>
      <c r="BM50" s="546"/>
      <c r="BN50" s="546"/>
      <c r="BO50" s="546"/>
      <c r="BP50" s="546"/>
      <c r="BQ50" s="546"/>
      <c r="BR50" s="546"/>
      <c r="BS50" s="546"/>
      <c r="BT50" s="546"/>
      <c r="BU50" s="546"/>
      <c r="BV50" s="546"/>
      <c r="BW50" s="546"/>
      <c r="BX50" s="546"/>
      <c r="BY50" s="546"/>
      <c r="BZ50" s="546"/>
      <c r="CA50" s="546"/>
      <c r="CB50" s="546"/>
      <c r="CC50" s="546"/>
      <c r="CD50" s="546"/>
      <c r="CE50" s="546"/>
      <c r="CF50" s="547"/>
      <c r="CG50" s="131"/>
      <c r="CH50" s="132"/>
      <c r="CI50" s="133"/>
    </row>
    <row r="51" spans="2:87" ht="16.5" hidden="1" customHeight="1">
      <c r="B51" s="434" t="s">
        <v>118</v>
      </c>
      <c r="C51" s="435"/>
      <c r="D51" s="437"/>
      <c r="E51" s="546"/>
      <c r="F51" s="546"/>
      <c r="G51" s="546"/>
      <c r="H51" s="546"/>
      <c r="I51" s="546"/>
      <c r="J51" s="546"/>
      <c r="K51" s="546"/>
      <c r="L51" s="546"/>
      <c r="M51" s="547"/>
      <c r="N51" s="534"/>
      <c r="O51" s="535"/>
      <c r="P51" s="535"/>
      <c r="Q51" s="535"/>
      <c r="R51" s="536"/>
      <c r="S51" s="557"/>
      <c r="T51" s="557"/>
      <c r="U51" s="557"/>
      <c r="V51" s="557"/>
      <c r="W51" s="534"/>
      <c r="X51" s="536"/>
      <c r="Y51" s="534"/>
      <c r="Z51" s="536"/>
      <c r="AA51" s="548"/>
      <c r="AB51" s="549"/>
      <c r="AC51" s="550"/>
      <c r="AD51" s="551">
        <f t="shared" si="11"/>
        <v>0</v>
      </c>
      <c r="AE51" s="552"/>
      <c r="AF51" s="553"/>
      <c r="AG51" s="551">
        <f t="shared" si="12"/>
        <v>0</v>
      </c>
      <c r="AH51" s="552"/>
      <c r="AI51" s="553"/>
      <c r="AJ51" s="551">
        <f t="shared" si="13"/>
        <v>0</v>
      </c>
      <c r="AK51" s="552"/>
      <c r="AL51" s="553"/>
      <c r="AM51" s="551">
        <f t="shared" si="14"/>
        <v>0</v>
      </c>
      <c r="AN51" s="552"/>
      <c r="AO51" s="553"/>
      <c r="AP51" s="551">
        <f t="shared" si="15"/>
        <v>0</v>
      </c>
      <c r="AQ51" s="552"/>
      <c r="AR51" s="553"/>
      <c r="AS51" s="540"/>
      <c r="AT51" s="541"/>
      <c r="AU51" s="542"/>
      <c r="AV51" s="543" t="str">
        <f t="shared" si="16"/>
        <v/>
      </c>
      <c r="AW51" s="544"/>
      <c r="AX51" s="545"/>
      <c r="AY51" s="444">
        <f t="shared" si="17"/>
        <v>0</v>
      </c>
      <c r="AZ51" s="444"/>
      <c r="BA51" s="444"/>
      <c r="BB51" s="444">
        <f t="shared" si="18"/>
        <v>0</v>
      </c>
      <c r="BC51" s="444"/>
      <c r="BD51" s="444"/>
      <c r="BE51" s="437"/>
      <c r="BF51" s="546"/>
      <c r="BG51" s="546"/>
      <c r="BH51" s="546"/>
      <c r="BI51" s="546"/>
      <c r="BJ51" s="546"/>
      <c r="BK51" s="546"/>
      <c r="BL51" s="546"/>
      <c r="BM51" s="546"/>
      <c r="BN51" s="546"/>
      <c r="BO51" s="546"/>
      <c r="BP51" s="546"/>
      <c r="BQ51" s="546"/>
      <c r="BR51" s="546"/>
      <c r="BS51" s="546"/>
      <c r="BT51" s="546"/>
      <c r="BU51" s="546"/>
      <c r="BV51" s="546"/>
      <c r="BW51" s="546"/>
      <c r="BX51" s="546"/>
      <c r="BY51" s="546"/>
      <c r="BZ51" s="546"/>
      <c r="CA51" s="546"/>
      <c r="CB51" s="546"/>
      <c r="CC51" s="546"/>
      <c r="CD51" s="546"/>
      <c r="CE51" s="546"/>
      <c r="CF51" s="547"/>
      <c r="CG51" s="131"/>
      <c r="CH51" s="132"/>
      <c r="CI51" s="133"/>
    </row>
    <row r="52" spans="2:87" ht="16.5" hidden="1" customHeight="1">
      <c r="B52" s="434" t="s">
        <v>119</v>
      </c>
      <c r="C52" s="435"/>
      <c r="D52" s="437"/>
      <c r="E52" s="546"/>
      <c r="F52" s="546"/>
      <c r="G52" s="546"/>
      <c r="H52" s="546"/>
      <c r="I52" s="546"/>
      <c r="J52" s="546"/>
      <c r="K52" s="546"/>
      <c r="L52" s="546"/>
      <c r="M52" s="547"/>
      <c r="N52" s="534"/>
      <c r="O52" s="535"/>
      <c r="P52" s="535"/>
      <c r="Q52" s="535"/>
      <c r="R52" s="536"/>
      <c r="S52" s="554"/>
      <c r="T52" s="555"/>
      <c r="U52" s="555"/>
      <c r="V52" s="556"/>
      <c r="W52" s="534"/>
      <c r="X52" s="536"/>
      <c r="Y52" s="534"/>
      <c r="Z52" s="536"/>
      <c r="AA52" s="548"/>
      <c r="AB52" s="549"/>
      <c r="AC52" s="550"/>
      <c r="AD52" s="551">
        <f t="shared" si="11"/>
        <v>0</v>
      </c>
      <c r="AE52" s="552"/>
      <c r="AF52" s="553"/>
      <c r="AG52" s="551">
        <f t="shared" si="12"/>
        <v>0</v>
      </c>
      <c r="AH52" s="552"/>
      <c r="AI52" s="553"/>
      <c r="AJ52" s="551">
        <f t="shared" si="13"/>
        <v>0</v>
      </c>
      <c r="AK52" s="552"/>
      <c r="AL52" s="553"/>
      <c r="AM52" s="551">
        <f t="shared" si="14"/>
        <v>0</v>
      </c>
      <c r="AN52" s="552"/>
      <c r="AO52" s="553"/>
      <c r="AP52" s="551">
        <f t="shared" si="15"/>
        <v>0</v>
      </c>
      <c r="AQ52" s="552"/>
      <c r="AR52" s="553"/>
      <c r="AS52" s="540"/>
      <c r="AT52" s="541"/>
      <c r="AU52" s="542"/>
      <c r="AV52" s="543" t="str">
        <f t="shared" si="16"/>
        <v/>
      </c>
      <c r="AW52" s="544"/>
      <c r="AX52" s="545"/>
      <c r="AY52" s="444">
        <f t="shared" si="17"/>
        <v>0</v>
      </c>
      <c r="AZ52" s="444"/>
      <c r="BA52" s="444"/>
      <c r="BB52" s="444">
        <f t="shared" si="18"/>
        <v>0</v>
      </c>
      <c r="BC52" s="444"/>
      <c r="BD52" s="444"/>
      <c r="BE52" s="437"/>
      <c r="BF52" s="546"/>
      <c r="BG52" s="546"/>
      <c r="BH52" s="546"/>
      <c r="BI52" s="546"/>
      <c r="BJ52" s="546"/>
      <c r="BK52" s="546"/>
      <c r="BL52" s="546"/>
      <c r="BM52" s="546"/>
      <c r="BN52" s="546"/>
      <c r="BO52" s="546"/>
      <c r="BP52" s="546"/>
      <c r="BQ52" s="546"/>
      <c r="BR52" s="546"/>
      <c r="BS52" s="546"/>
      <c r="BT52" s="546"/>
      <c r="BU52" s="546"/>
      <c r="BV52" s="546"/>
      <c r="BW52" s="546"/>
      <c r="BX52" s="546"/>
      <c r="BY52" s="546"/>
      <c r="BZ52" s="546"/>
      <c r="CA52" s="546"/>
      <c r="CB52" s="546"/>
      <c r="CC52" s="546"/>
      <c r="CD52" s="546"/>
      <c r="CE52" s="546"/>
      <c r="CF52" s="547"/>
      <c r="CG52" s="131"/>
      <c r="CH52" s="132"/>
      <c r="CI52" s="133"/>
    </row>
    <row r="53" spans="2:87" ht="16.5" hidden="1" customHeight="1">
      <c r="B53" s="434" t="s">
        <v>120</v>
      </c>
      <c r="C53" s="435"/>
      <c r="D53" s="437"/>
      <c r="E53" s="546"/>
      <c r="F53" s="546"/>
      <c r="G53" s="546"/>
      <c r="H53" s="546"/>
      <c r="I53" s="546"/>
      <c r="J53" s="546"/>
      <c r="K53" s="546"/>
      <c r="L53" s="546"/>
      <c r="M53" s="547"/>
      <c r="N53" s="534"/>
      <c r="O53" s="535"/>
      <c r="P53" s="535"/>
      <c r="Q53" s="535"/>
      <c r="R53" s="536"/>
      <c r="S53" s="554"/>
      <c r="T53" s="555"/>
      <c r="U53" s="555"/>
      <c r="V53" s="556"/>
      <c r="W53" s="534"/>
      <c r="X53" s="536"/>
      <c r="Y53" s="534"/>
      <c r="Z53" s="536"/>
      <c r="AA53" s="548"/>
      <c r="AB53" s="549"/>
      <c r="AC53" s="550"/>
      <c r="AD53" s="551">
        <f t="shared" si="11"/>
        <v>0</v>
      </c>
      <c r="AE53" s="552"/>
      <c r="AF53" s="553"/>
      <c r="AG53" s="551">
        <f t="shared" si="12"/>
        <v>0</v>
      </c>
      <c r="AH53" s="552"/>
      <c r="AI53" s="553"/>
      <c r="AJ53" s="551">
        <f t="shared" si="13"/>
        <v>0</v>
      </c>
      <c r="AK53" s="552"/>
      <c r="AL53" s="553"/>
      <c r="AM53" s="551">
        <f t="shared" si="14"/>
        <v>0</v>
      </c>
      <c r="AN53" s="552"/>
      <c r="AO53" s="553"/>
      <c r="AP53" s="551">
        <f t="shared" si="15"/>
        <v>0</v>
      </c>
      <c r="AQ53" s="552"/>
      <c r="AR53" s="553"/>
      <c r="AS53" s="540"/>
      <c r="AT53" s="541"/>
      <c r="AU53" s="542"/>
      <c r="AV53" s="543" t="str">
        <f t="shared" si="16"/>
        <v/>
      </c>
      <c r="AW53" s="544"/>
      <c r="AX53" s="545"/>
      <c r="AY53" s="444">
        <f t="shared" si="17"/>
        <v>0</v>
      </c>
      <c r="AZ53" s="444"/>
      <c r="BA53" s="444"/>
      <c r="BB53" s="444">
        <f t="shared" si="18"/>
        <v>0</v>
      </c>
      <c r="BC53" s="444"/>
      <c r="BD53" s="444"/>
      <c r="BE53" s="437"/>
      <c r="BF53" s="546"/>
      <c r="BG53" s="546"/>
      <c r="BH53" s="546"/>
      <c r="BI53" s="546"/>
      <c r="BJ53" s="546"/>
      <c r="BK53" s="546"/>
      <c r="BL53" s="546"/>
      <c r="BM53" s="546"/>
      <c r="BN53" s="546"/>
      <c r="BO53" s="546"/>
      <c r="BP53" s="546"/>
      <c r="BQ53" s="546"/>
      <c r="BR53" s="546"/>
      <c r="BS53" s="546"/>
      <c r="BT53" s="546"/>
      <c r="BU53" s="546"/>
      <c r="BV53" s="546"/>
      <c r="BW53" s="546"/>
      <c r="BX53" s="546"/>
      <c r="BY53" s="546"/>
      <c r="BZ53" s="546"/>
      <c r="CA53" s="546"/>
      <c r="CB53" s="546"/>
      <c r="CC53" s="546"/>
      <c r="CD53" s="546"/>
      <c r="CE53" s="546"/>
      <c r="CF53" s="547"/>
      <c r="CG53" s="131"/>
      <c r="CH53" s="132"/>
      <c r="CI53" s="133"/>
    </row>
    <row r="54" spans="2:87" ht="16.5" hidden="1" customHeight="1">
      <c r="B54" s="434" t="s">
        <v>121</v>
      </c>
      <c r="C54" s="435"/>
      <c r="D54" s="437"/>
      <c r="E54" s="546"/>
      <c r="F54" s="546"/>
      <c r="G54" s="546"/>
      <c r="H54" s="546"/>
      <c r="I54" s="546"/>
      <c r="J54" s="546"/>
      <c r="K54" s="546"/>
      <c r="L54" s="546"/>
      <c r="M54" s="547"/>
      <c r="N54" s="534"/>
      <c r="O54" s="535"/>
      <c r="P54" s="535"/>
      <c r="Q54" s="535"/>
      <c r="R54" s="536"/>
      <c r="S54" s="554"/>
      <c r="T54" s="555"/>
      <c r="U54" s="555"/>
      <c r="V54" s="556"/>
      <c r="W54" s="534"/>
      <c r="X54" s="536"/>
      <c r="Y54" s="534"/>
      <c r="Z54" s="536"/>
      <c r="AA54" s="548"/>
      <c r="AB54" s="549"/>
      <c r="AC54" s="550"/>
      <c r="AD54" s="551">
        <f t="shared" si="11"/>
        <v>0</v>
      </c>
      <c r="AE54" s="552"/>
      <c r="AF54" s="553"/>
      <c r="AG54" s="551">
        <f t="shared" si="12"/>
        <v>0</v>
      </c>
      <c r="AH54" s="552"/>
      <c r="AI54" s="553"/>
      <c r="AJ54" s="551">
        <f t="shared" si="13"/>
        <v>0</v>
      </c>
      <c r="AK54" s="552"/>
      <c r="AL54" s="553"/>
      <c r="AM54" s="551">
        <f t="shared" si="14"/>
        <v>0</v>
      </c>
      <c r="AN54" s="552"/>
      <c r="AO54" s="553"/>
      <c r="AP54" s="551">
        <f t="shared" si="15"/>
        <v>0</v>
      </c>
      <c r="AQ54" s="552"/>
      <c r="AR54" s="553"/>
      <c r="AS54" s="540"/>
      <c r="AT54" s="541"/>
      <c r="AU54" s="542"/>
      <c r="AV54" s="543" t="str">
        <f t="shared" si="16"/>
        <v/>
      </c>
      <c r="AW54" s="544"/>
      <c r="AX54" s="545"/>
      <c r="AY54" s="444">
        <f t="shared" si="17"/>
        <v>0</v>
      </c>
      <c r="AZ54" s="444"/>
      <c r="BA54" s="444"/>
      <c r="BB54" s="444">
        <f t="shared" si="18"/>
        <v>0</v>
      </c>
      <c r="BC54" s="444"/>
      <c r="BD54" s="444"/>
      <c r="BE54" s="437"/>
      <c r="BF54" s="546"/>
      <c r="BG54" s="546"/>
      <c r="BH54" s="546"/>
      <c r="BI54" s="546"/>
      <c r="BJ54" s="546"/>
      <c r="BK54" s="546"/>
      <c r="BL54" s="546"/>
      <c r="BM54" s="546"/>
      <c r="BN54" s="546"/>
      <c r="BO54" s="546"/>
      <c r="BP54" s="546"/>
      <c r="BQ54" s="546"/>
      <c r="BR54" s="546"/>
      <c r="BS54" s="546"/>
      <c r="BT54" s="546"/>
      <c r="BU54" s="546"/>
      <c r="BV54" s="546"/>
      <c r="BW54" s="546"/>
      <c r="BX54" s="546"/>
      <c r="BY54" s="546"/>
      <c r="BZ54" s="546"/>
      <c r="CA54" s="546"/>
      <c r="CB54" s="546"/>
      <c r="CC54" s="546"/>
      <c r="CD54" s="546"/>
      <c r="CE54" s="546"/>
      <c r="CF54" s="547"/>
      <c r="CG54" s="131"/>
      <c r="CH54" s="132"/>
      <c r="CI54" s="133"/>
    </row>
    <row r="55" spans="2:87" ht="16.5" hidden="1" customHeight="1">
      <c r="B55" s="434" t="s">
        <v>122</v>
      </c>
      <c r="C55" s="435"/>
      <c r="D55" s="437"/>
      <c r="E55" s="546"/>
      <c r="F55" s="546"/>
      <c r="G55" s="546"/>
      <c r="H55" s="546"/>
      <c r="I55" s="546"/>
      <c r="J55" s="546"/>
      <c r="K55" s="546"/>
      <c r="L55" s="546"/>
      <c r="M55" s="547"/>
      <c r="N55" s="534"/>
      <c r="O55" s="535"/>
      <c r="P55" s="535"/>
      <c r="Q55" s="535"/>
      <c r="R55" s="536"/>
      <c r="S55" s="554"/>
      <c r="T55" s="555"/>
      <c r="U55" s="555"/>
      <c r="V55" s="556"/>
      <c r="W55" s="534"/>
      <c r="X55" s="536"/>
      <c r="Y55" s="534"/>
      <c r="Z55" s="536"/>
      <c r="AA55" s="548"/>
      <c r="AB55" s="549"/>
      <c r="AC55" s="550"/>
      <c r="AD55" s="551">
        <f t="shared" si="11"/>
        <v>0</v>
      </c>
      <c r="AE55" s="552"/>
      <c r="AF55" s="553"/>
      <c r="AG55" s="551">
        <f t="shared" si="12"/>
        <v>0</v>
      </c>
      <c r="AH55" s="552"/>
      <c r="AI55" s="553"/>
      <c r="AJ55" s="551">
        <f t="shared" si="13"/>
        <v>0</v>
      </c>
      <c r="AK55" s="552"/>
      <c r="AL55" s="553"/>
      <c r="AM55" s="551">
        <f t="shared" si="14"/>
        <v>0</v>
      </c>
      <c r="AN55" s="552"/>
      <c r="AO55" s="553"/>
      <c r="AP55" s="551">
        <f t="shared" si="15"/>
        <v>0</v>
      </c>
      <c r="AQ55" s="552"/>
      <c r="AR55" s="553"/>
      <c r="AS55" s="540"/>
      <c r="AT55" s="541"/>
      <c r="AU55" s="542"/>
      <c r="AV55" s="543" t="str">
        <f t="shared" si="16"/>
        <v/>
      </c>
      <c r="AW55" s="544"/>
      <c r="AX55" s="545"/>
      <c r="AY55" s="444">
        <f t="shared" si="17"/>
        <v>0</v>
      </c>
      <c r="AZ55" s="444"/>
      <c r="BA55" s="444"/>
      <c r="BB55" s="444">
        <f t="shared" si="18"/>
        <v>0</v>
      </c>
      <c r="BC55" s="444"/>
      <c r="BD55" s="444"/>
      <c r="BE55" s="437"/>
      <c r="BF55" s="546"/>
      <c r="BG55" s="546"/>
      <c r="BH55" s="546"/>
      <c r="BI55" s="546"/>
      <c r="BJ55" s="546"/>
      <c r="BK55" s="546"/>
      <c r="BL55" s="546"/>
      <c r="BM55" s="546"/>
      <c r="BN55" s="546"/>
      <c r="BO55" s="546"/>
      <c r="BP55" s="546"/>
      <c r="BQ55" s="546"/>
      <c r="BR55" s="546"/>
      <c r="BS55" s="546"/>
      <c r="BT55" s="546"/>
      <c r="BU55" s="546"/>
      <c r="BV55" s="546"/>
      <c r="BW55" s="546"/>
      <c r="BX55" s="546"/>
      <c r="BY55" s="546"/>
      <c r="BZ55" s="546"/>
      <c r="CA55" s="546"/>
      <c r="CB55" s="546"/>
      <c r="CC55" s="546"/>
      <c r="CD55" s="546"/>
      <c r="CE55" s="546"/>
      <c r="CF55" s="547"/>
      <c r="CG55" s="131"/>
      <c r="CH55" s="132"/>
      <c r="CI55" s="133"/>
    </row>
    <row r="56" spans="2:87" ht="16.5" hidden="1" customHeight="1">
      <c r="B56" s="434" t="s">
        <v>183</v>
      </c>
      <c r="C56" s="435"/>
      <c r="D56" s="437"/>
      <c r="E56" s="546"/>
      <c r="F56" s="546"/>
      <c r="G56" s="546"/>
      <c r="H56" s="546"/>
      <c r="I56" s="546"/>
      <c r="J56" s="546"/>
      <c r="K56" s="546"/>
      <c r="L56" s="546"/>
      <c r="M56" s="547"/>
      <c r="N56" s="534"/>
      <c r="O56" s="535"/>
      <c r="P56" s="535"/>
      <c r="Q56" s="535"/>
      <c r="R56" s="536"/>
      <c r="S56" s="557"/>
      <c r="T56" s="557"/>
      <c r="U56" s="557"/>
      <c r="V56" s="557"/>
      <c r="W56" s="534"/>
      <c r="X56" s="536"/>
      <c r="Y56" s="534"/>
      <c r="Z56" s="536"/>
      <c r="AA56" s="548"/>
      <c r="AB56" s="549"/>
      <c r="AC56" s="550"/>
      <c r="AD56" s="551">
        <f t="shared" si="11"/>
        <v>0</v>
      </c>
      <c r="AE56" s="552"/>
      <c r="AF56" s="553"/>
      <c r="AG56" s="551">
        <f t="shared" si="12"/>
        <v>0</v>
      </c>
      <c r="AH56" s="552"/>
      <c r="AI56" s="553"/>
      <c r="AJ56" s="551">
        <f t="shared" si="13"/>
        <v>0</v>
      </c>
      <c r="AK56" s="552"/>
      <c r="AL56" s="553"/>
      <c r="AM56" s="551">
        <f t="shared" si="14"/>
        <v>0</v>
      </c>
      <c r="AN56" s="552"/>
      <c r="AO56" s="553"/>
      <c r="AP56" s="551">
        <f t="shared" si="15"/>
        <v>0</v>
      </c>
      <c r="AQ56" s="552"/>
      <c r="AR56" s="553"/>
      <c r="AS56" s="540"/>
      <c r="AT56" s="541"/>
      <c r="AU56" s="542"/>
      <c r="AV56" s="543" t="str">
        <f t="shared" si="16"/>
        <v/>
      </c>
      <c r="AW56" s="544"/>
      <c r="AX56" s="545"/>
      <c r="AY56" s="444">
        <f t="shared" si="17"/>
        <v>0</v>
      </c>
      <c r="AZ56" s="444"/>
      <c r="BA56" s="444"/>
      <c r="BB56" s="444">
        <f t="shared" si="18"/>
        <v>0</v>
      </c>
      <c r="BC56" s="444"/>
      <c r="BD56" s="444"/>
      <c r="BE56" s="437"/>
      <c r="BF56" s="546"/>
      <c r="BG56" s="546"/>
      <c r="BH56" s="546"/>
      <c r="BI56" s="546"/>
      <c r="BJ56" s="546"/>
      <c r="BK56" s="546"/>
      <c r="BL56" s="546"/>
      <c r="BM56" s="546"/>
      <c r="BN56" s="546"/>
      <c r="BO56" s="546"/>
      <c r="BP56" s="546"/>
      <c r="BQ56" s="546"/>
      <c r="BR56" s="546"/>
      <c r="BS56" s="546"/>
      <c r="BT56" s="546"/>
      <c r="BU56" s="546"/>
      <c r="BV56" s="546"/>
      <c r="BW56" s="546"/>
      <c r="BX56" s="546"/>
      <c r="BY56" s="546"/>
      <c r="BZ56" s="546"/>
      <c r="CA56" s="546"/>
      <c r="CB56" s="546"/>
      <c r="CC56" s="546"/>
      <c r="CD56" s="546"/>
      <c r="CE56" s="546"/>
      <c r="CF56" s="547"/>
      <c r="CG56" s="131"/>
      <c r="CH56" s="132"/>
      <c r="CI56" s="133"/>
    </row>
    <row r="57" spans="2:87" ht="16.5" hidden="1" customHeight="1">
      <c r="B57" s="434" t="s">
        <v>184</v>
      </c>
      <c r="C57" s="435"/>
      <c r="D57" s="437"/>
      <c r="E57" s="546"/>
      <c r="F57" s="546"/>
      <c r="G57" s="546"/>
      <c r="H57" s="546"/>
      <c r="I57" s="546"/>
      <c r="J57" s="546"/>
      <c r="K57" s="546"/>
      <c r="L57" s="546"/>
      <c r="M57" s="547"/>
      <c r="N57" s="534"/>
      <c r="O57" s="535"/>
      <c r="P57" s="535"/>
      <c r="Q57" s="535"/>
      <c r="R57" s="536"/>
      <c r="S57" s="554"/>
      <c r="T57" s="555"/>
      <c r="U57" s="555"/>
      <c r="V57" s="556"/>
      <c r="W57" s="534"/>
      <c r="X57" s="536"/>
      <c r="Y57" s="534"/>
      <c r="Z57" s="536"/>
      <c r="AA57" s="548"/>
      <c r="AB57" s="549"/>
      <c r="AC57" s="550"/>
      <c r="AD57" s="551">
        <f t="shared" si="11"/>
        <v>0</v>
      </c>
      <c r="AE57" s="552"/>
      <c r="AF57" s="553"/>
      <c r="AG57" s="551">
        <f t="shared" si="12"/>
        <v>0</v>
      </c>
      <c r="AH57" s="552"/>
      <c r="AI57" s="553"/>
      <c r="AJ57" s="551">
        <f t="shared" si="13"/>
        <v>0</v>
      </c>
      <c r="AK57" s="552"/>
      <c r="AL57" s="553"/>
      <c r="AM57" s="551">
        <f t="shared" si="14"/>
        <v>0</v>
      </c>
      <c r="AN57" s="552"/>
      <c r="AO57" s="553"/>
      <c r="AP57" s="551">
        <f t="shared" si="15"/>
        <v>0</v>
      </c>
      <c r="AQ57" s="552"/>
      <c r="AR57" s="553"/>
      <c r="AS57" s="540"/>
      <c r="AT57" s="541"/>
      <c r="AU57" s="542"/>
      <c r="AV57" s="543" t="str">
        <f t="shared" si="16"/>
        <v/>
      </c>
      <c r="AW57" s="544"/>
      <c r="AX57" s="545"/>
      <c r="AY57" s="444">
        <f t="shared" si="17"/>
        <v>0</v>
      </c>
      <c r="AZ57" s="444"/>
      <c r="BA57" s="444"/>
      <c r="BB57" s="444">
        <f t="shared" si="18"/>
        <v>0</v>
      </c>
      <c r="BC57" s="444"/>
      <c r="BD57" s="444"/>
      <c r="BE57" s="437"/>
      <c r="BF57" s="546"/>
      <c r="BG57" s="546"/>
      <c r="BH57" s="546"/>
      <c r="BI57" s="546"/>
      <c r="BJ57" s="546"/>
      <c r="BK57" s="546"/>
      <c r="BL57" s="546"/>
      <c r="BM57" s="546"/>
      <c r="BN57" s="546"/>
      <c r="BO57" s="546"/>
      <c r="BP57" s="546"/>
      <c r="BQ57" s="546"/>
      <c r="BR57" s="546"/>
      <c r="BS57" s="546"/>
      <c r="BT57" s="546"/>
      <c r="BU57" s="546"/>
      <c r="BV57" s="546"/>
      <c r="BW57" s="546"/>
      <c r="BX57" s="546"/>
      <c r="BY57" s="546"/>
      <c r="BZ57" s="546"/>
      <c r="CA57" s="546"/>
      <c r="CB57" s="546"/>
      <c r="CC57" s="546"/>
      <c r="CD57" s="546"/>
      <c r="CE57" s="546"/>
      <c r="CF57" s="547"/>
      <c r="CG57" s="131"/>
      <c r="CH57" s="132"/>
      <c r="CI57" s="133"/>
    </row>
    <row r="58" spans="2:87" ht="16.5" hidden="1" customHeight="1">
      <c r="B58" s="434" t="s">
        <v>185</v>
      </c>
      <c r="C58" s="435"/>
      <c r="D58" s="437"/>
      <c r="E58" s="546"/>
      <c r="F58" s="546"/>
      <c r="G58" s="546"/>
      <c r="H58" s="546"/>
      <c r="I58" s="546"/>
      <c r="J58" s="546"/>
      <c r="K58" s="546"/>
      <c r="L58" s="546"/>
      <c r="M58" s="547"/>
      <c r="N58" s="534"/>
      <c r="O58" s="535"/>
      <c r="P58" s="535"/>
      <c r="Q58" s="535"/>
      <c r="R58" s="536"/>
      <c r="S58" s="554"/>
      <c r="T58" s="555"/>
      <c r="U58" s="555"/>
      <c r="V58" s="556"/>
      <c r="W58" s="534"/>
      <c r="X58" s="536"/>
      <c r="Y58" s="534"/>
      <c r="Z58" s="536"/>
      <c r="AA58" s="548"/>
      <c r="AB58" s="549"/>
      <c r="AC58" s="550"/>
      <c r="AD58" s="551">
        <f t="shared" si="11"/>
        <v>0</v>
      </c>
      <c r="AE58" s="552"/>
      <c r="AF58" s="553"/>
      <c r="AG58" s="551">
        <f t="shared" si="12"/>
        <v>0</v>
      </c>
      <c r="AH58" s="552"/>
      <c r="AI58" s="553"/>
      <c r="AJ58" s="551">
        <f t="shared" si="13"/>
        <v>0</v>
      </c>
      <c r="AK58" s="552"/>
      <c r="AL58" s="553"/>
      <c r="AM58" s="551">
        <f t="shared" si="14"/>
        <v>0</v>
      </c>
      <c r="AN58" s="552"/>
      <c r="AO58" s="553"/>
      <c r="AP58" s="551">
        <f t="shared" si="15"/>
        <v>0</v>
      </c>
      <c r="AQ58" s="552"/>
      <c r="AR58" s="553"/>
      <c r="AS58" s="540"/>
      <c r="AT58" s="541"/>
      <c r="AU58" s="542"/>
      <c r="AV58" s="543" t="str">
        <f t="shared" si="16"/>
        <v/>
      </c>
      <c r="AW58" s="544"/>
      <c r="AX58" s="545"/>
      <c r="AY58" s="444">
        <f t="shared" si="17"/>
        <v>0</v>
      </c>
      <c r="AZ58" s="444"/>
      <c r="BA58" s="444"/>
      <c r="BB58" s="444">
        <f t="shared" si="18"/>
        <v>0</v>
      </c>
      <c r="BC58" s="444"/>
      <c r="BD58" s="444"/>
      <c r="BE58" s="437"/>
      <c r="BF58" s="546"/>
      <c r="BG58" s="546"/>
      <c r="BH58" s="546"/>
      <c r="BI58" s="546"/>
      <c r="BJ58" s="546"/>
      <c r="BK58" s="546"/>
      <c r="BL58" s="546"/>
      <c r="BM58" s="546"/>
      <c r="BN58" s="546"/>
      <c r="BO58" s="546"/>
      <c r="BP58" s="546"/>
      <c r="BQ58" s="546"/>
      <c r="BR58" s="546"/>
      <c r="BS58" s="546"/>
      <c r="BT58" s="546"/>
      <c r="BU58" s="546"/>
      <c r="BV58" s="546"/>
      <c r="BW58" s="546"/>
      <c r="BX58" s="546"/>
      <c r="BY58" s="546"/>
      <c r="BZ58" s="546"/>
      <c r="CA58" s="546"/>
      <c r="CB58" s="546"/>
      <c r="CC58" s="546"/>
      <c r="CD58" s="546"/>
      <c r="CE58" s="546"/>
      <c r="CF58" s="547"/>
      <c r="CG58" s="131"/>
      <c r="CH58" s="132"/>
      <c r="CI58" s="133"/>
    </row>
    <row r="59" spans="2:87" ht="16.5" hidden="1" customHeight="1">
      <c r="B59" s="434" t="s">
        <v>186</v>
      </c>
      <c r="C59" s="435"/>
      <c r="D59" s="437"/>
      <c r="E59" s="546"/>
      <c r="F59" s="546"/>
      <c r="G59" s="546"/>
      <c r="H59" s="546"/>
      <c r="I59" s="546"/>
      <c r="J59" s="546"/>
      <c r="K59" s="546"/>
      <c r="L59" s="546"/>
      <c r="M59" s="547"/>
      <c r="N59" s="534"/>
      <c r="O59" s="535"/>
      <c r="P59" s="535"/>
      <c r="Q59" s="535"/>
      <c r="R59" s="536"/>
      <c r="S59" s="554"/>
      <c r="T59" s="555"/>
      <c r="U59" s="555"/>
      <c r="V59" s="556"/>
      <c r="W59" s="534"/>
      <c r="X59" s="536"/>
      <c r="Y59" s="534"/>
      <c r="Z59" s="536"/>
      <c r="AA59" s="548"/>
      <c r="AB59" s="549"/>
      <c r="AC59" s="550"/>
      <c r="AD59" s="551">
        <f t="shared" si="11"/>
        <v>0</v>
      </c>
      <c r="AE59" s="552"/>
      <c r="AF59" s="553"/>
      <c r="AG59" s="551">
        <f t="shared" si="12"/>
        <v>0</v>
      </c>
      <c r="AH59" s="552"/>
      <c r="AI59" s="553"/>
      <c r="AJ59" s="551">
        <f t="shared" si="13"/>
        <v>0</v>
      </c>
      <c r="AK59" s="552"/>
      <c r="AL59" s="553"/>
      <c r="AM59" s="551">
        <f t="shared" si="14"/>
        <v>0</v>
      </c>
      <c r="AN59" s="552"/>
      <c r="AO59" s="553"/>
      <c r="AP59" s="551">
        <f t="shared" si="15"/>
        <v>0</v>
      </c>
      <c r="AQ59" s="552"/>
      <c r="AR59" s="553"/>
      <c r="AS59" s="540"/>
      <c r="AT59" s="541"/>
      <c r="AU59" s="542"/>
      <c r="AV59" s="543" t="str">
        <f t="shared" si="16"/>
        <v/>
      </c>
      <c r="AW59" s="544"/>
      <c r="AX59" s="545"/>
      <c r="AY59" s="444">
        <f t="shared" si="17"/>
        <v>0</v>
      </c>
      <c r="AZ59" s="444"/>
      <c r="BA59" s="444"/>
      <c r="BB59" s="444">
        <f t="shared" si="18"/>
        <v>0</v>
      </c>
      <c r="BC59" s="444"/>
      <c r="BD59" s="444"/>
      <c r="BE59" s="437"/>
      <c r="BF59" s="546"/>
      <c r="BG59" s="546"/>
      <c r="BH59" s="546"/>
      <c r="BI59" s="546"/>
      <c r="BJ59" s="546"/>
      <c r="BK59" s="546"/>
      <c r="BL59" s="546"/>
      <c r="BM59" s="546"/>
      <c r="BN59" s="546"/>
      <c r="BO59" s="546"/>
      <c r="BP59" s="546"/>
      <c r="BQ59" s="546"/>
      <c r="BR59" s="546"/>
      <c r="BS59" s="546"/>
      <c r="BT59" s="546"/>
      <c r="BU59" s="546"/>
      <c r="BV59" s="546"/>
      <c r="BW59" s="546"/>
      <c r="BX59" s="546"/>
      <c r="BY59" s="546"/>
      <c r="BZ59" s="546"/>
      <c r="CA59" s="546"/>
      <c r="CB59" s="546"/>
      <c r="CC59" s="546"/>
      <c r="CD59" s="546"/>
      <c r="CE59" s="546"/>
      <c r="CF59" s="547"/>
      <c r="CG59" s="131"/>
      <c r="CH59" s="132"/>
      <c r="CI59" s="133"/>
    </row>
    <row r="60" spans="2:87" ht="16.5" hidden="1" customHeight="1">
      <c r="B60" s="434" t="s">
        <v>187</v>
      </c>
      <c r="C60" s="435"/>
      <c r="D60" s="437"/>
      <c r="E60" s="546"/>
      <c r="F60" s="546"/>
      <c r="G60" s="546"/>
      <c r="H60" s="546"/>
      <c r="I60" s="546"/>
      <c r="J60" s="546"/>
      <c r="K60" s="546"/>
      <c r="L60" s="546"/>
      <c r="M60" s="547"/>
      <c r="N60" s="534"/>
      <c r="O60" s="535"/>
      <c r="P60" s="535"/>
      <c r="Q60" s="535"/>
      <c r="R60" s="536"/>
      <c r="S60" s="554"/>
      <c r="T60" s="555"/>
      <c r="U60" s="555"/>
      <c r="V60" s="556"/>
      <c r="W60" s="534"/>
      <c r="X60" s="536"/>
      <c r="Y60" s="534"/>
      <c r="Z60" s="536"/>
      <c r="AA60" s="548"/>
      <c r="AB60" s="549"/>
      <c r="AC60" s="550"/>
      <c r="AD60" s="551">
        <f t="shared" si="11"/>
        <v>0</v>
      </c>
      <c r="AE60" s="552"/>
      <c r="AF60" s="553"/>
      <c r="AG60" s="551">
        <f t="shared" si="12"/>
        <v>0</v>
      </c>
      <c r="AH60" s="552"/>
      <c r="AI60" s="553"/>
      <c r="AJ60" s="551">
        <f t="shared" si="13"/>
        <v>0</v>
      </c>
      <c r="AK60" s="552"/>
      <c r="AL60" s="553"/>
      <c r="AM60" s="551">
        <f t="shared" si="14"/>
        <v>0</v>
      </c>
      <c r="AN60" s="552"/>
      <c r="AO60" s="553"/>
      <c r="AP60" s="551">
        <f t="shared" si="15"/>
        <v>0</v>
      </c>
      <c r="AQ60" s="552"/>
      <c r="AR60" s="553"/>
      <c r="AS60" s="540"/>
      <c r="AT60" s="541"/>
      <c r="AU60" s="542"/>
      <c r="AV60" s="543" t="str">
        <f t="shared" si="16"/>
        <v/>
      </c>
      <c r="AW60" s="544"/>
      <c r="AX60" s="545"/>
      <c r="AY60" s="444">
        <f t="shared" si="17"/>
        <v>0</v>
      </c>
      <c r="AZ60" s="444"/>
      <c r="BA60" s="444"/>
      <c r="BB60" s="444">
        <f t="shared" si="18"/>
        <v>0</v>
      </c>
      <c r="BC60" s="444"/>
      <c r="BD60" s="444"/>
      <c r="BE60" s="437"/>
      <c r="BF60" s="546"/>
      <c r="BG60" s="546"/>
      <c r="BH60" s="546"/>
      <c r="BI60" s="546"/>
      <c r="BJ60" s="546"/>
      <c r="BK60" s="546"/>
      <c r="BL60" s="546"/>
      <c r="BM60" s="546"/>
      <c r="BN60" s="546"/>
      <c r="BO60" s="546"/>
      <c r="BP60" s="546"/>
      <c r="BQ60" s="546"/>
      <c r="BR60" s="546"/>
      <c r="BS60" s="546"/>
      <c r="BT60" s="546"/>
      <c r="BU60" s="546"/>
      <c r="BV60" s="546"/>
      <c r="BW60" s="546"/>
      <c r="BX60" s="546"/>
      <c r="BY60" s="546"/>
      <c r="BZ60" s="546"/>
      <c r="CA60" s="546"/>
      <c r="CB60" s="546"/>
      <c r="CC60" s="546"/>
      <c r="CD60" s="546"/>
      <c r="CE60" s="546"/>
      <c r="CF60" s="547"/>
      <c r="CG60" s="131"/>
      <c r="CH60" s="132"/>
      <c r="CI60" s="133"/>
    </row>
    <row r="61" spans="2:87" ht="16.5" hidden="1" customHeight="1">
      <c r="B61" s="434" t="s">
        <v>188</v>
      </c>
      <c r="C61" s="435"/>
      <c r="D61" s="437"/>
      <c r="E61" s="546"/>
      <c r="F61" s="546"/>
      <c r="G61" s="546"/>
      <c r="H61" s="546"/>
      <c r="I61" s="546"/>
      <c r="J61" s="546"/>
      <c r="K61" s="546"/>
      <c r="L61" s="546"/>
      <c r="M61" s="547"/>
      <c r="N61" s="534"/>
      <c r="O61" s="535"/>
      <c r="P61" s="535"/>
      <c r="Q61" s="535"/>
      <c r="R61" s="536"/>
      <c r="S61" s="557"/>
      <c r="T61" s="557"/>
      <c r="U61" s="557"/>
      <c r="V61" s="557"/>
      <c r="W61" s="534"/>
      <c r="X61" s="536"/>
      <c r="Y61" s="534"/>
      <c r="Z61" s="536"/>
      <c r="AA61" s="548"/>
      <c r="AB61" s="549"/>
      <c r="AC61" s="550"/>
      <c r="AD61" s="551">
        <f t="shared" si="11"/>
        <v>0</v>
      </c>
      <c r="AE61" s="552"/>
      <c r="AF61" s="553"/>
      <c r="AG61" s="551">
        <f t="shared" si="12"/>
        <v>0</v>
      </c>
      <c r="AH61" s="552"/>
      <c r="AI61" s="553"/>
      <c r="AJ61" s="551">
        <f t="shared" si="13"/>
        <v>0</v>
      </c>
      <c r="AK61" s="552"/>
      <c r="AL61" s="553"/>
      <c r="AM61" s="551">
        <f t="shared" si="14"/>
        <v>0</v>
      </c>
      <c r="AN61" s="552"/>
      <c r="AO61" s="553"/>
      <c r="AP61" s="551">
        <f t="shared" si="15"/>
        <v>0</v>
      </c>
      <c r="AQ61" s="552"/>
      <c r="AR61" s="553"/>
      <c r="AS61" s="540"/>
      <c r="AT61" s="541"/>
      <c r="AU61" s="542"/>
      <c r="AV61" s="543" t="str">
        <f t="shared" si="16"/>
        <v/>
      </c>
      <c r="AW61" s="544"/>
      <c r="AX61" s="545"/>
      <c r="AY61" s="444">
        <f t="shared" si="17"/>
        <v>0</v>
      </c>
      <c r="AZ61" s="444"/>
      <c r="BA61" s="444"/>
      <c r="BB61" s="444">
        <f t="shared" si="18"/>
        <v>0</v>
      </c>
      <c r="BC61" s="444"/>
      <c r="BD61" s="444"/>
      <c r="BE61" s="437"/>
      <c r="BF61" s="546"/>
      <c r="BG61" s="546"/>
      <c r="BH61" s="546"/>
      <c r="BI61" s="546"/>
      <c r="BJ61" s="546"/>
      <c r="BK61" s="546"/>
      <c r="BL61" s="546"/>
      <c r="BM61" s="546"/>
      <c r="BN61" s="546"/>
      <c r="BO61" s="546"/>
      <c r="BP61" s="546"/>
      <c r="BQ61" s="546"/>
      <c r="BR61" s="546"/>
      <c r="BS61" s="546"/>
      <c r="BT61" s="546"/>
      <c r="BU61" s="546"/>
      <c r="BV61" s="546"/>
      <c r="BW61" s="546"/>
      <c r="BX61" s="546"/>
      <c r="BY61" s="546"/>
      <c r="BZ61" s="546"/>
      <c r="CA61" s="546"/>
      <c r="CB61" s="546"/>
      <c r="CC61" s="546"/>
      <c r="CD61" s="546"/>
      <c r="CE61" s="546"/>
      <c r="CF61" s="547"/>
      <c r="CG61" s="131"/>
      <c r="CH61" s="132"/>
      <c r="CI61" s="133"/>
    </row>
    <row r="62" spans="2:87" ht="16.5" hidden="1" customHeight="1">
      <c r="B62" s="434" t="s">
        <v>189</v>
      </c>
      <c r="C62" s="435"/>
      <c r="D62" s="437"/>
      <c r="E62" s="546"/>
      <c r="F62" s="546"/>
      <c r="G62" s="546"/>
      <c r="H62" s="546"/>
      <c r="I62" s="546"/>
      <c r="J62" s="546"/>
      <c r="K62" s="546"/>
      <c r="L62" s="546"/>
      <c r="M62" s="547"/>
      <c r="N62" s="534"/>
      <c r="O62" s="535"/>
      <c r="P62" s="535"/>
      <c r="Q62" s="535"/>
      <c r="R62" s="536"/>
      <c r="S62" s="554"/>
      <c r="T62" s="555"/>
      <c r="U62" s="555"/>
      <c r="V62" s="556"/>
      <c r="W62" s="534"/>
      <c r="X62" s="536"/>
      <c r="Y62" s="534"/>
      <c r="Z62" s="536"/>
      <c r="AA62" s="548"/>
      <c r="AB62" s="549"/>
      <c r="AC62" s="550"/>
      <c r="AD62" s="551">
        <f t="shared" si="11"/>
        <v>0</v>
      </c>
      <c r="AE62" s="552"/>
      <c r="AF62" s="553"/>
      <c r="AG62" s="551">
        <f t="shared" si="12"/>
        <v>0</v>
      </c>
      <c r="AH62" s="552"/>
      <c r="AI62" s="553"/>
      <c r="AJ62" s="551">
        <f t="shared" si="13"/>
        <v>0</v>
      </c>
      <c r="AK62" s="552"/>
      <c r="AL62" s="553"/>
      <c r="AM62" s="551">
        <f t="shared" si="14"/>
        <v>0</v>
      </c>
      <c r="AN62" s="552"/>
      <c r="AO62" s="553"/>
      <c r="AP62" s="551">
        <f t="shared" si="15"/>
        <v>0</v>
      </c>
      <c r="AQ62" s="552"/>
      <c r="AR62" s="553"/>
      <c r="AS62" s="540"/>
      <c r="AT62" s="541"/>
      <c r="AU62" s="542"/>
      <c r="AV62" s="543" t="str">
        <f t="shared" si="16"/>
        <v/>
      </c>
      <c r="AW62" s="544"/>
      <c r="AX62" s="545"/>
      <c r="AY62" s="444">
        <f t="shared" si="17"/>
        <v>0</v>
      </c>
      <c r="AZ62" s="444"/>
      <c r="BA62" s="444"/>
      <c r="BB62" s="444">
        <f t="shared" si="18"/>
        <v>0</v>
      </c>
      <c r="BC62" s="444"/>
      <c r="BD62" s="444"/>
      <c r="BE62" s="437"/>
      <c r="BF62" s="546"/>
      <c r="BG62" s="546"/>
      <c r="BH62" s="546"/>
      <c r="BI62" s="546"/>
      <c r="BJ62" s="546"/>
      <c r="BK62" s="546"/>
      <c r="BL62" s="546"/>
      <c r="BM62" s="546"/>
      <c r="BN62" s="546"/>
      <c r="BO62" s="546"/>
      <c r="BP62" s="546"/>
      <c r="BQ62" s="546"/>
      <c r="BR62" s="546"/>
      <c r="BS62" s="546"/>
      <c r="BT62" s="546"/>
      <c r="BU62" s="546"/>
      <c r="BV62" s="546"/>
      <c r="BW62" s="546"/>
      <c r="BX62" s="546"/>
      <c r="BY62" s="546"/>
      <c r="BZ62" s="546"/>
      <c r="CA62" s="546"/>
      <c r="CB62" s="546"/>
      <c r="CC62" s="546"/>
      <c r="CD62" s="546"/>
      <c r="CE62" s="546"/>
      <c r="CF62" s="547"/>
      <c r="CG62" s="131"/>
      <c r="CH62" s="132"/>
      <c r="CI62" s="133"/>
    </row>
    <row r="63" spans="2:87" ht="16.5" hidden="1" customHeight="1">
      <c r="B63" s="434" t="s">
        <v>190</v>
      </c>
      <c r="C63" s="435"/>
      <c r="D63" s="437"/>
      <c r="E63" s="546"/>
      <c r="F63" s="546"/>
      <c r="G63" s="546"/>
      <c r="H63" s="546"/>
      <c r="I63" s="546"/>
      <c r="J63" s="546"/>
      <c r="K63" s="546"/>
      <c r="L63" s="546"/>
      <c r="M63" s="547"/>
      <c r="N63" s="534"/>
      <c r="O63" s="535"/>
      <c r="P63" s="535"/>
      <c r="Q63" s="535"/>
      <c r="R63" s="536"/>
      <c r="S63" s="554"/>
      <c r="T63" s="555"/>
      <c r="U63" s="555"/>
      <c r="V63" s="556"/>
      <c r="W63" s="534"/>
      <c r="X63" s="536"/>
      <c r="Y63" s="534"/>
      <c r="Z63" s="536"/>
      <c r="AA63" s="548"/>
      <c r="AB63" s="549"/>
      <c r="AC63" s="550"/>
      <c r="AD63" s="551">
        <f t="shared" si="11"/>
        <v>0</v>
      </c>
      <c r="AE63" s="552"/>
      <c r="AF63" s="553"/>
      <c r="AG63" s="551">
        <f t="shared" si="12"/>
        <v>0</v>
      </c>
      <c r="AH63" s="552"/>
      <c r="AI63" s="553"/>
      <c r="AJ63" s="551">
        <f t="shared" si="13"/>
        <v>0</v>
      </c>
      <c r="AK63" s="552"/>
      <c r="AL63" s="553"/>
      <c r="AM63" s="551">
        <f t="shared" si="14"/>
        <v>0</v>
      </c>
      <c r="AN63" s="552"/>
      <c r="AO63" s="553"/>
      <c r="AP63" s="551">
        <f t="shared" si="15"/>
        <v>0</v>
      </c>
      <c r="AQ63" s="552"/>
      <c r="AR63" s="553"/>
      <c r="AS63" s="540"/>
      <c r="AT63" s="541"/>
      <c r="AU63" s="542"/>
      <c r="AV63" s="543" t="str">
        <f t="shared" si="16"/>
        <v/>
      </c>
      <c r="AW63" s="544"/>
      <c r="AX63" s="545"/>
      <c r="AY63" s="444">
        <f t="shared" si="17"/>
        <v>0</v>
      </c>
      <c r="AZ63" s="444"/>
      <c r="BA63" s="444"/>
      <c r="BB63" s="444">
        <f t="shared" si="18"/>
        <v>0</v>
      </c>
      <c r="BC63" s="444"/>
      <c r="BD63" s="444"/>
      <c r="BE63" s="437"/>
      <c r="BF63" s="546"/>
      <c r="BG63" s="546"/>
      <c r="BH63" s="546"/>
      <c r="BI63" s="546"/>
      <c r="BJ63" s="546"/>
      <c r="BK63" s="546"/>
      <c r="BL63" s="546"/>
      <c r="BM63" s="546"/>
      <c r="BN63" s="546"/>
      <c r="BO63" s="546"/>
      <c r="BP63" s="546"/>
      <c r="BQ63" s="546"/>
      <c r="BR63" s="546"/>
      <c r="BS63" s="546"/>
      <c r="BT63" s="546"/>
      <c r="BU63" s="546"/>
      <c r="BV63" s="546"/>
      <c r="BW63" s="546"/>
      <c r="BX63" s="546"/>
      <c r="BY63" s="546"/>
      <c r="BZ63" s="546"/>
      <c r="CA63" s="546"/>
      <c r="CB63" s="546"/>
      <c r="CC63" s="546"/>
      <c r="CD63" s="546"/>
      <c r="CE63" s="546"/>
      <c r="CF63" s="547"/>
      <c r="CG63" s="131"/>
      <c r="CH63" s="132"/>
      <c r="CI63" s="133"/>
    </row>
    <row r="64" spans="2:87" ht="16.5" hidden="1" customHeight="1">
      <c r="B64" s="434" t="s">
        <v>191</v>
      </c>
      <c r="C64" s="435"/>
      <c r="D64" s="437"/>
      <c r="E64" s="546"/>
      <c r="F64" s="546"/>
      <c r="G64" s="546"/>
      <c r="H64" s="546"/>
      <c r="I64" s="546"/>
      <c r="J64" s="546"/>
      <c r="K64" s="546"/>
      <c r="L64" s="546"/>
      <c r="M64" s="547"/>
      <c r="N64" s="534"/>
      <c r="O64" s="535"/>
      <c r="P64" s="535"/>
      <c r="Q64" s="535"/>
      <c r="R64" s="536"/>
      <c r="S64" s="554"/>
      <c r="T64" s="555"/>
      <c r="U64" s="555"/>
      <c r="V64" s="556"/>
      <c r="W64" s="534"/>
      <c r="X64" s="536"/>
      <c r="Y64" s="534"/>
      <c r="Z64" s="536"/>
      <c r="AA64" s="548"/>
      <c r="AB64" s="549"/>
      <c r="AC64" s="550"/>
      <c r="AD64" s="551">
        <f t="shared" si="11"/>
        <v>0</v>
      </c>
      <c r="AE64" s="552"/>
      <c r="AF64" s="553"/>
      <c r="AG64" s="551">
        <f t="shared" si="12"/>
        <v>0</v>
      </c>
      <c r="AH64" s="552"/>
      <c r="AI64" s="553"/>
      <c r="AJ64" s="551">
        <f t="shared" si="13"/>
        <v>0</v>
      </c>
      <c r="AK64" s="552"/>
      <c r="AL64" s="553"/>
      <c r="AM64" s="551">
        <f t="shared" si="14"/>
        <v>0</v>
      </c>
      <c r="AN64" s="552"/>
      <c r="AO64" s="553"/>
      <c r="AP64" s="551">
        <f t="shared" si="15"/>
        <v>0</v>
      </c>
      <c r="AQ64" s="552"/>
      <c r="AR64" s="553"/>
      <c r="AS64" s="540"/>
      <c r="AT64" s="541"/>
      <c r="AU64" s="542"/>
      <c r="AV64" s="543" t="str">
        <f t="shared" si="16"/>
        <v/>
      </c>
      <c r="AW64" s="544"/>
      <c r="AX64" s="545"/>
      <c r="AY64" s="444">
        <f t="shared" si="17"/>
        <v>0</v>
      </c>
      <c r="AZ64" s="444"/>
      <c r="BA64" s="444"/>
      <c r="BB64" s="444">
        <f t="shared" si="18"/>
        <v>0</v>
      </c>
      <c r="BC64" s="444"/>
      <c r="BD64" s="444"/>
      <c r="BE64" s="437"/>
      <c r="BF64" s="546"/>
      <c r="BG64" s="546"/>
      <c r="BH64" s="546"/>
      <c r="BI64" s="546"/>
      <c r="BJ64" s="546"/>
      <c r="BK64" s="546"/>
      <c r="BL64" s="546"/>
      <c r="BM64" s="546"/>
      <c r="BN64" s="546"/>
      <c r="BO64" s="546"/>
      <c r="BP64" s="546"/>
      <c r="BQ64" s="546"/>
      <c r="BR64" s="546"/>
      <c r="BS64" s="546"/>
      <c r="BT64" s="546"/>
      <c r="BU64" s="546"/>
      <c r="BV64" s="546"/>
      <c r="BW64" s="546"/>
      <c r="BX64" s="546"/>
      <c r="BY64" s="546"/>
      <c r="BZ64" s="546"/>
      <c r="CA64" s="546"/>
      <c r="CB64" s="546"/>
      <c r="CC64" s="546"/>
      <c r="CD64" s="546"/>
      <c r="CE64" s="546"/>
      <c r="CF64" s="547"/>
      <c r="CG64" s="131"/>
      <c r="CH64" s="132"/>
      <c r="CI64" s="133"/>
    </row>
    <row r="65" spans="1:87" ht="16.5" hidden="1" customHeight="1">
      <c r="B65" s="434" t="s">
        <v>192</v>
      </c>
      <c r="C65" s="435"/>
      <c r="D65" s="437"/>
      <c r="E65" s="546"/>
      <c r="F65" s="546"/>
      <c r="G65" s="546"/>
      <c r="H65" s="546"/>
      <c r="I65" s="546"/>
      <c r="J65" s="546"/>
      <c r="K65" s="546"/>
      <c r="L65" s="546"/>
      <c r="M65" s="547"/>
      <c r="N65" s="534"/>
      <c r="O65" s="535"/>
      <c r="P65" s="535"/>
      <c r="Q65" s="535"/>
      <c r="R65" s="536"/>
      <c r="S65" s="554"/>
      <c r="T65" s="555"/>
      <c r="U65" s="555"/>
      <c r="V65" s="556"/>
      <c r="W65" s="534"/>
      <c r="X65" s="536"/>
      <c r="Y65" s="534"/>
      <c r="Z65" s="536"/>
      <c r="AA65" s="548"/>
      <c r="AB65" s="549"/>
      <c r="AC65" s="550"/>
      <c r="AD65" s="551">
        <f t="shared" si="11"/>
        <v>0</v>
      </c>
      <c r="AE65" s="552"/>
      <c r="AF65" s="553"/>
      <c r="AG65" s="551">
        <f t="shared" si="12"/>
        <v>0</v>
      </c>
      <c r="AH65" s="552"/>
      <c r="AI65" s="553"/>
      <c r="AJ65" s="551">
        <f t="shared" si="13"/>
        <v>0</v>
      </c>
      <c r="AK65" s="552"/>
      <c r="AL65" s="553"/>
      <c r="AM65" s="551">
        <f t="shared" si="14"/>
        <v>0</v>
      </c>
      <c r="AN65" s="552"/>
      <c r="AO65" s="553"/>
      <c r="AP65" s="551">
        <f t="shared" si="15"/>
        <v>0</v>
      </c>
      <c r="AQ65" s="552"/>
      <c r="AR65" s="553"/>
      <c r="AS65" s="540"/>
      <c r="AT65" s="541"/>
      <c r="AU65" s="542"/>
      <c r="AV65" s="543" t="str">
        <f t="shared" si="16"/>
        <v/>
      </c>
      <c r="AW65" s="544"/>
      <c r="AX65" s="545"/>
      <c r="AY65" s="444">
        <f t="shared" si="17"/>
        <v>0</v>
      </c>
      <c r="AZ65" s="444"/>
      <c r="BA65" s="444"/>
      <c r="BB65" s="444">
        <f t="shared" si="18"/>
        <v>0</v>
      </c>
      <c r="BC65" s="444"/>
      <c r="BD65" s="444"/>
      <c r="BE65" s="437"/>
      <c r="BF65" s="546"/>
      <c r="BG65" s="546"/>
      <c r="BH65" s="546"/>
      <c r="BI65" s="546"/>
      <c r="BJ65" s="546"/>
      <c r="BK65" s="546"/>
      <c r="BL65" s="546"/>
      <c r="BM65" s="546"/>
      <c r="BN65" s="546"/>
      <c r="BO65" s="546"/>
      <c r="BP65" s="546"/>
      <c r="BQ65" s="546"/>
      <c r="BR65" s="546"/>
      <c r="BS65" s="546"/>
      <c r="BT65" s="546"/>
      <c r="BU65" s="546"/>
      <c r="BV65" s="546"/>
      <c r="BW65" s="546"/>
      <c r="BX65" s="546"/>
      <c r="BY65" s="546"/>
      <c r="BZ65" s="546"/>
      <c r="CA65" s="546"/>
      <c r="CB65" s="546"/>
      <c r="CC65" s="546"/>
      <c r="CD65" s="546"/>
      <c r="CE65" s="546"/>
      <c r="CF65" s="547"/>
      <c r="CG65" s="131"/>
      <c r="CH65" s="132"/>
      <c r="CI65" s="133"/>
    </row>
    <row r="66" spans="1:87" ht="16.5" hidden="1" customHeight="1">
      <c r="B66" s="434" t="s">
        <v>193</v>
      </c>
      <c r="C66" s="435"/>
      <c r="D66" s="437"/>
      <c r="E66" s="546"/>
      <c r="F66" s="546"/>
      <c r="G66" s="546"/>
      <c r="H66" s="546"/>
      <c r="I66" s="546"/>
      <c r="J66" s="546"/>
      <c r="K66" s="546"/>
      <c r="L66" s="546"/>
      <c r="M66" s="547"/>
      <c r="N66" s="534"/>
      <c r="O66" s="535"/>
      <c r="P66" s="535"/>
      <c r="Q66" s="535"/>
      <c r="R66" s="536"/>
      <c r="S66" s="557"/>
      <c r="T66" s="557"/>
      <c r="U66" s="557"/>
      <c r="V66" s="557"/>
      <c r="W66" s="534"/>
      <c r="X66" s="536"/>
      <c r="Y66" s="534"/>
      <c r="Z66" s="536"/>
      <c r="AA66" s="548"/>
      <c r="AB66" s="549"/>
      <c r="AC66" s="550"/>
      <c r="AD66" s="551">
        <f t="shared" si="11"/>
        <v>0</v>
      </c>
      <c r="AE66" s="552"/>
      <c r="AF66" s="553"/>
      <c r="AG66" s="551">
        <f t="shared" si="12"/>
        <v>0</v>
      </c>
      <c r="AH66" s="552"/>
      <c r="AI66" s="553"/>
      <c r="AJ66" s="551">
        <f t="shared" si="13"/>
        <v>0</v>
      </c>
      <c r="AK66" s="552"/>
      <c r="AL66" s="553"/>
      <c r="AM66" s="551">
        <f t="shared" si="14"/>
        <v>0</v>
      </c>
      <c r="AN66" s="552"/>
      <c r="AO66" s="553"/>
      <c r="AP66" s="551">
        <f t="shared" si="15"/>
        <v>0</v>
      </c>
      <c r="AQ66" s="552"/>
      <c r="AR66" s="553"/>
      <c r="AS66" s="540"/>
      <c r="AT66" s="541"/>
      <c r="AU66" s="542"/>
      <c r="AV66" s="543" t="str">
        <f t="shared" si="16"/>
        <v/>
      </c>
      <c r="AW66" s="544"/>
      <c r="AX66" s="545"/>
      <c r="AY66" s="444">
        <f t="shared" si="17"/>
        <v>0</v>
      </c>
      <c r="AZ66" s="444"/>
      <c r="BA66" s="444"/>
      <c r="BB66" s="444">
        <f t="shared" si="18"/>
        <v>0</v>
      </c>
      <c r="BC66" s="444"/>
      <c r="BD66" s="444"/>
      <c r="BE66" s="437"/>
      <c r="BF66" s="546"/>
      <c r="BG66" s="546"/>
      <c r="BH66" s="546"/>
      <c r="BI66" s="546"/>
      <c r="BJ66" s="546"/>
      <c r="BK66" s="546"/>
      <c r="BL66" s="546"/>
      <c r="BM66" s="546"/>
      <c r="BN66" s="546"/>
      <c r="BO66" s="546"/>
      <c r="BP66" s="546"/>
      <c r="BQ66" s="546"/>
      <c r="BR66" s="546"/>
      <c r="BS66" s="546"/>
      <c r="BT66" s="546"/>
      <c r="BU66" s="546"/>
      <c r="BV66" s="546"/>
      <c r="BW66" s="546"/>
      <c r="BX66" s="546"/>
      <c r="BY66" s="546"/>
      <c r="BZ66" s="546"/>
      <c r="CA66" s="546"/>
      <c r="CB66" s="546"/>
      <c r="CC66" s="546"/>
      <c r="CD66" s="546"/>
      <c r="CE66" s="546"/>
      <c r="CF66" s="547"/>
      <c r="CG66" s="131"/>
      <c r="CH66" s="132"/>
      <c r="CI66" s="133"/>
    </row>
    <row r="67" spans="1:87" ht="16.5" hidden="1" customHeight="1">
      <c r="B67" s="434" t="s">
        <v>194</v>
      </c>
      <c r="C67" s="435"/>
      <c r="D67" s="437"/>
      <c r="E67" s="546"/>
      <c r="F67" s="546"/>
      <c r="G67" s="546"/>
      <c r="H67" s="546"/>
      <c r="I67" s="546"/>
      <c r="J67" s="546"/>
      <c r="K67" s="546"/>
      <c r="L67" s="546"/>
      <c r="M67" s="547"/>
      <c r="N67" s="534"/>
      <c r="O67" s="535"/>
      <c r="P67" s="535"/>
      <c r="Q67" s="535"/>
      <c r="R67" s="536"/>
      <c r="S67" s="554"/>
      <c r="T67" s="555"/>
      <c r="U67" s="555"/>
      <c r="V67" s="556"/>
      <c r="W67" s="534"/>
      <c r="X67" s="536"/>
      <c r="Y67" s="534"/>
      <c r="Z67" s="536"/>
      <c r="AA67" s="548"/>
      <c r="AB67" s="549"/>
      <c r="AC67" s="550"/>
      <c r="AD67" s="551">
        <f t="shared" si="11"/>
        <v>0</v>
      </c>
      <c r="AE67" s="552"/>
      <c r="AF67" s="553"/>
      <c r="AG67" s="551">
        <f t="shared" si="12"/>
        <v>0</v>
      </c>
      <c r="AH67" s="552"/>
      <c r="AI67" s="553"/>
      <c r="AJ67" s="551">
        <f t="shared" si="13"/>
        <v>0</v>
      </c>
      <c r="AK67" s="552"/>
      <c r="AL67" s="553"/>
      <c r="AM67" s="551">
        <f t="shared" si="14"/>
        <v>0</v>
      </c>
      <c r="AN67" s="552"/>
      <c r="AO67" s="553"/>
      <c r="AP67" s="551">
        <f t="shared" si="15"/>
        <v>0</v>
      </c>
      <c r="AQ67" s="552"/>
      <c r="AR67" s="553"/>
      <c r="AS67" s="540"/>
      <c r="AT67" s="541"/>
      <c r="AU67" s="542"/>
      <c r="AV67" s="543" t="str">
        <f t="shared" si="16"/>
        <v/>
      </c>
      <c r="AW67" s="544"/>
      <c r="AX67" s="545"/>
      <c r="AY67" s="444">
        <f t="shared" si="17"/>
        <v>0</v>
      </c>
      <c r="AZ67" s="444"/>
      <c r="BA67" s="444"/>
      <c r="BB67" s="444">
        <f t="shared" si="18"/>
        <v>0</v>
      </c>
      <c r="BC67" s="444"/>
      <c r="BD67" s="444"/>
      <c r="BE67" s="437"/>
      <c r="BF67" s="546"/>
      <c r="BG67" s="546"/>
      <c r="BH67" s="546"/>
      <c r="BI67" s="546"/>
      <c r="BJ67" s="546"/>
      <c r="BK67" s="546"/>
      <c r="BL67" s="546"/>
      <c r="BM67" s="546"/>
      <c r="BN67" s="546"/>
      <c r="BO67" s="546"/>
      <c r="BP67" s="546"/>
      <c r="BQ67" s="546"/>
      <c r="BR67" s="546"/>
      <c r="BS67" s="546"/>
      <c r="BT67" s="546"/>
      <c r="BU67" s="546"/>
      <c r="BV67" s="546"/>
      <c r="BW67" s="546"/>
      <c r="BX67" s="546"/>
      <c r="BY67" s="546"/>
      <c r="BZ67" s="546"/>
      <c r="CA67" s="546"/>
      <c r="CB67" s="546"/>
      <c r="CC67" s="546"/>
      <c r="CD67" s="546"/>
      <c r="CE67" s="546"/>
      <c r="CF67" s="547"/>
      <c r="CG67" s="131"/>
      <c r="CH67" s="132"/>
      <c r="CI67" s="133"/>
    </row>
    <row r="68" spans="1:87" ht="16.5" hidden="1" customHeight="1">
      <c r="B68" s="434" t="s">
        <v>195</v>
      </c>
      <c r="C68" s="435"/>
      <c r="D68" s="437"/>
      <c r="E68" s="546"/>
      <c r="F68" s="546"/>
      <c r="G68" s="546"/>
      <c r="H68" s="546"/>
      <c r="I68" s="546"/>
      <c r="J68" s="546"/>
      <c r="K68" s="546"/>
      <c r="L68" s="546"/>
      <c r="M68" s="547"/>
      <c r="N68" s="534"/>
      <c r="O68" s="535"/>
      <c r="P68" s="535"/>
      <c r="Q68" s="535"/>
      <c r="R68" s="536"/>
      <c r="S68" s="554"/>
      <c r="T68" s="555"/>
      <c r="U68" s="555"/>
      <c r="V68" s="556"/>
      <c r="W68" s="534"/>
      <c r="X68" s="536"/>
      <c r="Y68" s="534"/>
      <c r="Z68" s="536"/>
      <c r="AA68" s="548"/>
      <c r="AB68" s="549"/>
      <c r="AC68" s="550"/>
      <c r="AD68" s="551">
        <f t="shared" si="11"/>
        <v>0</v>
      </c>
      <c r="AE68" s="552"/>
      <c r="AF68" s="553"/>
      <c r="AG68" s="551">
        <f t="shared" si="12"/>
        <v>0</v>
      </c>
      <c r="AH68" s="552"/>
      <c r="AI68" s="553"/>
      <c r="AJ68" s="551">
        <f t="shared" si="13"/>
        <v>0</v>
      </c>
      <c r="AK68" s="552"/>
      <c r="AL68" s="553"/>
      <c r="AM68" s="551">
        <f t="shared" si="14"/>
        <v>0</v>
      </c>
      <c r="AN68" s="552"/>
      <c r="AO68" s="553"/>
      <c r="AP68" s="551">
        <f t="shared" si="15"/>
        <v>0</v>
      </c>
      <c r="AQ68" s="552"/>
      <c r="AR68" s="553"/>
      <c r="AS68" s="540"/>
      <c r="AT68" s="541"/>
      <c r="AU68" s="542"/>
      <c r="AV68" s="543" t="str">
        <f t="shared" si="16"/>
        <v/>
      </c>
      <c r="AW68" s="544"/>
      <c r="AX68" s="545"/>
      <c r="AY68" s="444">
        <f t="shared" si="17"/>
        <v>0</v>
      </c>
      <c r="AZ68" s="444"/>
      <c r="BA68" s="444"/>
      <c r="BB68" s="444">
        <f t="shared" si="18"/>
        <v>0</v>
      </c>
      <c r="BC68" s="444"/>
      <c r="BD68" s="444"/>
      <c r="BE68" s="437"/>
      <c r="BF68" s="546"/>
      <c r="BG68" s="546"/>
      <c r="BH68" s="546"/>
      <c r="BI68" s="546"/>
      <c r="BJ68" s="546"/>
      <c r="BK68" s="546"/>
      <c r="BL68" s="546"/>
      <c r="BM68" s="546"/>
      <c r="BN68" s="546"/>
      <c r="BO68" s="546"/>
      <c r="BP68" s="546"/>
      <c r="BQ68" s="546"/>
      <c r="BR68" s="546"/>
      <c r="BS68" s="546"/>
      <c r="BT68" s="546"/>
      <c r="BU68" s="546"/>
      <c r="BV68" s="546"/>
      <c r="BW68" s="546"/>
      <c r="BX68" s="546"/>
      <c r="BY68" s="546"/>
      <c r="BZ68" s="546"/>
      <c r="CA68" s="546"/>
      <c r="CB68" s="546"/>
      <c r="CC68" s="546"/>
      <c r="CD68" s="546"/>
      <c r="CE68" s="546"/>
      <c r="CF68" s="547"/>
      <c r="CG68" s="131"/>
      <c r="CH68" s="132"/>
      <c r="CI68" s="133"/>
    </row>
    <row r="69" spans="1:87" ht="16.5" hidden="1" customHeight="1">
      <c r="B69" s="434" t="s">
        <v>196</v>
      </c>
      <c r="C69" s="435"/>
      <c r="D69" s="437"/>
      <c r="E69" s="546"/>
      <c r="F69" s="546"/>
      <c r="G69" s="546"/>
      <c r="H69" s="546"/>
      <c r="I69" s="546"/>
      <c r="J69" s="546"/>
      <c r="K69" s="546"/>
      <c r="L69" s="546"/>
      <c r="M69" s="547"/>
      <c r="N69" s="534"/>
      <c r="O69" s="535"/>
      <c r="P69" s="535"/>
      <c r="Q69" s="535"/>
      <c r="R69" s="536"/>
      <c r="S69" s="554"/>
      <c r="T69" s="555"/>
      <c r="U69" s="555"/>
      <c r="V69" s="556"/>
      <c r="W69" s="534"/>
      <c r="X69" s="536"/>
      <c r="Y69" s="534"/>
      <c r="Z69" s="536"/>
      <c r="AA69" s="548"/>
      <c r="AB69" s="549"/>
      <c r="AC69" s="550"/>
      <c r="AD69" s="551">
        <f t="shared" si="11"/>
        <v>0</v>
      </c>
      <c r="AE69" s="552"/>
      <c r="AF69" s="553"/>
      <c r="AG69" s="551">
        <f t="shared" si="12"/>
        <v>0</v>
      </c>
      <c r="AH69" s="552"/>
      <c r="AI69" s="553"/>
      <c r="AJ69" s="551">
        <f t="shared" si="13"/>
        <v>0</v>
      </c>
      <c r="AK69" s="552"/>
      <c r="AL69" s="553"/>
      <c r="AM69" s="551">
        <f t="shared" si="14"/>
        <v>0</v>
      </c>
      <c r="AN69" s="552"/>
      <c r="AO69" s="553"/>
      <c r="AP69" s="551">
        <f t="shared" si="15"/>
        <v>0</v>
      </c>
      <c r="AQ69" s="552"/>
      <c r="AR69" s="553"/>
      <c r="AS69" s="540"/>
      <c r="AT69" s="541"/>
      <c r="AU69" s="542"/>
      <c r="AV69" s="543" t="str">
        <f t="shared" si="16"/>
        <v/>
      </c>
      <c r="AW69" s="544"/>
      <c r="AX69" s="545"/>
      <c r="AY69" s="444">
        <f t="shared" si="17"/>
        <v>0</v>
      </c>
      <c r="AZ69" s="444"/>
      <c r="BA69" s="444"/>
      <c r="BB69" s="444">
        <f t="shared" si="18"/>
        <v>0</v>
      </c>
      <c r="BC69" s="444"/>
      <c r="BD69" s="444"/>
      <c r="BE69" s="437"/>
      <c r="BF69" s="546"/>
      <c r="BG69" s="546"/>
      <c r="BH69" s="546"/>
      <c r="BI69" s="546"/>
      <c r="BJ69" s="546"/>
      <c r="BK69" s="546"/>
      <c r="BL69" s="546"/>
      <c r="BM69" s="546"/>
      <c r="BN69" s="546"/>
      <c r="BO69" s="546"/>
      <c r="BP69" s="546"/>
      <c r="BQ69" s="546"/>
      <c r="BR69" s="546"/>
      <c r="BS69" s="546"/>
      <c r="BT69" s="546"/>
      <c r="BU69" s="546"/>
      <c r="BV69" s="546"/>
      <c r="BW69" s="546"/>
      <c r="BX69" s="546"/>
      <c r="BY69" s="546"/>
      <c r="BZ69" s="546"/>
      <c r="CA69" s="546"/>
      <c r="CB69" s="546"/>
      <c r="CC69" s="546"/>
      <c r="CD69" s="546"/>
      <c r="CE69" s="546"/>
      <c r="CF69" s="547"/>
      <c r="CG69" s="131"/>
      <c r="CH69" s="132"/>
      <c r="CI69" s="133"/>
    </row>
    <row r="70" spans="1:87" ht="16.5" hidden="1" customHeight="1">
      <c r="B70" s="434" t="s">
        <v>197</v>
      </c>
      <c r="C70" s="435"/>
      <c r="D70" s="437"/>
      <c r="E70" s="546"/>
      <c r="F70" s="546"/>
      <c r="G70" s="546"/>
      <c r="H70" s="546"/>
      <c r="I70" s="546"/>
      <c r="J70" s="546"/>
      <c r="K70" s="546"/>
      <c r="L70" s="546"/>
      <c r="M70" s="547"/>
      <c r="N70" s="534"/>
      <c r="O70" s="535"/>
      <c r="P70" s="535"/>
      <c r="Q70" s="535"/>
      <c r="R70" s="536"/>
      <c r="S70" s="554"/>
      <c r="T70" s="555"/>
      <c r="U70" s="555"/>
      <c r="V70" s="556"/>
      <c r="W70" s="534"/>
      <c r="X70" s="536"/>
      <c r="Y70" s="534"/>
      <c r="Z70" s="536"/>
      <c r="AA70" s="548"/>
      <c r="AB70" s="549"/>
      <c r="AC70" s="550"/>
      <c r="AD70" s="551">
        <f t="shared" si="11"/>
        <v>0</v>
      </c>
      <c r="AE70" s="552"/>
      <c r="AF70" s="553"/>
      <c r="AG70" s="551">
        <f t="shared" si="12"/>
        <v>0</v>
      </c>
      <c r="AH70" s="552"/>
      <c r="AI70" s="553"/>
      <c r="AJ70" s="551">
        <f t="shared" si="13"/>
        <v>0</v>
      </c>
      <c r="AK70" s="552"/>
      <c r="AL70" s="553"/>
      <c r="AM70" s="551">
        <f t="shared" si="14"/>
        <v>0</v>
      </c>
      <c r="AN70" s="552"/>
      <c r="AO70" s="553"/>
      <c r="AP70" s="551">
        <f t="shared" si="15"/>
        <v>0</v>
      </c>
      <c r="AQ70" s="552"/>
      <c r="AR70" s="553"/>
      <c r="AS70" s="540"/>
      <c r="AT70" s="541"/>
      <c r="AU70" s="542"/>
      <c r="AV70" s="543" t="str">
        <f t="shared" si="16"/>
        <v/>
      </c>
      <c r="AW70" s="544"/>
      <c r="AX70" s="545"/>
      <c r="AY70" s="444">
        <f t="shared" si="17"/>
        <v>0</v>
      </c>
      <c r="AZ70" s="444"/>
      <c r="BA70" s="444"/>
      <c r="BB70" s="444">
        <f t="shared" si="18"/>
        <v>0</v>
      </c>
      <c r="BC70" s="444"/>
      <c r="BD70" s="444"/>
      <c r="BE70" s="437"/>
      <c r="BF70" s="546"/>
      <c r="BG70" s="546"/>
      <c r="BH70" s="546"/>
      <c r="BI70" s="546"/>
      <c r="BJ70" s="546"/>
      <c r="BK70" s="546"/>
      <c r="BL70" s="546"/>
      <c r="BM70" s="546"/>
      <c r="BN70" s="546"/>
      <c r="BO70" s="546"/>
      <c r="BP70" s="546"/>
      <c r="BQ70" s="546"/>
      <c r="BR70" s="546"/>
      <c r="BS70" s="546"/>
      <c r="BT70" s="546"/>
      <c r="BU70" s="546"/>
      <c r="BV70" s="546"/>
      <c r="BW70" s="546"/>
      <c r="BX70" s="546"/>
      <c r="BY70" s="546"/>
      <c r="BZ70" s="546"/>
      <c r="CA70" s="546"/>
      <c r="CB70" s="546"/>
      <c r="CC70" s="546"/>
      <c r="CD70" s="546"/>
      <c r="CE70" s="546"/>
      <c r="CF70" s="547"/>
      <c r="CG70" s="131"/>
      <c r="CH70" s="132"/>
      <c r="CI70" s="133"/>
    </row>
    <row r="71" spans="1:87" ht="16.5" hidden="1" customHeight="1">
      <c r="B71" s="434" t="s">
        <v>198</v>
      </c>
      <c r="C71" s="435"/>
      <c r="D71" s="437"/>
      <c r="E71" s="546"/>
      <c r="F71" s="546"/>
      <c r="G71" s="546"/>
      <c r="H71" s="546"/>
      <c r="I71" s="546"/>
      <c r="J71" s="546"/>
      <c r="K71" s="546"/>
      <c r="L71" s="546"/>
      <c r="M71" s="547"/>
      <c r="N71" s="534"/>
      <c r="O71" s="535"/>
      <c r="P71" s="535"/>
      <c r="Q71" s="535"/>
      <c r="R71" s="536"/>
      <c r="S71" s="557"/>
      <c r="T71" s="557"/>
      <c r="U71" s="557"/>
      <c r="V71" s="557"/>
      <c r="W71" s="534"/>
      <c r="X71" s="536"/>
      <c r="Y71" s="534"/>
      <c r="Z71" s="536"/>
      <c r="AA71" s="548"/>
      <c r="AB71" s="549"/>
      <c r="AC71" s="550"/>
      <c r="AD71" s="551">
        <f t="shared" si="11"/>
        <v>0</v>
      </c>
      <c r="AE71" s="552"/>
      <c r="AF71" s="553"/>
      <c r="AG71" s="551">
        <f t="shared" si="12"/>
        <v>0</v>
      </c>
      <c r="AH71" s="552"/>
      <c r="AI71" s="553"/>
      <c r="AJ71" s="551">
        <f t="shared" si="13"/>
        <v>0</v>
      </c>
      <c r="AK71" s="552"/>
      <c r="AL71" s="553"/>
      <c r="AM71" s="551">
        <f t="shared" si="14"/>
        <v>0</v>
      </c>
      <c r="AN71" s="552"/>
      <c r="AO71" s="553"/>
      <c r="AP71" s="551">
        <f t="shared" si="15"/>
        <v>0</v>
      </c>
      <c r="AQ71" s="552"/>
      <c r="AR71" s="553"/>
      <c r="AS71" s="540"/>
      <c r="AT71" s="541"/>
      <c r="AU71" s="542"/>
      <c r="AV71" s="543" t="str">
        <f t="shared" si="16"/>
        <v/>
      </c>
      <c r="AW71" s="544"/>
      <c r="AX71" s="545"/>
      <c r="AY71" s="444">
        <f t="shared" si="17"/>
        <v>0</v>
      </c>
      <c r="AZ71" s="444"/>
      <c r="BA71" s="444"/>
      <c r="BB71" s="444">
        <f t="shared" si="18"/>
        <v>0</v>
      </c>
      <c r="BC71" s="444"/>
      <c r="BD71" s="444"/>
      <c r="BE71" s="437"/>
      <c r="BF71" s="546"/>
      <c r="BG71" s="546"/>
      <c r="BH71" s="546"/>
      <c r="BI71" s="546"/>
      <c r="BJ71" s="546"/>
      <c r="BK71" s="546"/>
      <c r="BL71" s="546"/>
      <c r="BM71" s="546"/>
      <c r="BN71" s="546"/>
      <c r="BO71" s="546"/>
      <c r="BP71" s="546"/>
      <c r="BQ71" s="546"/>
      <c r="BR71" s="546"/>
      <c r="BS71" s="546"/>
      <c r="BT71" s="546"/>
      <c r="BU71" s="546"/>
      <c r="BV71" s="546"/>
      <c r="BW71" s="546"/>
      <c r="BX71" s="546"/>
      <c r="BY71" s="546"/>
      <c r="BZ71" s="546"/>
      <c r="CA71" s="546"/>
      <c r="CB71" s="546"/>
      <c r="CC71" s="546"/>
      <c r="CD71" s="546"/>
      <c r="CE71" s="546"/>
      <c r="CF71" s="547"/>
      <c r="CG71" s="131"/>
      <c r="CH71" s="132"/>
      <c r="CI71" s="133"/>
    </row>
    <row r="72" spans="1:87" ht="16.5" hidden="1" customHeight="1">
      <c r="B72" s="434" t="s">
        <v>199</v>
      </c>
      <c r="C72" s="435"/>
      <c r="D72" s="437"/>
      <c r="E72" s="546"/>
      <c r="F72" s="546"/>
      <c r="G72" s="546"/>
      <c r="H72" s="546"/>
      <c r="I72" s="546"/>
      <c r="J72" s="546"/>
      <c r="K72" s="546"/>
      <c r="L72" s="546"/>
      <c r="M72" s="547"/>
      <c r="N72" s="534"/>
      <c r="O72" s="535"/>
      <c r="P72" s="535"/>
      <c r="Q72" s="535"/>
      <c r="R72" s="536"/>
      <c r="S72" s="554"/>
      <c r="T72" s="555"/>
      <c r="U72" s="555"/>
      <c r="V72" s="556"/>
      <c r="W72" s="534"/>
      <c r="X72" s="536"/>
      <c r="Y72" s="534"/>
      <c r="Z72" s="536"/>
      <c r="AA72" s="548"/>
      <c r="AB72" s="549"/>
      <c r="AC72" s="550"/>
      <c r="AD72" s="551">
        <f t="shared" si="11"/>
        <v>0</v>
      </c>
      <c r="AE72" s="552"/>
      <c r="AF72" s="553"/>
      <c r="AG72" s="551">
        <f t="shared" si="12"/>
        <v>0</v>
      </c>
      <c r="AH72" s="552"/>
      <c r="AI72" s="553"/>
      <c r="AJ72" s="551">
        <f t="shared" si="13"/>
        <v>0</v>
      </c>
      <c r="AK72" s="552"/>
      <c r="AL72" s="553"/>
      <c r="AM72" s="551">
        <f t="shared" si="14"/>
        <v>0</v>
      </c>
      <c r="AN72" s="552"/>
      <c r="AO72" s="553"/>
      <c r="AP72" s="551">
        <f t="shared" si="15"/>
        <v>0</v>
      </c>
      <c r="AQ72" s="552"/>
      <c r="AR72" s="553"/>
      <c r="AS72" s="540"/>
      <c r="AT72" s="541"/>
      <c r="AU72" s="542"/>
      <c r="AV72" s="543" t="str">
        <f t="shared" si="16"/>
        <v/>
      </c>
      <c r="AW72" s="544"/>
      <c r="AX72" s="545"/>
      <c r="AY72" s="444">
        <f t="shared" si="17"/>
        <v>0</v>
      </c>
      <c r="AZ72" s="444"/>
      <c r="BA72" s="444"/>
      <c r="BB72" s="444">
        <f t="shared" si="18"/>
        <v>0</v>
      </c>
      <c r="BC72" s="444"/>
      <c r="BD72" s="444"/>
      <c r="BE72" s="437"/>
      <c r="BF72" s="546"/>
      <c r="BG72" s="546"/>
      <c r="BH72" s="546"/>
      <c r="BI72" s="546"/>
      <c r="BJ72" s="546"/>
      <c r="BK72" s="546"/>
      <c r="BL72" s="546"/>
      <c r="BM72" s="546"/>
      <c r="BN72" s="546"/>
      <c r="BO72" s="546"/>
      <c r="BP72" s="546"/>
      <c r="BQ72" s="546"/>
      <c r="BR72" s="546"/>
      <c r="BS72" s="546"/>
      <c r="BT72" s="546"/>
      <c r="BU72" s="546"/>
      <c r="BV72" s="546"/>
      <c r="BW72" s="546"/>
      <c r="BX72" s="546"/>
      <c r="BY72" s="546"/>
      <c r="BZ72" s="546"/>
      <c r="CA72" s="546"/>
      <c r="CB72" s="546"/>
      <c r="CC72" s="546"/>
      <c r="CD72" s="546"/>
      <c r="CE72" s="546"/>
      <c r="CF72" s="547"/>
      <c r="CG72" s="131"/>
      <c r="CH72" s="132"/>
      <c r="CI72" s="133"/>
    </row>
    <row r="73" spans="1:87" ht="16.5" hidden="1" customHeight="1">
      <c r="B73" s="434" t="s">
        <v>200</v>
      </c>
      <c r="C73" s="435"/>
      <c r="D73" s="437"/>
      <c r="E73" s="546"/>
      <c r="F73" s="546"/>
      <c r="G73" s="546"/>
      <c r="H73" s="546"/>
      <c r="I73" s="546"/>
      <c r="J73" s="546"/>
      <c r="K73" s="546"/>
      <c r="L73" s="546"/>
      <c r="M73" s="547"/>
      <c r="N73" s="534"/>
      <c r="O73" s="535"/>
      <c r="P73" s="535"/>
      <c r="Q73" s="535"/>
      <c r="R73" s="536"/>
      <c r="S73" s="554"/>
      <c r="T73" s="555"/>
      <c r="U73" s="555"/>
      <c r="V73" s="556"/>
      <c r="W73" s="534"/>
      <c r="X73" s="536"/>
      <c r="Y73" s="534"/>
      <c r="Z73" s="536"/>
      <c r="AA73" s="548"/>
      <c r="AB73" s="549"/>
      <c r="AC73" s="550"/>
      <c r="AD73" s="551">
        <f t="shared" si="11"/>
        <v>0</v>
      </c>
      <c r="AE73" s="552"/>
      <c r="AF73" s="553"/>
      <c r="AG73" s="551">
        <f t="shared" si="12"/>
        <v>0</v>
      </c>
      <c r="AH73" s="552"/>
      <c r="AI73" s="553"/>
      <c r="AJ73" s="551">
        <f t="shared" si="13"/>
        <v>0</v>
      </c>
      <c r="AK73" s="552"/>
      <c r="AL73" s="553"/>
      <c r="AM73" s="551">
        <f t="shared" si="14"/>
        <v>0</v>
      </c>
      <c r="AN73" s="552"/>
      <c r="AO73" s="553"/>
      <c r="AP73" s="551">
        <f t="shared" si="15"/>
        <v>0</v>
      </c>
      <c r="AQ73" s="552"/>
      <c r="AR73" s="553"/>
      <c r="AS73" s="540"/>
      <c r="AT73" s="541"/>
      <c r="AU73" s="542"/>
      <c r="AV73" s="543" t="str">
        <f t="shared" si="16"/>
        <v/>
      </c>
      <c r="AW73" s="544"/>
      <c r="AX73" s="545"/>
      <c r="AY73" s="444">
        <f t="shared" si="17"/>
        <v>0</v>
      </c>
      <c r="AZ73" s="444"/>
      <c r="BA73" s="444"/>
      <c r="BB73" s="444">
        <f t="shared" si="18"/>
        <v>0</v>
      </c>
      <c r="BC73" s="444"/>
      <c r="BD73" s="444"/>
      <c r="BE73" s="437"/>
      <c r="BF73" s="546"/>
      <c r="BG73" s="546"/>
      <c r="BH73" s="546"/>
      <c r="BI73" s="546"/>
      <c r="BJ73" s="546"/>
      <c r="BK73" s="546"/>
      <c r="BL73" s="546"/>
      <c r="BM73" s="546"/>
      <c r="BN73" s="546"/>
      <c r="BO73" s="546"/>
      <c r="BP73" s="546"/>
      <c r="BQ73" s="546"/>
      <c r="BR73" s="546"/>
      <c r="BS73" s="546"/>
      <c r="BT73" s="546"/>
      <c r="BU73" s="546"/>
      <c r="BV73" s="546"/>
      <c r="BW73" s="546"/>
      <c r="BX73" s="546"/>
      <c r="BY73" s="546"/>
      <c r="BZ73" s="546"/>
      <c r="CA73" s="546"/>
      <c r="CB73" s="546"/>
      <c r="CC73" s="546"/>
      <c r="CD73" s="546"/>
      <c r="CE73" s="546"/>
      <c r="CF73" s="547"/>
      <c r="CG73" s="131"/>
      <c r="CH73" s="132"/>
      <c r="CI73" s="133"/>
    </row>
    <row r="74" spans="1:87" ht="16.5" hidden="1" customHeight="1">
      <c r="B74" s="434" t="s">
        <v>201</v>
      </c>
      <c r="C74" s="435"/>
      <c r="D74" s="437"/>
      <c r="E74" s="546"/>
      <c r="F74" s="546"/>
      <c r="G74" s="546"/>
      <c r="H74" s="546"/>
      <c r="I74" s="546"/>
      <c r="J74" s="546"/>
      <c r="K74" s="546"/>
      <c r="L74" s="546"/>
      <c r="M74" s="547"/>
      <c r="N74" s="534"/>
      <c r="O74" s="535"/>
      <c r="P74" s="535"/>
      <c r="Q74" s="535"/>
      <c r="R74" s="536"/>
      <c r="S74" s="554"/>
      <c r="T74" s="555"/>
      <c r="U74" s="555"/>
      <c r="V74" s="556"/>
      <c r="W74" s="534"/>
      <c r="X74" s="536"/>
      <c r="Y74" s="534"/>
      <c r="Z74" s="536"/>
      <c r="AA74" s="548"/>
      <c r="AB74" s="549"/>
      <c r="AC74" s="550"/>
      <c r="AD74" s="551">
        <f t="shared" si="11"/>
        <v>0</v>
      </c>
      <c r="AE74" s="552"/>
      <c r="AF74" s="553"/>
      <c r="AG74" s="551">
        <f t="shared" si="12"/>
        <v>0</v>
      </c>
      <c r="AH74" s="552"/>
      <c r="AI74" s="553"/>
      <c r="AJ74" s="551">
        <f t="shared" si="13"/>
        <v>0</v>
      </c>
      <c r="AK74" s="552"/>
      <c r="AL74" s="553"/>
      <c r="AM74" s="551">
        <f t="shared" si="14"/>
        <v>0</v>
      </c>
      <c r="AN74" s="552"/>
      <c r="AO74" s="553"/>
      <c r="AP74" s="551">
        <f t="shared" si="15"/>
        <v>0</v>
      </c>
      <c r="AQ74" s="552"/>
      <c r="AR74" s="553"/>
      <c r="AS74" s="540"/>
      <c r="AT74" s="541"/>
      <c r="AU74" s="542"/>
      <c r="AV74" s="543" t="str">
        <f t="shared" si="16"/>
        <v/>
      </c>
      <c r="AW74" s="544"/>
      <c r="AX74" s="545"/>
      <c r="AY74" s="444">
        <f t="shared" si="17"/>
        <v>0</v>
      </c>
      <c r="AZ74" s="444"/>
      <c r="BA74" s="444"/>
      <c r="BB74" s="444">
        <f t="shared" si="18"/>
        <v>0</v>
      </c>
      <c r="BC74" s="444"/>
      <c r="BD74" s="444"/>
      <c r="BE74" s="437"/>
      <c r="BF74" s="546"/>
      <c r="BG74" s="546"/>
      <c r="BH74" s="546"/>
      <c r="BI74" s="546"/>
      <c r="BJ74" s="546"/>
      <c r="BK74" s="546"/>
      <c r="BL74" s="546"/>
      <c r="BM74" s="546"/>
      <c r="BN74" s="546"/>
      <c r="BO74" s="546"/>
      <c r="BP74" s="546"/>
      <c r="BQ74" s="546"/>
      <c r="BR74" s="546"/>
      <c r="BS74" s="546"/>
      <c r="BT74" s="546"/>
      <c r="BU74" s="546"/>
      <c r="BV74" s="546"/>
      <c r="BW74" s="546"/>
      <c r="BX74" s="546"/>
      <c r="BY74" s="546"/>
      <c r="BZ74" s="546"/>
      <c r="CA74" s="546"/>
      <c r="CB74" s="546"/>
      <c r="CC74" s="546"/>
      <c r="CD74" s="546"/>
      <c r="CE74" s="546"/>
      <c r="CF74" s="547"/>
      <c r="CG74" s="131"/>
      <c r="CH74" s="132"/>
      <c r="CI74" s="133"/>
    </row>
    <row r="75" spans="1:87" ht="16.5" hidden="1" customHeight="1">
      <c r="B75" s="434" t="s">
        <v>202</v>
      </c>
      <c r="C75" s="435"/>
      <c r="D75" s="437"/>
      <c r="E75" s="546"/>
      <c r="F75" s="546"/>
      <c r="G75" s="546"/>
      <c r="H75" s="546"/>
      <c r="I75" s="546"/>
      <c r="J75" s="546"/>
      <c r="K75" s="546"/>
      <c r="L75" s="546"/>
      <c r="M75" s="547"/>
      <c r="N75" s="534"/>
      <c r="O75" s="535"/>
      <c r="P75" s="535"/>
      <c r="Q75" s="535"/>
      <c r="R75" s="536"/>
      <c r="S75" s="554"/>
      <c r="T75" s="555"/>
      <c r="U75" s="555"/>
      <c r="V75" s="556"/>
      <c r="W75" s="534"/>
      <c r="X75" s="536"/>
      <c r="Y75" s="534"/>
      <c r="Z75" s="536"/>
      <c r="AA75" s="548"/>
      <c r="AB75" s="549"/>
      <c r="AC75" s="550"/>
      <c r="AD75" s="551">
        <f t="shared" si="11"/>
        <v>0</v>
      </c>
      <c r="AE75" s="552"/>
      <c r="AF75" s="553"/>
      <c r="AG75" s="551">
        <f t="shared" si="12"/>
        <v>0</v>
      </c>
      <c r="AH75" s="552"/>
      <c r="AI75" s="553"/>
      <c r="AJ75" s="551">
        <f t="shared" si="13"/>
        <v>0</v>
      </c>
      <c r="AK75" s="552"/>
      <c r="AL75" s="553"/>
      <c r="AM75" s="551">
        <f t="shared" si="14"/>
        <v>0</v>
      </c>
      <c r="AN75" s="552"/>
      <c r="AO75" s="553"/>
      <c r="AP75" s="551">
        <f t="shared" si="15"/>
        <v>0</v>
      </c>
      <c r="AQ75" s="552"/>
      <c r="AR75" s="553"/>
      <c r="AS75" s="540"/>
      <c r="AT75" s="541"/>
      <c r="AU75" s="542"/>
      <c r="AV75" s="543" t="str">
        <f t="shared" si="16"/>
        <v/>
      </c>
      <c r="AW75" s="544"/>
      <c r="AX75" s="545"/>
      <c r="AY75" s="444">
        <f t="shared" si="17"/>
        <v>0</v>
      </c>
      <c r="AZ75" s="444"/>
      <c r="BA75" s="444"/>
      <c r="BB75" s="444">
        <f t="shared" si="18"/>
        <v>0</v>
      </c>
      <c r="BC75" s="444"/>
      <c r="BD75" s="444"/>
      <c r="BE75" s="437"/>
      <c r="BF75" s="546"/>
      <c r="BG75" s="546"/>
      <c r="BH75" s="546"/>
      <c r="BI75" s="546"/>
      <c r="BJ75" s="546"/>
      <c r="BK75" s="546"/>
      <c r="BL75" s="546"/>
      <c r="BM75" s="546"/>
      <c r="BN75" s="546"/>
      <c r="BO75" s="546"/>
      <c r="BP75" s="546"/>
      <c r="BQ75" s="546"/>
      <c r="BR75" s="546"/>
      <c r="BS75" s="546"/>
      <c r="BT75" s="546"/>
      <c r="BU75" s="546"/>
      <c r="BV75" s="546"/>
      <c r="BW75" s="546"/>
      <c r="BX75" s="546"/>
      <c r="BY75" s="546"/>
      <c r="BZ75" s="546"/>
      <c r="CA75" s="546"/>
      <c r="CB75" s="546"/>
      <c r="CC75" s="546"/>
      <c r="CD75" s="546"/>
      <c r="CE75" s="546"/>
      <c r="CF75" s="547"/>
      <c r="CG75" s="131"/>
      <c r="CH75" s="132"/>
      <c r="CI75" s="133"/>
    </row>
    <row r="76" spans="1:87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87">
      <c r="B77" s="391" t="s">
        <v>203</v>
      </c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6"/>
      <c r="AT77" s="85"/>
      <c r="AU77" s="85"/>
      <c r="AV77" s="85"/>
      <c r="AW77" s="85"/>
      <c r="AX77" s="85"/>
      <c r="AY77" s="85"/>
      <c r="AZ77" s="85"/>
      <c r="BA77" s="85"/>
      <c r="BB77" s="85"/>
      <c r="BC77" s="86"/>
      <c r="BD77" s="86"/>
      <c r="BE77" s="86"/>
      <c r="BF77" s="86"/>
      <c r="BG77" s="86"/>
    </row>
    <row r="78" spans="1:87" ht="16.5" customHeight="1">
      <c r="B78" s="478" t="s">
        <v>104</v>
      </c>
      <c r="C78" s="479"/>
      <c r="D78" s="473" t="s">
        <v>204</v>
      </c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 t="s">
        <v>19</v>
      </c>
      <c r="T78" s="473"/>
      <c r="U78" s="473"/>
      <c r="V78" s="473"/>
      <c r="W78" s="473"/>
      <c r="X78" s="473"/>
      <c r="Y78" s="473"/>
      <c r="Z78" s="473"/>
      <c r="AA78" s="473"/>
      <c r="AB78" s="478" t="s">
        <v>205</v>
      </c>
      <c r="AC78" s="520"/>
      <c r="AD78" s="520"/>
      <c r="AE78" s="520"/>
      <c r="AF78" s="479"/>
      <c r="AG78" s="478" t="s">
        <v>206</v>
      </c>
      <c r="AH78" s="520"/>
      <c r="AI78" s="479"/>
      <c r="AJ78" s="478" t="s">
        <v>207</v>
      </c>
      <c r="AK78" s="520"/>
      <c r="AL78" s="479"/>
      <c r="AM78" s="478" t="s">
        <v>11</v>
      </c>
      <c r="AN78" s="520"/>
      <c r="AO78" s="479"/>
      <c r="AP78" s="478" t="s">
        <v>109</v>
      </c>
      <c r="AQ78" s="520"/>
      <c r="AR78" s="479"/>
      <c r="AS78" s="127"/>
      <c r="AT78" s="115"/>
      <c r="AU78" s="539" t="s">
        <v>208</v>
      </c>
      <c r="AV78" s="539"/>
      <c r="AW78" s="539"/>
      <c r="AX78" s="539"/>
      <c r="AY78" s="539"/>
      <c r="AZ78" s="539"/>
      <c r="BA78" s="539"/>
      <c r="BB78" s="539"/>
      <c r="BC78" s="539"/>
      <c r="BD78" s="539"/>
      <c r="BE78" s="539"/>
      <c r="BF78" s="539"/>
      <c r="BG78" s="539"/>
      <c r="BH78" s="539"/>
      <c r="BI78" s="126"/>
      <c r="BJ78" s="115"/>
      <c r="BK78" s="115"/>
      <c r="BL78" s="115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</row>
    <row r="79" spans="1:87" ht="16.5" customHeight="1">
      <c r="A79" s="120"/>
      <c r="B79" s="434">
        <v>1</v>
      </c>
      <c r="C79" s="435"/>
      <c r="D79" s="436" t="s">
        <v>209</v>
      </c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 t="s">
        <v>210</v>
      </c>
      <c r="T79" s="436"/>
      <c r="U79" s="436"/>
      <c r="V79" s="436"/>
      <c r="W79" s="436"/>
      <c r="X79" s="436"/>
      <c r="Y79" s="436"/>
      <c r="Z79" s="436"/>
      <c r="AA79" s="436"/>
      <c r="AB79" s="531">
        <v>45566</v>
      </c>
      <c r="AC79" s="532"/>
      <c r="AD79" s="532"/>
      <c r="AE79" s="532"/>
      <c r="AF79" s="533"/>
      <c r="AG79" s="534">
        <v>3</v>
      </c>
      <c r="AH79" s="535"/>
      <c r="AI79" s="536"/>
      <c r="AJ79" s="534">
        <v>500</v>
      </c>
      <c r="AK79" s="535"/>
      <c r="AL79" s="536"/>
      <c r="AM79" s="525" t="s">
        <v>211</v>
      </c>
      <c r="AN79" s="526"/>
      <c r="AO79" s="527"/>
      <c r="AP79" s="528">
        <f t="shared" ref="AP79:AP108" si="19">AJ79-AM79</f>
        <v>500</v>
      </c>
      <c r="AQ79" s="529"/>
      <c r="AR79" s="530"/>
      <c r="AS79" s="134"/>
      <c r="AT79" s="115"/>
      <c r="AU79" s="539"/>
      <c r="AV79" s="539"/>
      <c r="AW79" s="539"/>
      <c r="AX79" s="539"/>
      <c r="AY79" s="539"/>
      <c r="AZ79" s="539"/>
      <c r="BA79" s="539"/>
      <c r="BB79" s="539"/>
      <c r="BC79" s="539"/>
      <c r="BD79" s="539"/>
      <c r="BE79" s="539"/>
      <c r="BF79" s="539"/>
      <c r="BG79" s="539"/>
      <c r="BH79" s="539"/>
      <c r="BI79" s="126"/>
      <c r="BJ79" s="115"/>
      <c r="BK79" s="115"/>
      <c r="BL79" s="115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</row>
    <row r="80" spans="1:87" ht="16.5" customHeight="1">
      <c r="A80" s="120"/>
      <c r="B80" s="434">
        <v>2</v>
      </c>
      <c r="C80" s="435"/>
      <c r="D80" s="436" t="s">
        <v>212</v>
      </c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O80" s="436"/>
      <c r="P80" s="436"/>
      <c r="Q80" s="436"/>
      <c r="R80" s="436"/>
      <c r="S80" s="436" t="s">
        <v>213</v>
      </c>
      <c r="T80" s="436"/>
      <c r="U80" s="436"/>
      <c r="V80" s="436"/>
      <c r="W80" s="436"/>
      <c r="X80" s="436"/>
      <c r="Y80" s="436"/>
      <c r="Z80" s="436"/>
      <c r="AA80" s="436"/>
      <c r="AB80" s="531">
        <v>45567</v>
      </c>
      <c r="AC80" s="532"/>
      <c r="AD80" s="532"/>
      <c r="AE80" s="532"/>
      <c r="AF80" s="533"/>
      <c r="AG80" s="534">
        <v>1</v>
      </c>
      <c r="AH80" s="535"/>
      <c r="AI80" s="536"/>
      <c r="AJ80" s="534">
        <v>200</v>
      </c>
      <c r="AK80" s="535"/>
      <c r="AL80" s="536"/>
      <c r="AM80" s="525" t="s">
        <v>211</v>
      </c>
      <c r="AN80" s="526"/>
      <c r="AO80" s="527"/>
      <c r="AP80" s="528">
        <f t="shared" si="19"/>
        <v>200</v>
      </c>
      <c r="AQ80" s="529"/>
      <c r="AR80" s="530"/>
      <c r="AS80" s="134"/>
      <c r="AT80" s="115"/>
      <c r="AU80" s="539"/>
      <c r="AV80" s="539"/>
      <c r="AW80" s="539"/>
      <c r="AX80" s="539"/>
      <c r="AY80" s="539"/>
      <c r="AZ80" s="539"/>
      <c r="BA80" s="539"/>
      <c r="BB80" s="539"/>
      <c r="BC80" s="539"/>
      <c r="BD80" s="539"/>
      <c r="BE80" s="539"/>
      <c r="BF80" s="539"/>
      <c r="BG80" s="539"/>
      <c r="BH80" s="539"/>
      <c r="BI80" s="126"/>
      <c r="BJ80" s="115"/>
      <c r="BK80" s="115"/>
      <c r="BL80" s="115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</row>
    <row r="81" spans="1:79" ht="16.5" customHeight="1">
      <c r="A81" s="120"/>
      <c r="B81" s="434">
        <v>3</v>
      </c>
      <c r="C81" s="435"/>
      <c r="D81" s="436" t="s">
        <v>214</v>
      </c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 t="s">
        <v>215</v>
      </c>
      <c r="T81" s="436"/>
      <c r="U81" s="436"/>
      <c r="V81" s="436"/>
      <c r="W81" s="436"/>
      <c r="X81" s="436"/>
      <c r="Y81" s="436"/>
      <c r="Z81" s="436"/>
      <c r="AA81" s="436"/>
      <c r="AB81" s="531">
        <v>45568</v>
      </c>
      <c r="AC81" s="532"/>
      <c r="AD81" s="532"/>
      <c r="AE81" s="532"/>
      <c r="AF81" s="533"/>
      <c r="AG81" s="534">
        <v>1</v>
      </c>
      <c r="AH81" s="535"/>
      <c r="AI81" s="536"/>
      <c r="AJ81" s="534">
        <v>230</v>
      </c>
      <c r="AK81" s="535"/>
      <c r="AL81" s="536"/>
      <c r="AM81" s="525" t="s">
        <v>211</v>
      </c>
      <c r="AN81" s="526"/>
      <c r="AO81" s="527"/>
      <c r="AP81" s="528">
        <f t="shared" si="19"/>
        <v>230</v>
      </c>
      <c r="AQ81" s="529"/>
      <c r="AR81" s="530"/>
      <c r="AS81" s="134"/>
      <c r="AT81" s="115"/>
      <c r="AU81" s="539"/>
      <c r="AV81" s="539"/>
      <c r="AW81" s="539"/>
      <c r="AX81" s="539"/>
      <c r="AY81" s="539"/>
      <c r="AZ81" s="539"/>
      <c r="BA81" s="539"/>
      <c r="BB81" s="539"/>
      <c r="BC81" s="539"/>
      <c r="BD81" s="539"/>
      <c r="BE81" s="539"/>
      <c r="BF81" s="539"/>
      <c r="BG81" s="539"/>
      <c r="BH81" s="539"/>
      <c r="BI81" s="126"/>
      <c r="BJ81" s="115"/>
      <c r="BK81" s="115"/>
      <c r="BL81" s="115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</row>
    <row r="82" spans="1:79" ht="16.5" customHeight="1">
      <c r="A82" s="120"/>
      <c r="B82" s="434">
        <v>4</v>
      </c>
      <c r="C82" s="435"/>
      <c r="D82" s="436" t="s">
        <v>216</v>
      </c>
      <c r="E82" s="436"/>
      <c r="F82" s="436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436" t="s">
        <v>217</v>
      </c>
      <c r="T82" s="436"/>
      <c r="U82" s="436"/>
      <c r="V82" s="436"/>
      <c r="W82" s="436"/>
      <c r="X82" s="436"/>
      <c r="Y82" s="436"/>
      <c r="Z82" s="436"/>
      <c r="AA82" s="436"/>
      <c r="AB82" s="531">
        <v>45569</v>
      </c>
      <c r="AC82" s="532"/>
      <c r="AD82" s="532"/>
      <c r="AE82" s="532"/>
      <c r="AF82" s="533"/>
      <c r="AG82" s="534">
        <v>1</v>
      </c>
      <c r="AH82" s="535"/>
      <c r="AI82" s="536"/>
      <c r="AJ82" s="534">
        <v>200</v>
      </c>
      <c r="AK82" s="535"/>
      <c r="AL82" s="536"/>
      <c r="AM82" s="525" t="s">
        <v>211</v>
      </c>
      <c r="AN82" s="526"/>
      <c r="AO82" s="527"/>
      <c r="AP82" s="528">
        <f t="shared" si="19"/>
        <v>200</v>
      </c>
      <c r="AQ82" s="529"/>
      <c r="AR82" s="530"/>
      <c r="AS82" s="134"/>
      <c r="AT82" s="115"/>
      <c r="AU82" s="539"/>
      <c r="AV82" s="539"/>
      <c r="AW82" s="539"/>
      <c r="AX82" s="539"/>
      <c r="AY82" s="539"/>
      <c r="AZ82" s="539"/>
      <c r="BA82" s="539"/>
      <c r="BB82" s="539"/>
      <c r="BC82" s="539"/>
      <c r="BD82" s="539"/>
      <c r="BE82" s="539"/>
      <c r="BF82" s="539"/>
      <c r="BG82" s="539"/>
      <c r="BH82" s="539"/>
      <c r="BI82" s="126"/>
      <c r="BJ82" s="115"/>
      <c r="BK82" s="115"/>
      <c r="BL82" s="115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</row>
    <row r="83" spans="1:79" ht="16.5" customHeight="1">
      <c r="A83" s="120"/>
      <c r="B83" s="434">
        <v>5</v>
      </c>
      <c r="C83" s="435"/>
      <c r="D83" s="436" t="s">
        <v>218</v>
      </c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 t="s">
        <v>219</v>
      </c>
      <c r="T83" s="436"/>
      <c r="U83" s="436"/>
      <c r="V83" s="436"/>
      <c r="W83" s="436"/>
      <c r="X83" s="436"/>
      <c r="Y83" s="436"/>
      <c r="Z83" s="436"/>
      <c r="AA83" s="436"/>
      <c r="AB83" s="531">
        <v>45570</v>
      </c>
      <c r="AC83" s="532"/>
      <c r="AD83" s="532"/>
      <c r="AE83" s="532"/>
      <c r="AF83" s="533"/>
      <c r="AG83" s="534">
        <v>2</v>
      </c>
      <c r="AH83" s="535"/>
      <c r="AI83" s="536"/>
      <c r="AJ83" s="534">
        <v>400</v>
      </c>
      <c r="AK83" s="535"/>
      <c r="AL83" s="536"/>
      <c r="AM83" s="525" t="s">
        <v>211</v>
      </c>
      <c r="AN83" s="526"/>
      <c r="AO83" s="527"/>
      <c r="AP83" s="528">
        <f t="shared" si="19"/>
        <v>400</v>
      </c>
      <c r="AQ83" s="529"/>
      <c r="AR83" s="530"/>
      <c r="AS83" s="134"/>
      <c r="AT83" s="115"/>
      <c r="AU83" s="539"/>
      <c r="AV83" s="539"/>
      <c r="AW83" s="539"/>
      <c r="AX83" s="539"/>
      <c r="AY83" s="539"/>
      <c r="AZ83" s="539"/>
      <c r="BA83" s="539"/>
      <c r="BB83" s="539"/>
      <c r="BC83" s="539"/>
      <c r="BD83" s="539"/>
      <c r="BE83" s="539"/>
      <c r="BF83" s="539"/>
      <c r="BG83" s="539"/>
      <c r="BH83" s="539"/>
      <c r="BI83" s="126"/>
      <c r="BJ83" s="115"/>
      <c r="BK83" s="115"/>
      <c r="BL83" s="115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</row>
    <row r="84" spans="1:79" ht="16.5" hidden="1" customHeight="1">
      <c r="A84" s="120"/>
      <c r="B84" s="434">
        <v>6</v>
      </c>
      <c r="C84" s="435"/>
      <c r="D84" s="436"/>
      <c r="E84" s="436"/>
      <c r="F84" s="436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531"/>
      <c r="AC84" s="532"/>
      <c r="AD84" s="532"/>
      <c r="AE84" s="532"/>
      <c r="AF84" s="533"/>
      <c r="AG84" s="534"/>
      <c r="AH84" s="535"/>
      <c r="AI84" s="536"/>
      <c r="AJ84" s="534"/>
      <c r="AK84" s="535"/>
      <c r="AL84" s="536"/>
      <c r="AM84" s="525"/>
      <c r="AN84" s="526"/>
      <c r="AO84" s="527"/>
      <c r="AP84" s="528">
        <f t="shared" si="19"/>
        <v>0</v>
      </c>
      <c r="AQ84" s="529"/>
      <c r="AR84" s="530"/>
      <c r="AS84" s="134"/>
      <c r="AT84" s="115"/>
      <c r="AU84" s="539"/>
      <c r="AV84" s="539"/>
      <c r="AW84" s="539"/>
      <c r="AX84" s="539"/>
      <c r="AY84" s="539"/>
      <c r="AZ84" s="539"/>
      <c r="BA84" s="539"/>
      <c r="BB84" s="539"/>
      <c r="BC84" s="539"/>
      <c r="BD84" s="539"/>
      <c r="BE84" s="539"/>
      <c r="BF84" s="539"/>
      <c r="BG84" s="539"/>
      <c r="BH84" s="539"/>
      <c r="BI84" s="126"/>
      <c r="BJ84" s="115"/>
      <c r="BK84" s="115"/>
      <c r="BL84" s="115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</row>
    <row r="85" spans="1:79" ht="16.5" hidden="1" customHeight="1">
      <c r="A85" s="120"/>
      <c r="B85" s="434">
        <v>7</v>
      </c>
      <c r="C85" s="435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531"/>
      <c r="AC85" s="532"/>
      <c r="AD85" s="532"/>
      <c r="AE85" s="532"/>
      <c r="AF85" s="533"/>
      <c r="AG85" s="534"/>
      <c r="AH85" s="535"/>
      <c r="AI85" s="536"/>
      <c r="AJ85" s="534"/>
      <c r="AK85" s="535"/>
      <c r="AL85" s="536"/>
      <c r="AM85" s="525"/>
      <c r="AN85" s="526"/>
      <c r="AO85" s="527"/>
      <c r="AP85" s="528">
        <f t="shared" si="19"/>
        <v>0</v>
      </c>
      <c r="AQ85" s="529"/>
      <c r="AR85" s="530"/>
      <c r="AS85" s="134"/>
      <c r="AT85" s="115"/>
      <c r="AU85" s="539"/>
      <c r="AV85" s="539"/>
      <c r="AW85" s="539"/>
      <c r="AX85" s="539"/>
      <c r="AY85" s="539"/>
      <c r="AZ85" s="539"/>
      <c r="BA85" s="539"/>
      <c r="BB85" s="539"/>
      <c r="BC85" s="539"/>
      <c r="BD85" s="539"/>
      <c r="BE85" s="539"/>
      <c r="BF85" s="539"/>
      <c r="BG85" s="539"/>
      <c r="BH85" s="539"/>
      <c r="BI85" s="126"/>
      <c r="BJ85" s="115"/>
      <c r="BK85" s="115"/>
      <c r="BL85" s="115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</row>
    <row r="86" spans="1:79" ht="16.5" hidden="1" customHeight="1">
      <c r="A86" s="120"/>
      <c r="B86" s="434">
        <v>8</v>
      </c>
      <c r="C86" s="435"/>
      <c r="D86" s="436"/>
      <c r="E86" s="436"/>
      <c r="F86" s="436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531"/>
      <c r="AC86" s="532"/>
      <c r="AD86" s="532"/>
      <c r="AE86" s="532"/>
      <c r="AF86" s="533"/>
      <c r="AG86" s="534"/>
      <c r="AH86" s="535"/>
      <c r="AI86" s="536"/>
      <c r="AJ86" s="534"/>
      <c r="AK86" s="535"/>
      <c r="AL86" s="536"/>
      <c r="AM86" s="525"/>
      <c r="AN86" s="526"/>
      <c r="AO86" s="527"/>
      <c r="AP86" s="528">
        <f t="shared" si="19"/>
        <v>0</v>
      </c>
      <c r="AQ86" s="529"/>
      <c r="AR86" s="530"/>
      <c r="AS86" s="134"/>
      <c r="AT86" s="115"/>
      <c r="AU86" s="539"/>
      <c r="AV86" s="539"/>
      <c r="AW86" s="539"/>
      <c r="AX86" s="539"/>
      <c r="AY86" s="539"/>
      <c r="AZ86" s="539"/>
      <c r="BA86" s="539"/>
      <c r="BB86" s="539"/>
      <c r="BC86" s="539"/>
      <c r="BD86" s="539"/>
      <c r="BE86" s="539"/>
      <c r="BF86" s="539"/>
      <c r="BG86" s="539"/>
      <c r="BH86" s="539"/>
      <c r="BI86" s="126"/>
      <c r="BJ86" s="115"/>
      <c r="BK86" s="115"/>
      <c r="BL86" s="115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</row>
    <row r="87" spans="1:79" ht="16.5" hidden="1" customHeight="1">
      <c r="A87" s="120"/>
      <c r="B87" s="434">
        <v>9</v>
      </c>
      <c r="C87" s="435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531"/>
      <c r="AC87" s="532"/>
      <c r="AD87" s="532"/>
      <c r="AE87" s="532"/>
      <c r="AF87" s="533"/>
      <c r="AG87" s="534"/>
      <c r="AH87" s="535"/>
      <c r="AI87" s="536"/>
      <c r="AJ87" s="534"/>
      <c r="AK87" s="535"/>
      <c r="AL87" s="536"/>
      <c r="AM87" s="525"/>
      <c r="AN87" s="526"/>
      <c r="AO87" s="527"/>
      <c r="AP87" s="528">
        <f t="shared" si="19"/>
        <v>0</v>
      </c>
      <c r="AQ87" s="529"/>
      <c r="AR87" s="530"/>
      <c r="AS87" s="134"/>
      <c r="AT87" s="115"/>
      <c r="AU87" s="539"/>
      <c r="AV87" s="539"/>
      <c r="AW87" s="539"/>
      <c r="AX87" s="539"/>
      <c r="AY87" s="539"/>
      <c r="AZ87" s="539"/>
      <c r="BA87" s="539"/>
      <c r="BB87" s="539"/>
      <c r="BC87" s="539"/>
      <c r="BD87" s="539"/>
      <c r="BE87" s="539"/>
      <c r="BF87" s="539"/>
      <c r="BG87" s="539"/>
      <c r="BH87" s="539"/>
      <c r="BI87" s="126"/>
      <c r="BJ87" s="115"/>
      <c r="BK87" s="115"/>
      <c r="BL87" s="115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</row>
    <row r="88" spans="1:79" ht="16.5" hidden="1" customHeight="1">
      <c r="A88" s="120"/>
      <c r="B88" s="434">
        <v>10</v>
      </c>
      <c r="C88" s="435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531"/>
      <c r="AC88" s="532"/>
      <c r="AD88" s="532"/>
      <c r="AE88" s="532"/>
      <c r="AF88" s="533"/>
      <c r="AG88" s="534"/>
      <c r="AH88" s="535"/>
      <c r="AI88" s="536"/>
      <c r="AJ88" s="534"/>
      <c r="AK88" s="535"/>
      <c r="AL88" s="536"/>
      <c r="AM88" s="525"/>
      <c r="AN88" s="526"/>
      <c r="AO88" s="527"/>
      <c r="AP88" s="528">
        <f t="shared" si="19"/>
        <v>0</v>
      </c>
      <c r="AQ88" s="529"/>
      <c r="AR88" s="530"/>
      <c r="AS88" s="134"/>
      <c r="AT88" s="115"/>
      <c r="AU88" s="539"/>
      <c r="AV88" s="539"/>
      <c r="AW88" s="539"/>
      <c r="AX88" s="539"/>
      <c r="AY88" s="539"/>
      <c r="AZ88" s="539"/>
      <c r="BA88" s="539"/>
      <c r="BB88" s="539"/>
      <c r="BC88" s="539"/>
      <c r="BD88" s="539"/>
      <c r="BE88" s="539"/>
      <c r="BF88" s="539"/>
      <c r="BG88" s="539"/>
      <c r="BH88" s="539"/>
      <c r="BI88" s="126"/>
      <c r="BJ88" s="115"/>
      <c r="BK88" s="115"/>
      <c r="BL88" s="115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</row>
    <row r="89" spans="1:79" ht="16.5" hidden="1" customHeight="1">
      <c r="A89" s="120"/>
      <c r="B89" s="434">
        <v>11</v>
      </c>
      <c r="C89" s="435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531"/>
      <c r="AC89" s="532"/>
      <c r="AD89" s="532"/>
      <c r="AE89" s="532"/>
      <c r="AF89" s="533"/>
      <c r="AG89" s="534"/>
      <c r="AH89" s="535"/>
      <c r="AI89" s="536"/>
      <c r="AJ89" s="534"/>
      <c r="AK89" s="535"/>
      <c r="AL89" s="536"/>
      <c r="AM89" s="525"/>
      <c r="AN89" s="526"/>
      <c r="AO89" s="527"/>
      <c r="AP89" s="528">
        <f t="shared" si="19"/>
        <v>0</v>
      </c>
      <c r="AQ89" s="529"/>
      <c r="AR89" s="530"/>
      <c r="AS89" s="134"/>
      <c r="AT89" s="115"/>
      <c r="AU89" s="539"/>
      <c r="AV89" s="539"/>
      <c r="AW89" s="539"/>
      <c r="AX89" s="539"/>
      <c r="AY89" s="539"/>
      <c r="AZ89" s="539"/>
      <c r="BA89" s="539"/>
      <c r="BB89" s="539"/>
      <c r="BC89" s="539"/>
      <c r="BD89" s="539"/>
      <c r="BE89" s="539"/>
      <c r="BF89" s="539"/>
      <c r="BG89" s="539"/>
      <c r="BH89" s="539"/>
      <c r="BI89" s="126"/>
      <c r="BJ89" s="115"/>
      <c r="BK89" s="115"/>
      <c r="BL89" s="115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</row>
    <row r="90" spans="1:79" ht="16.5" hidden="1" customHeight="1">
      <c r="A90" s="120"/>
      <c r="B90" s="434">
        <v>12</v>
      </c>
      <c r="C90" s="435"/>
      <c r="D90" s="537"/>
      <c r="E90" s="538"/>
      <c r="F90" s="538"/>
      <c r="G90" s="538"/>
      <c r="H90" s="538"/>
      <c r="I90" s="538"/>
      <c r="J90" s="538"/>
      <c r="K90" s="538"/>
      <c r="L90" s="538"/>
      <c r="M90" s="538"/>
      <c r="N90" s="538"/>
      <c r="O90" s="538"/>
      <c r="P90" s="538"/>
      <c r="Q90" s="538"/>
      <c r="R90" s="538"/>
      <c r="S90" s="436"/>
      <c r="T90" s="436"/>
      <c r="U90" s="436"/>
      <c r="V90" s="436"/>
      <c r="W90" s="436"/>
      <c r="X90" s="436"/>
      <c r="Y90" s="436"/>
      <c r="Z90" s="436"/>
      <c r="AA90" s="436"/>
      <c r="AB90" s="531"/>
      <c r="AC90" s="532"/>
      <c r="AD90" s="532"/>
      <c r="AE90" s="532"/>
      <c r="AF90" s="533"/>
      <c r="AG90" s="534"/>
      <c r="AH90" s="535"/>
      <c r="AI90" s="536"/>
      <c r="AJ90" s="534"/>
      <c r="AK90" s="535"/>
      <c r="AL90" s="536"/>
      <c r="AM90" s="525"/>
      <c r="AN90" s="526"/>
      <c r="AO90" s="527"/>
      <c r="AP90" s="528">
        <f t="shared" si="19"/>
        <v>0</v>
      </c>
      <c r="AQ90" s="529"/>
      <c r="AR90" s="530"/>
      <c r="AS90" s="134"/>
      <c r="AT90" s="115"/>
      <c r="AU90" s="539"/>
      <c r="AV90" s="539"/>
      <c r="AW90" s="539"/>
      <c r="AX90" s="539"/>
      <c r="AY90" s="539"/>
      <c r="AZ90" s="539"/>
      <c r="BA90" s="539"/>
      <c r="BB90" s="539"/>
      <c r="BC90" s="539"/>
      <c r="BD90" s="539"/>
      <c r="BE90" s="539"/>
      <c r="BF90" s="539"/>
      <c r="BG90" s="539"/>
      <c r="BH90" s="539"/>
      <c r="BI90" s="126"/>
      <c r="BJ90" s="115"/>
      <c r="BK90" s="115"/>
      <c r="BL90" s="115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</row>
    <row r="91" spans="1:79" ht="16.5" hidden="1" customHeight="1">
      <c r="A91" s="120"/>
      <c r="B91" s="434">
        <v>13</v>
      </c>
      <c r="C91" s="435"/>
      <c r="D91" s="537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538"/>
      <c r="Q91" s="538"/>
      <c r="R91" s="538"/>
      <c r="S91" s="436"/>
      <c r="T91" s="436"/>
      <c r="U91" s="436"/>
      <c r="V91" s="436"/>
      <c r="W91" s="436"/>
      <c r="X91" s="436"/>
      <c r="Y91" s="436"/>
      <c r="Z91" s="436"/>
      <c r="AA91" s="436"/>
      <c r="AB91" s="531"/>
      <c r="AC91" s="532"/>
      <c r="AD91" s="532"/>
      <c r="AE91" s="532"/>
      <c r="AF91" s="533"/>
      <c r="AG91" s="534"/>
      <c r="AH91" s="535"/>
      <c r="AI91" s="536"/>
      <c r="AJ91" s="534"/>
      <c r="AK91" s="535"/>
      <c r="AL91" s="536"/>
      <c r="AM91" s="525"/>
      <c r="AN91" s="526"/>
      <c r="AO91" s="527"/>
      <c r="AP91" s="528">
        <f t="shared" si="19"/>
        <v>0</v>
      </c>
      <c r="AQ91" s="529"/>
      <c r="AR91" s="530"/>
      <c r="AS91" s="134"/>
      <c r="AT91" s="115"/>
      <c r="AU91" s="539"/>
      <c r="AV91" s="539"/>
      <c r="AW91" s="539"/>
      <c r="AX91" s="539"/>
      <c r="AY91" s="539"/>
      <c r="AZ91" s="539"/>
      <c r="BA91" s="539"/>
      <c r="BB91" s="539"/>
      <c r="BC91" s="539"/>
      <c r="BD91" s="539"/>
      <c r="BE91" s="539"/>
      <c r="BF91" s="539"/>
      <c r="BG91" s="539"/>
      <c r="BH91" s="539"/>
      <c r="BI91" s="126"/>
      <c r="BJ91" s="115"/>
      <c r="BK91" s="115"/>
      <c r="BL91" s="115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</row>
    <row r="92" spans="1:79" ht="16.5" hidden="1" customHeight="1">
      <c r="A92" s="120"/>
      <c r="B92" s="434">
        <v>14</v>
      </c>
      <c r="C92" s="435"/>
      <c r="D92" s="537"/>
      <c r="E92" s="538"/>
      <c r="F92" s="538"/>
      <c r="G92" s="538"/>
      <c r="H92" s="538"/>
      <c r="I92" s="538"/>
      <c r="J92" s="538"/>
      <c r="K92" s="538"/>
      <c r="L92" s="538"/>
      <c r="M92" s="538"/>
      <c r="N92" s="538"/>
      <c r="O92" s="538"/>
      <c r="P92" s="538"/>
      <c r="Q92" s="538"/>
      <c r="R92" s="538"/>
      <c r="S92" s="436"/>
      <c r="T92" s="436"/>
      <c r="U92" s="436"/>
      <c r="V92" s="436"/>
      <c r="W92" s="436"/>
      <c r="X92" s="436"/>
      <c r="Y92" s="436"/>
      <c r="Z92" s="436"/>
      <c r="AA92" s="436"/>
      <c r="AB92" s="531"/>
      <c r="AC92" s="532"/>
      <c r="AD92" s="532"/>
      <c r="AE92" s="532"/>
      <c r="AF92" s="533"/>
      <c r="AG92" s="534"/>
      <c r="AH92" s="535"/>
      <c r="AI92" s="536"/>
      <c r="AJ92" s="534"/>
      <c r="AK92" s="535"/>
      <c r="AL92" s="536"/>
      <c r="AM92" s="525"/>
      <c r="AN92" s="526"/>
      <c r="AO92" s="527"/>
      <c r="AP92" s="528">
        <f t="shared" si="19"/>
        <v>0</v>
      </c>
      <c r="AQ92" s="529"/>
      <c r="AR92" s="530"/>
      <c r="AS92" s="134"/>
      <c r="AT92" s="115"/>
      <c r="AU92" s="539"/>
      <c r="AV92" s="539"/>
      <c r="AW92" s="539"/>
      <c r="AX92" s="539"/>
      <c r="AY92" s="539"/>
      <c r="AZ92" s="539"/>
      <c r="BA92" s="539"/>
      <c r="BB92" s="539"/>
      <c r="BC92" s="539"/>
      <c r="BD92" s="539"/>
      <c r="BE92" s="539"/>
      <c r="BF92" s="539"/>
      <c r="BG92" s="539"/>
      <c r="BH92" s="539"/>
      <c r="BI92" s="126"/>
      <c r="BJ92" s="115"/>
      <c r="BK92" s="115"/>
      <c r="BL92" s="115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</row>
    <row r="93" spans="1:79" ht="16.5" hidden="1" customHeight="1">
      <c r="A93" s="120"/>
      <c r="B93" s="434">
        <v>15</v>
      </c>
      <c r="C93" s="435"/>
      <c r="D93" s="537"/>
      <c r="E93" s="538"/>
      <c r="F93" s="538"/>
      <c r="G93" s="538"/>
      <c r="H93" s="538"/>
      <c r="I93" s="538"/>
      <c r="J93" s="538"/>
      <c r="K93" s="538"/>
      <c r="L93" s="538"/>
      <c r="M93" s="538"/>
      <c r="N93" s="538"/>
      <c r="O93" s="538"/>
      <c r="P93" s="538"/>
      <c r="Q93" s="538"/>
      <c r="R93" s="538"/>
      <c r="S93" s="436"/>
      <c r="T93" s="436"/>
      <c r="U93" s="436"/>
      <c r="V93" s="436"/>
      <c r="W93" s="436"/>
      <c r="X93" s="436"/>
      <c r="Y93" s="436"/>
      <c r="Z93" s="436"/>
      <c r="AA93" s="436"/>
      <c r="AB93" s="531"/>
      <c r="AC93" s="532"/>
      <c r="AD93" s="532"/>
      <c r="AE93" s="532"/>
      <c r="AF93" s="533"/>
      <c r="AG93" s="534"/>
      <c r="AH93" s="535"/>
      <c r="AI93" s="536"/>
      <c r="AJ93" s="534"/>
      <c r="AK93" s="535"/>
      <c r="AL93" s="536"/>
      <c r="AM93" s="525"/>
      <c r="AN93" s="526"/>
      <c r="AO93" s="527"/>
      <c r="AP93" s="528">
        <f t="shared" si="19"/>
        <v>0</v>
      </c>
      <c r="AQ93" s="529"/>
      <c r="AR93" s="530"/>
      <c r="AS93" s="134"/>
      <c r="AT93" s="115"/>
      <c r="AU93" s="539"/>
      <c r="AV93" s="539"/>
      <c r="AW93" s="539"/>
      <c r="AX93" s="539"/>
      <c r="AY93" s="539"/>
      <c r="AZ93" s="539"/>
      <c r="BA93" s="539"/>
      <c r="BB93" s="539"/>
      <c r="BC93" s="539"/>
      <c r="BD93" s="539"/>
      <c r="BE93" s="539"/>
      <c r="BF93" s="539"/>
      <c r="BG93" s="539"/>
      <c r="BH93" s="539"/>
      <c r="BI93" s="126"/>
      <c r="BJ93" s="115"/>
      <c r="BK93" s="115"/>
      <c r="BL93" s="115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</row>
    <row r="94" spans="1:79" ht="16.5" hidden="1" customHeight="1">
      <c r="A94" s="120"/>
      <c r="B94" s="434">
        <v>16</v>
      </c>
      <c r="C94" s="435"/>
      <c r="D94" s="537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436"/>
      <c r="T94" s="436"/>
      <c r="U94" s="436"/>
      <c r="V94" s="436"/>
      <c r="W94" s="436"/>
      <c r="X94" s="436"/>
      <c r="Y94" s="436"/>
      <c r="Z94" s="436"/>
      <c r="AA94" s="436"/>
      <c r="AB94" s="531"/>
      <c r="AC94" s="532"/>
      <c r="AD94" s="532"/>
      <c r="AE94" s="532"/>
      <c r="AF94" s="533"/>
      <c r="AG94" s="534"/>
      <c r="AH94" s="535"/>
      <c r="AI94" s="536"/>
      <c r="AJ94" s="534"/>
      <c r="AK94" s="535"/>
      <c r="AL94" s="536"/>
      <c r="AM94" s="525"/>
      <c r="AN94" s="526"/>
      <c r="AO94" s="527"/>
      <c r="AP94" s="528">
        <f t="shared" si="19"/>
        <v>0</v>
      </c>
      <c r="AQ94" s="529"/>
      <c r="AR94" s="530"/>
      <c r="AS94" s="134"/>
      <c r="AT94" s="115"/>
      <c r="AU94" s="539"/>
      <c r="AV94" s="539"/>
      <c r="AW94" s="539"/>
      <c r="AX94" s="539"/>
      <c r="AY94" s="539"/>
      <c r="AZ94" s="539"/>
      <c r="BA94" s="539"/>
      <c r="BB94" s="539"/>
      <c r="BC94" s="539"/>
      <c r="BD94" s="539"/>
      <c r="BE94" s="539"/>
      <c r="BF94" s="539"/>
      <c r="BG94" s="539"/>
      <c r="BH94" s="539"/>
      <c r="BI94" s="126"/>
      <c r="BJ94" s="115"/>
      <c r="BK94" s="115"/>
      <c r="BL94" s="115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</row>
    <row r="95" spans="1:79" ht="16.5" hidden="1" customHeight="1">
      <c r="A95" s="120"/>
      <c r="B95" s="434">
        <v>17</v>
      </c>
      <c r="C95" s="435"/>
      <c r="D95" s="537"/>
      <c r="E95" s="538"/>
      <c r="F95" s="538"/>
      <c r="G95" s="538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436"/>
      <c r="T95" s="436"/>
      <c r="U95" s="436"/>
      <c r="V95" s="436"/>
      <c r="W95" s="436"/>
      <c r="X95" s="436"/>
      <c r="Y95" s="436"/>
      <c r="Z95" s="436"/>
      <c r="AA95" s="436"/>
      <c r="AB95" s="531"/>
      <c r="AC95" s="532"/>
      <c r="AD95" s="532"/>
      <c r="AE95" s="532"/>
      <c r="AF95" s="533"/>
      <c r="AG95" s="534"/>
      <c r="AH95" s="535"/>
      <c r="AI95" s="536"/>
      <c r="AJ95" s="534"/>
      <c r="AK95" s="535"/>
      <c r="AL95" s="536"/>
      <c r="AM95" s="525"/>
      <c r="AN95" s="526"/>
      <c r="AO95" s="527"/>
      <c r="AP95" s="528">
        <f t="shared" si="19"/>
        <v>0</v>
      </c>
      <c r="AQ95" s="529"/>
      <c r="AR95" s="530"/>
      <c r="AS95" s="134"/>
      <c r="AT95" s="115"/>
      <c r="AU95" s="539"/>
      <c r="AV95" s="539"/>
      <c r="AW95" s="539"/>
      <c r="AX95" s="539"/>
      <c r="AY95" s="539"/>
      <c r="AZ95" s="539"/>
      <c r="BA95" s="539"/>
      <c r="BB95" s="539"/>
      <c r="BC95" s="539"/>
      <c r="BD95" s="539"/>
      <c r="BE95" s="539"/>
      <c r="BF95" s="539"/>
      <c r="BG95" s="539"/>
      <c r="BH95" s="539"/>
      <c r="BI95" s="126"/>
      <c r="BJ95" s="115"/>
      <c r="BK95" s="115"/>
      <c r="BL95" s="115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</row>
    <row r="96" spans="1:79" ht="16.5" hidden="1" customHeight="1">
      <c r="A96" s="120"/>
      <c r="B96" s="434">
        <v>18</v>
      </c>
      <c r="C96" s="435"/>
      <c r="D96" s="537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436"/>
      <c r="T96" s="436"/>
      <c r="U96" s="436"/>
      <c r="V96" s="436"/>
      <c r="W96" s="436"/>
      <c r="X96" s="436"/>
      <c r="Y96" s="436"/>
      <c r="Z96" s="436"/>
      <c r="AA96" s="436"/>
      <c r="AB96" s="531"/>
      <c r="AC96" s="532"/>
      <c r="AD96" s="532"/>
      <c r="AE96" s="532"/>
      <c r="AF96" s="533"/>
      <c r="AG96" s="534"/>
      <c r="AH96" s="535"/>
      <c r="AI96" s="536"/>
      <c r="AJ96" s="534"/>
      <c r="AK96" s="535"/>
      <c r="AL96" s="536"/>
      <c r="AM96" s="525"/>
      <c r="AN96" s="526"/>
      <c r="AO96" s="527"/>
      <c r="AP96" s="528">
        <f t="shared" si="19"/>
        <v>0</v>
      </c>
      <c r="AQ96" s="529"/>
      <c r="AR96" s="530"/>
      <c r="AS96" s="134"/>
      <c r="AT96" s="115"/>
      <c r="AU96" s="539"/>
      <c r="AV96" s="539"/>
      <c r="AW96" s="539"/>
      <c r="AX96" s="539"/>
      <c r="AY96" s="539"/>
      <c r="AZ96" s="539"/>
      <c r="BA96" s="539"/>
      <c r="BB96" s="539"/>
      <c r="BC96" s="539"/>
      <c r="BD96" s="539"/>
      <c r="BE96" s="539"/>
      <c r="BF96" s="539"/>
      <c r="BG96" s="539"/>
      <c r="BH96" s="539"/>
      <c r="BI96" s="126"/>
      <c r="BJ96" s="115"/>
      <c r="BK96" s="115"/>
      <c r="BL96" s="115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</row>
    <row r="97" spans="1:101" ht="16.5" hidden="1" customHeight="1">
      <c r="A97" s="120"/>
      <c r="B97" s="434">
        <v>19</v>
      </c>
      <c r="C97" s="435"/>
      <c r="D97" s="537"/>
      <c r="E97" s="538"/>
      <c r="F97" s="538"/>
      <c r="G97" s="538"/>
      <c r="H97" s="538"/>
      <c r="I97" s="538"/>
      <c r="J97" s="538"/>
      <c r="K97" s="538"/>
      <c r="L97" s="538"/>
      <c r="M97" s="538"/>
      <c r="N97" s="538"/>
      <c r="O97" s="538"/>
      <c r="P97" s="538"/>
      <c r="Q97" s="538"/>
      <c r="R97" s="538"/>
      <c r="S97" s="436"/>
      <c r="T97" s="436"/>
      <c r="U97" s="436"/>
      <c r="V97" s="436"/>
      <c r="W97" s="436"/>
      <c r="X97" s="436"/>
      <c r="Y97" s="436"/>
      <c r="Z97" s="436"/>
      <c r="AA97" s="436"/>
      <c r="AB97" s="531"/>
      <c r="AC97" s="532"/>
      <c r="AD97" s="532"/>
      <c r="AE97" s="532"/>
      <c r="AF97" s="533"/>
      <c r="AG97" s="534"/>
      <c r="AH97" s="535"/>
      <c r="AI97" s="536"/>
      <c r="AJ97" s="534"/>
      <c r="AK97" s="535"/>
      <c r="AL97" s="536"/>
      <c r="AM97" s="525"/>
      <c r="AN97" s="526"/>
      <c r="AO97" s="527"/>
      <c r="AP97" s="528">
        <f t="shared" si="19"/>
        <v>0</v>
      </c>
      <c r="AQ97" s="529"/>
      <c r="AR97" s="530"/>
      <c r="AS97" s="134"/>
      <c r="AT97" s="115"/>
      <c r="AU97" s="539"/>
      <c r="AV97" s="539"/>
      <c r="AW97" s="539"/>
      <c r="AX97" s="539"/>
      <c r="AY97" s="539"/>
      <c r="AZ97" s="539"/>
      <c r="BA97" s="539"/>
      <c r="BB97" s="539"/>
      <c r="BC97" s="539"/>
      <c r="BD97" s="539"/>
      <c r="BE97" s="539"/>
      <c r="BF97" s="539"/>
      <c r="BG97" s="539"/>
      <c r="BH97" s="539"/>
      <c r="BI97" s="126"/>
      <c r="BJ97" s="115"/>
      <c r="BK97" s="115"/>
      <c r="BL97" s="115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  <c r="CA97" s="126"/>
    </row>
    <row r="98" spans="1:101" ht="16.5" hidden="1" customHeight="1">
      <c r="A98" s="120"/>
      <c r="B98" s="434">
        <v>20</v>
      </c>
      <c r="C98" s="435"/>
      <c r="D98" s="537"/>
      <c r="E98" s="538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436"/>
      <c r="T98" s="436"/>
      <c r="U98" s="436"/>
      <c r="V98" s="436"/>
      <c r="W98" s="436"/>
      <c r="X98" s="436"/>
      <c r="Y98" s="436"/>
      <c r="Z98" s="436"/>
      <c r="AA98" s="436"/>
      <c r="AB98" s="531"/>
      <c r="AC98" s="532"/>
      <c r="AD98" s="532"/>
      <c r="AE98" s="532"/>
      <c r="AF98" s="533"/>
      <c r="AG98" s="534"/>
      <c r="AH98" s="535"/>
      <c r="AI98" s="536"/>
      <c r="AJ98" s="534"/>
      <c r="AK98" s="535"/>
      <c r="AL98" s="536"/>
      <c r="AM98" s="525"/>
      <c r="AN98" s="526"/>
      <c r="AO98" s="527"/>
      <c r="AP98" s="528">
        <f t="shared" si="19"/>
        <v>0</v>
      </c>
      <c r="AQ98" s="529"/>
      <c r="AR98" s="530"/>
      <c r="AS98" s="134"/>
      <c r="AT98" s="115"/>
      <c r="AU98" s="539"/>
      <c r="AV98" s="539"/>
      <c r="AW98" s="539"/>
      <c r="AX98" s="539"/>
      <c r="AY98" s="539"/>
      <c r="AZ98" s="539"/>
      <c r="BA98" s="539"/>
      <c r="BB98" s="539"/>
      <c r="BC98" s="539"/>
      <c r="BD98" s="539"/>
      <c r="BE98" s="539"/>
      <c r="BF98" s="539"/>
      <c r="BG98" s="539"/>
      <c r="BH98" s="539"/>
      <c r="BI98" s="126"/>
      <c r="BJ98" s="115"/>
      <c r="BK98" s="115"/>
      <c r="BL98" s="115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</row>
    <row r="99" spans="1:101" ht="16.5" hidden="1" customHeight="1">
      <c r="A99" s="120"/>
      <c r="B99" s="434">
        <v>21</v>
      </c>
      <c r="C99" s="435"/>
      <c r="D99" s="537"/>
      <c r="E99" s="538"/>
      <c r="F99" s="538"/>
      <c r="G99" s="538"/>
      <c r="H99" s="538"/>
      <c r="I99" s="538"/>
      <c r="J99" s="538"/>
      <c r="K99" s="538"/>
      <c r="L99" s="538"/>
      <c r="M99" s="538"/>
      <c r="N99" s="538"/>
      <c r="O99" s="538"/>
      <c r="P99" s="538"/>
      <c r="Q99" s="538"/>
      <c r="R99" s="538"/>
      <c r="S99" s="436"/>
      <c r="T99" s="436"/>
      <c r="U99" s="436"/>
      <c r="V99" s="436"/>
      <c r="W99" s="436"/>
      <c r="X99" s="436"/>
      <c r="Y99" s="436"/>
      <c r="Z99" s="436"/>
      <c r="AA99" s="436"/>
      <c r="AB99" s="531"/>
      <c r="AC99" s="532"/>
      <c r="AD99" s="532"/>
      <c r="AE99" s="532"/>
      <c r="AF99" s="533"/>
      <c r="AG99" s="534"/>
      <c r="AH99" s="535"/>
      <c r="AI99" s="536"/>
      <c r="AJ99" s="534"/>
      <c r="AK99" s="535"/>
      <c r="AL99" s="536"/>
      <c r="AM99" s="525"/>
      <c r="AN99" s="526"/>
      <c r="AO99" s="527"/>
      <c r="AP99" s="528">
        <f t="shared" si="19"/>
        <v>0</v>
      </c>
      <c r="AQ99" s="529"/>
      <c r="AR99" s="530"/>
      <c r="AS99" s="134"/>
      <c r="AT99" s="115"/>
      <c r="AU99" s="539"/>
      <c r="AV99" s="539"/>
      <c r="AW99" s="539"/>
      <c r="AX99" s="539"/>
      <c r="AY99" s="539"/>
      <c r="AZ99" s="539"/>
      <c r="BA99" s="539"/>
      <c r="BB99" s="539"/>
      <c r="BC99" s="539"/>
      <c r="BD99" s="539"/>
      <c r="BE99" s="539"/>
      <c r="BF99" s="539"/>
      <c r="BG99" s="539"/>
      <c r="BH99" s="539"/>
      <c r="BI99" s="126"/>
      <c r="BJ99" s="115"/>
      <c r="BK99" s="115"/>
      <c r="BL99" s="115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</row>
    <row r="100" spans="1:101" ht="16.5" hidden="1" customHeight="1">
      <c r="A100" s="120"/>
      <c r="B100" s="434">
        <v>22</v>
      </c>
      <c r="C100" s="435"/>
      <c r="D100" s="537"/>
      <c r="E100" s="538"/>
      <c r="F100" s="538"/>
      <c r="G100" s="538"/>
      <c r="H100" s="538"/>
      <c r="I100" s="538"/>
      <c r="J100" s="538"/>
      <c r="K100" s="538"/>
      <c r="L100" s="538"/>
      <c r="M100" s="538"/>
      <c r="N100" s="538"/>
      <c r="O100" s="538"/>
      <c r="P100" s="538"/>
      <c r="Q100" s="538"/>
      <c r="R100" s="538"/>
      <c r="S100" s="436"/>
      <c r="T100" s="436"/>
      <c r="U100" s="436"/>
      <c r="V100" s="436"/>
      <c r="W100" s="436"/>
      <c r="X100" s="436"/>
      <c r="Y100" s="436"/>
      <c r="Z100" s="436"/>
      <c r="AA100" s="436"/>
      <c r="AB100" s="531"/>
      <c r="AC100" s="532"/>
      <c r="AD100" s="532"/>
      <c r="AE100" s="532"/>
      <c r="AF100" s="533"/>
      <c r="AG100" s="534"/>
      <c r="AH100" s="535"/>
      <c r="AI100" s="536"/>
      <c r="AJ100" s="534"/>
      <c r="AK100" s="535"/>
      <c r="AL100" s="536"/>
      <c r="AM100" s="525"/>
      <c r="AN100" s="526"/>
      <c r="AO100" s="527"/>
      <c r="AP100" s="528">
        <f t="shared" si="19"/>
        <v>0</v>
      </c>
      <c r="AQ100" s="529"/>
      <c r="AR100" s="530"/>
      <c r="AS100" s="134"/>
      <c r="AT100" s="115"/>
      <c r="AU100" s="539"/>
      <c r="AV100" s="539"/>
      <c r="AW100" s="539"/>
      <c r="AX100" s="539"/>
      <c r="AY100" s="539"/>
      <c r="AZ100" s="539"/>
      <c r="BA100" s="539"/>
      <c r="BB100" s="539"/>
      <c r="BC100" s="539"/>
      <c r="BD100" s="539"/>
      <c r="BE100" s="539"/>
      <c r="BF100" s="539"/>
      <c r="BG100" s="539"/>
      <c r="BH100" s="539"/>
      <c r="BI100" s="126"/>
      <c r="BJ100" s="115"/>
      <c r="BK100" s="115"/>
      <c r="BL100" s="115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</row>
    <row r="101" spans="1:101" ht="16.5" hidden="1" customHeight="1">
      <c r="A101" s="120"/>
      <c r="B101" s="434">
        <v>23</v>
      </c>
      <c r="C101" s="435"/>
      <c r="D101" s="537"/>
      <c r="E101" s="538"/>
      <c r="F101" s="538"/>
      <c r="G101" s="538"/>
      <c r="H101" s="538"/>
      <c r="I101" s="538"/>
      <c r="J101" s="538"/>
      <c r="K101" s="538"/>
      <c r="L101" s="538"/>
      <c r="M101" s="538"/>
      <c r="N101" s="538"/>
      <c r="O101" s="538"/>
      <c r="P101" s="538"/>
      <c r="Q101" s="538"/>
      <c r="R101" s="538"/>
      <c r="S101" s="436"/>
      <c r="T101" s="436"/>
      <c r="U101" s="436"/>
      <c r="V101" s="436"/>
      <c r="W101" s="436"/>
      <c r="X101" s="436"/>
      <c r="Y101" s="436"/>
      <c r="Z101" s="436"/>
      <c r="AA101" s="436"/>
      <c r="AB101" s="531"/>
      <c r="AC101" s="532"/>
      <c r="AD101" s="532"/>
      <c r="AE101" s="532"/>
      <c r="AF101" s="533"/>
      <c r="AG101" s="534"/>
      <c r="AH101" s="535"/>
      <c r="AI101" s="536"/>
      <c r="AJ101" s="534"/>
      <c r="AK101" s="535"/>
      <c r="AL101" s="536"/>
      <c r="AM101" s="525"/>
      <c r="AN101" s="526"/>
      <c r="AO101" s="527"/>
      <c r="AP101" s="528">
        <f t="shared" si="19"/>
        <v>0</v>
      </c>
      <c r="AQ101" s="529"/>
      <c r="AR101" s="530"/>
      <c r="AS101" s="134"/>
      <c r="AT101" s="115"/>
      <c r="AU101" s="539"/>
      <c r="AV101" s="539"/>
      <c r="AW101" s="539"/>
      <c r="AX101" s="539"/>
      <c r="AY101" s="539"/>
      <c r="AZ101" s="539"/>
      <c r="BA101" s="539"/>
      <c r="BB101" s="539"/>
      <c r="BC101" s="539"/>
      <c r="BD101" s="539"/>
      <c r="BE101" s="539"/>
      <c r="BF101" s="539"/>
      <c r="BG101" s="539"/>
      <c r="BH101" s="539"/>
      <c r="BI101" s="126"/>
      <c r="BJ101" s="115"/>
      <c r="BK101" s="115"/>
      <c r="BL101" s="115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</row>
    <row r="102" spans="1:101" ht="16.5" hidden="1" customHeight="1">
      <c r="A102" s="120"/>
      <c r="B102" s="434">
        <v>24</v>
      </c>
      <c r="C102" s="435"/>
      <c r="D102" s="537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436"/>
      <c r="T102" s="436"/>
      <c r="U102" s="436"/>
      <c r="V102" s="436"/>
      <c r="W102" s="436"/>
      <c r="X102" s="436"/>
      <c r="Y102" s="436"/>
      <c r="Z102" s="436"/>
      <c r="AA102" s="436"/>
      <c r="AB102" s="531"/>
      <c r="AC102" s="532"/>
      <c r="AD102" s="532"/>
      <c r="AE102" s="532"/>
      <c r="AF102" s="533"/>
      <c r="AG102" s="534"/>
      <c r="AH102" s="535"/>
      <c r="AI102" s="536"/>
      <c r="AJ102" s="534"/>
      <c r="AK102" s="535"/>
      <c r="AL102" s="536"/>
      <c r="AM102" s="525"/>
      <c r="AN102" s="526"/>
      <c r="AO102" s="527"/>
      <c r="AP102" s="528">
        <f t="shared" si="19"/>
        <v>0</v>
      </c>
      <c r="AQ102" s="529"/>
      <c r="AR102" s="530"/>
      <c r="AS102" s="134"/>
      <c r="AT102" s="115"/>
      <c r="AU102" s="539"/>
      <c r="AV102" s="539"/>
      <c r="AW102" s="539"/>
      <c r="AX102" s="539"/>
      <c r="AY102" s="539"/>
      <c r="AZ102" s="539"/>
      <c r="BA102" s="539"/>
      <c r="BB102" s="539"/>
      <c r="BC102" s="539"/>
      <c r="BD102" s="539"/>
      <c r="BE102" s="539"/>
      <c r="BF102" s="539"/>
      <c r="BG102" s="539"/>
      <c r="BH102" s="539"/>
      <c r="BI102" s="126"/>
      <c r="BJ102" s="115"/>
      <c r="BK102" s="115"/>
      <c r="BL102" s="115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</row>
    <row r="103" spans="1:101" ht="16.5" hidden="1" customHeight="1">
      <c r="A103" s="120"/>
      <c r="B103" s="434">
        <v>25</v>
      </c>
      <c r="C103" s="435"/>
      <c r="D103" s="537"/>
      <c r="E103" s="538"/>
      <c r="F103" s="538"/>
      <c r="G103" s="538"/>
      <c r="H103" s="538"/>
      <c r="I103" s="538"/>
      <c r="J103" s="538"/>
      <c r="K103" s="538"/>
      <c r="L103" s="538"/>
      <c r="M103" s="538"/>
      <c r="N103" s="538"/>
      <c r="O103" s="538"/>
      <c r="P103" s="538"/>
      <c r="Q103" s="538"/>
      <c r="R103" s="538"/>
      <c r="S103" s="436"/>
      <c r="T103" s="436"/>
      <c r="U103" s="436"/>
      <c r="V103" s="436"/>
      <c r="W103" s="436"/>
      <c r="X103" s="436"/>
      <c r="Y103" s="436"/>
      <c r="Z103" s="436"/>
      <c r="AA103" s="436"/>
      <c r="AB103" s="531"/>
      <c r="AC103" s="532"/>
      <c r="AD103" s="532"/>
      <c r="AE103" s="532"/>
      <c r="AF103" s="533"/>
      <c r="AG103" s="534"/>
      <c r="AH103" s="535"/>
      <c r="AI103" s="536"/>
      <c r="AJ103" s="534"/>
      <c r="AK103" s="535"/>
      <c r="AL103" s="536"/>
      <c r="AM103" s="525"/>
      <c r="AN103" s="526"/>
      <c r="AO103" s="527"/>
      <c r="AP103" s="528">
        <f t="shared" si="19"/>
        <v>0</v>
      </c>
      <c r="AQ103" s="529"/>
      <c r="AR103" s="530"/>
      <c r="AS103" s="134"/>
      <c r="AT103" s="115"/>
      <c r="AU103" s="539"/>
      <c r="AV103" s="539"/>
      <c r="AW103" s="539"/>
      <c r="AX103" s="539"/>
      <c r="AY103" s="539"/>
      <c r="AZ103" s="539"/>
      <c r="BA103" s="539"/>
      <c r="BB103" s="539"/>
      <c r="BC103" s="539"/>
      <c r="BD103" s="539"/>
      <c r="BE103" s="539"/>
      <c r="BF103" s="539"/>
      <c r="BG103" s="539"/>
      <c r="BH103" s="539"/>
      <c r="BI103" s="126"/>
      <c r="BJ103" s="115"/>
      <c r="BK103" s="115"/>
      <c r="BL103" s="115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</row>
    <row r="104" spans="1:101" ht="16.5" hidden="1" customHeight="1">
      <c r="A104" s="120"/>
      <c r="B104" s="434">
        <v>26</v>
      </c>
      <c r="C104" s="435"/>
      <c r="D104" s="537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436"/>
      <c r="T104" s="436"/>
      <c r="U104" s="436"/>
      <c r="V104" s="436"/>
      <c r="W104" s="436"/>
      <c r="X104" s="436"/>
      <c r="Y104" s="436"/>
      <c r="Z104" s="436"/>
      <c r="AA104" s="436"/>
      <c r="AB104" s="531"/>
      <c r="AC104" s="532"/>
      <c r="AD104" s="532"/>
      <c r="AE104" s="532"/>
      <c r="AF104" s="533"/>
      <c r="AG104" s="534"/>
      <c r="AH104" s="535"/>
      <c r="AI104" s="536"/>
      <c r="AJ104" s="534"/>
      <c r="AK104" s="535"/>
      <c r="AL104" s="536"/>
      <c r="AM104" s="525"/>
      <c r="AN104" s="526"/>
      <c r="AO104" s="527"/>
      <c r="AP104" s="528">
        <f t="shared" si="19"/>
        <v>0</v>
      </c>
      <c r="AQ104" s="529"/>
      <c r="AR104" s="530"/>
      <c r="AS104" s="134"/>
      <c r="AT104" s="115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126"/>
      <c r="BJ104" s="115"/>
      <c r="BK104" s="115"/>
      <c r="BL104" s="115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</row>
    <row r="105" spans="1:101" ht="16.5" hidden="1" customHeight="1">
      <c r="A105" s="120"/>
      <c r="B105" s="434">
        <v>27</v>
      </c>
      <c r="C105" s="435"/>
      <c r="D105" s="537"/>
      <c r="E105" s="538"/>
      <c r="F105" s="538"/>
      <c r="G105" s="538"/>
      <c r="H105" s="538"/>
      <c r="I105" s="538"/>
      <c r="J105" s="538"/>
      <c r="K105" s="538"/>
      <c r="L105" s="538"/>
      <c r="M105" s="538"/>
      <c r="N105" s="538"/>
      <c r="O105" s="538"/>
      <c r="P105" s="538"/>
      <c r="Q105" s="538"/>
      <c r="R105" s="538"/>
      <c r="S105" s="436"/>
      <c r="T105" s="436"/>
      <c r="U105" s="436"/>
      <c r="V105" s="436"/>
      <c r="W105" s="436"/>
      <c r="X105" s="436"/>
      <c r="Y105" s="436"/>
      <c r="Z105" s="436"/>
      <c r="AA105" s="436"/>
      <c r="AB105" s="531"/>
      <c r="AC105" s="532"/>
      <c r="AD105" s="532"/>
      <c r="AE105" s="532"/>
      <c r="AF105" s="533"/>
      <c r="AG105" s="534"/>
      <c r="AH105" s="535"/>
      <c r="AI105" s="536"/>
      <c r="AJ105" s="534"/>
      <c r="AK105" s="535"/>
      <c r="AL105" s="536"/>
      <c r="AM105" s="525"/>
      <c r="AN105" s="526"/>
      <c r="AO105" s="527"/>
      <c r="AP105" s="528">
        <f t="shared" si="19"/>
        <v>0</v>
      </c>
      <c r="AQ105" s="529"/>
      <c r="AR105" s="530"/>
      <c r="AS105" s="134"/>
      <c r="AT105" s="115"/>
      <c r="AU105" s="539"/>
      <c r="AV105" s="539"/>
      <c r="AW105" s="539"/>
      <c r="AX105" s="539"/>
      <c r="AY105" s="539"/>
      <c r="AZ105" s="539"/>
      <c r="BA105" s="539"/>
      <c r="BB105" s="539"/>
      <c r="BC105" s="539"/>
      <c r="BD105" s="539"/>
      <c r="BE105" s="539"/>
      <c r="BF105" s="539"/>
      <c r="BG105" s="539"/>
      <c r="BH105" s="539"/>
      <c r="BI105" s="126"/>
      <c r="BJ105" s="115"/>
      <c r="BK105" s="115"/>
      <c r="BL105" s="115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</row>
    <row r="106" spans="1:101" ht="16.5" hidden="1" customHeight="1">
      <c r="A106" s="120"/>
      <c r="B106" s="434">
        <v>28</v>
      </c>
      <c r="C106" s="435"/>
      <c r="D106" s="537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  <c r="O106" s="538"/>
      <c r="P106" s="538"/>
      <c r="Q106" s="538"/>
      <c r="R106" s="538"/>
      <c r="S106" s="436"/>
      <c r="T106" s="436"/>
      <c r="U106" s="436"/>
      <c r="V106" s="436"/>
      <c r="W106" s="436"/>
      <c r="X106" s="436"/>
      <c r="Y106" s="436"/>
      <c r="Z106" s="436"/>
      <c r="AA106" s="436"/>
      <c r="AB106" s="531"/>
      <c r="AC106" s="532"/>
      <c r="AD106" s="532"/>
      <c r="AE106" s="532"/>
      <c r="AF106" s="533"/>
      <c r="AG106" s="534"/>
      <c r="AH106" s="535"/>
      <c r="AI106" s="536"/>
      <c r="AJ106" s="534"/>
      <c r="AK106" s="535"/>
      <c r="AL106" s="536"/>
      <c r="AM106" s="525"/>
      <c r="AN106" s="526"/>
      <c r="AO106" s="527"/>
      <c r="AP106" s="528">
        <f t="shared" si="19"/>
        <v>0</v>
      </c>
      <c r="AQ106" s="529"/>
      <c r="AR106" s="530"/>
      <c r="AS106" s="134"/>
      <c r="AT106" s="115"/>
      <c r="AU106" s="539"/>
      <c r="AV106" s="539"/>
      <c r="AW106" s="539"/>
      <c r="AX106" s="539"/>
      <c r="AY106" s="539"/>
      <c r="AZ106" s="539"/>
      <c r="BA106" s="539"/>
      <c r="BB106" s="539"/>
      <c r="BC106" s="539"/>
      <c r="BD106" s="539"/>
      <c r="BE106" s="539"/>
      <c r="BF106" s="539"/>
      <c r="BG106" s="539"/>
      <c r="BH106" s="539"/>
      <c r="BI106" s="126"/>
      <c r="BJ106" s="115"/>
      <c r="BK106" s="115"/>
      <c r="BL106" s="115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</row>
    <row r="107" spans="1:101" ht="15.75" hidden="1" customHeight="1">
      <c r="A107" s="120"/>
      <c r="B107" s="434">
        <v>29</v>
      </c>
      <c r="C107" s="435"/>
      <c r="D107" s="537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38"/>
      <c r="Q107" s="538"/>
      <c r="R107" s="538"/>
      <c r="S107" s="436"/>
      <c r="T107" s="436"/>
      <c r="U107" s="436"/>
      <c r="V107" s="436"/>
      <c r="W107" s="436"/>
      <c r="X107" s="436"/>
      <c r="Y107" s="436"/>
      <c r="Z107" s="436"/>
      <c r="AA107" s="436"/>
      <c r="AB107" s="531"/>
      <c r="AC107" s="532"/>
      <c r="AD107" s="532"/>
      <c r="AE107" s="532"/>
      <c r="AF107" s="533"/>
      <c r="AG107" s="534"/>
      <c r="AH107" s="535"/>
      <c r="AI107" s="536"/>
      <c r="AJ107" s="534"/>
      <c r="AK107" s="535"/>
      <c r="AL107" s="536"/>
      <c r="AM107" s="525"/>
      <c r="AN107" s="526"/>
      <c r="AO107" s="527"/>
      <c r="AP107" s="528">
        <f t="shared" si="19"/>
        <v>0</v>
      </c>
      <c r="AQ107" s="529"/>
      <c r="AR107" s="530"/>
      <c r="AS107" s="134"/>
      <c r="AT107" s="115"/>
      <c r="AU107" s="539"/>
      <c r="AV107" s="539"/>
      <c r="AW107" s="539"/>
      <c r="AX107" s="539"/>
      <c r="AY107" s="539"/>
      <c r="AZ107" s="539"/>
      <c r="BA107" s="539"/>
      <c r="BB107" s="539"/>
      <c r="BC107" s="539"/>
      <c r="BD107" s="539"/>
      <c r="BE107" s="539"/>
      <c r="BF107" s="539"/>
      <c r="BG107" s="539"/>
      <c r="BH107" s="539"/>
      <c r="BI107" s="126"/>
      <c r="BJ107" s="115"/>
      <c r="BK107" s="115"/>
      <c r="BL107" s="115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</row>
    <row r="108" spans="1:101" ht="16.5" hidden="1" customHeight="1">
      <c r="A108" s="120"/>
      <c r="B108" s="434">
        <v>30</v>
      </c>
      <c r="C108" s="435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531"/>
      <c r="AC108" s="532"/>
      <c r="AD108" s="532"/>
      <c r="AE108" s="532"/>
      <c r="AF108" s="533"/>
      <c r="AG108" s="534"/>
      <c r="AH108" s="535"/>
      <c r="AI108" s="536"/>
      <c r="AJ108" s="534"/>
      <c r="AK108" s="535"/>
      <c r="AL108" s="536"/>
      <c r="AM108" s="525"/>
      <c r="AN108" s="526"/>
      <c r="AO108" s="527"/>
      <c r="AP108" s="528">
        <f t="shared" si="19"/>
        <v>0</v>
      </c>
      <c r="AQ108" s="529"/>
      <c r="AR108" s="530"/>
      <c r="AS108" s="134"/>
      <c r="AT108" s="115"/>
      <c r="AU108" s="539"/>
      <c r="AV108" s="539"/>
      <c r="AW108" s="539"/>
      <c r="AX108" s="539"/>
      <c r="AY108" s="539"/>
      <c r="AZ108" s="539"/>
      <c r="BA108" s="539"/>
      <c r="BB108" s="539"/>
      <c r="BC108" s="539"/>
      <c r="BD108" s="539"/>
      <c r="BE108" s="539"/>
      <c r="BF108" s="539"/>
      <c r="BG108" s="539"/>
      <c r="BH108" s="539"/>
      <c r="BI108" s="126"/>
      <c r="BJ108" s="115"/>
      <c r="BK108" s="115"/>
      <c r="BL108" s="115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</row>
    <row r="109" spans="1:101" s="87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</row>
    <row r="110" spans="1:101" ht="17.25" thickBot="1">
      <c r="B110" s="524" t="s">
        <v>220</v>
      </c>
      <c r="C110" s="524"/>
      <c r="D110" s="524"/>
      <c r="E110" s="524"/>
      <c r="F110" s="524"/>
      <c r="G110" s="524"/>
      <c r="H110" s="524"/>
      <c r="I110" s="524"/>
      <c r="J110" s="524"/>
      <c r="K110" s="524"/>
      <c r="L110" s="524"/>
      <c r="M110" s="524"/>
      <c r="N110" s="524"/>
      <c r="O110" s="524"/>
      <c r="P110" s="524"/>
      <c r="Q110" s="524"/>
      <c r="R110" s="524"/>
      <c r="S110" s="524"/>
      <c r="T110" s="524"/>
      <c r="U110" s="524"/>
      <c r="V110" s="524"/>
      <c r="W110" s="524"/>
      <c r="X110" s="524"/>
      <c r="Y110" s="524"/>
      <c r="Z110" s="524"/>
      <c r="AA110" s="524"/>
      <c r="AB110" s="524"/>
      <c r="AC110" s="524"/>
      <c r="AD110" s="524"/>
      <c r="AE110" s="524"/>
      <c r="AF110" s="524"/>
      <c r="AG110" s="524"/>
      <c r="AH110" s="524"/>
      <c r="AI110" s="524"/>
      <c r="AJ110" s="524"/>
      <c r="AK110" s="524"/>
      <c r="AL110" s="524"/>
      <c r="AM110" s="524"/>
      <c r="AN110" s="524"/>
      <c r="AO110" s="524"/>
      <c r="AP110" s="524"/>
      <c r="AQ110" s="524"/>
      <c r="AR110" s="524"/>
      <c r="AS110" s="524"/>
      <c r="AT110" s="524"/>
      <c r="AU110" s="524"/>
      <c r="AV110" s="524"/>
      <c r="AW110" s="524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</row>
    <row r="111" spans="1:101" ht="18.75" customHeight="1">
      <c r="B111" s="487" t="s">
        <v>221</v>
      </c>
      <c r="C111" s="487"/>
      <c r="D111" s="487"/>
      <c r="E111" s="487"/>
      <c r="F111" s="487"/>
      <c r="G111" s="487"/>
      <c r="H111" s="487"/>
      <c r="I111" s="487"/>
      <c r="J111" s="487"/>
      <c r="K111" s="487"/>
      <c r="L111" s="487"/>
      <c r="M111" s="487"/>
      <c r="N111" s="487"/>
      <c r="O111" s="488"/>
      <c r="P111" s="489" t="s">
        <v>222</v>
      </c>
      <c r="Q111" s="490"/>
      <c r="R111" s="490"/>
      <c r="S111" s="490"/>
      <c r="T111" s="490"/>
      <c r="U111" s="491"/>
      <c r="V111" s="489" t="s">
        <v>223</v>
      </c>
      <c r="W111" s="490"/>
      <c r="X111" s="490"/>
      <c r="Y111" s="490"/>
      <c r="Z111" s="490"/>
      <c r="AA111" s="490"/>
      <c r="AB111" s="490"/>
      <c r="AC111" s="491"/>
      <c r="AD111" s="489" t="s">
        <v>224</v>
      </c>
      <c r="AE111" s="490"/>
      <c r="AF111" s="490"/>
      <c r="AG111" s="490"/>
      <c r="AH111" s="490"/>
      <c r="AI111" s="490"/>
      <c r="AJ111" s="490"/>
      <c r="AK111" s="490"/>
      <c r="AL111" s="490"/>
      <c r="AM111" s="490"/>
      <c r="AN111" s="490"/>
      <c r="AO111" s="491"/>
      <c r="AP111" s="489" t="s">
        <v>225</v>
      </c>
      <c r="AQ111" s="490"/>
      <c r="AR111" s="490"/>
      <c r="AS111" s="490"/>
      <c r="AT111" s="490"/>
      <c r="AU111" s="490"/>
      <c r="AV111" s="490"/>
      <c r="AW111" s="490"/>
      <c r="AX111" s="490"/>
      <c r="AY111" s="490"/>
      <c r="AZ111" s="490"/>
      <c r="BA111" s="491"/>
      <c r="BB111" s="489" t="s">
        <v>226</v>
      </c>
      <c r="BC111" s="490"/>
      <c r="BD111" s="490"/>
      <c r="BE111" s="490"/>
      <c r="BF111" s="490"/>
      <c r="BG111" s="490"/>
      <c r="BH111" s="490"/>
      <c r="BI111" s="490"/>
      <c r="BJ111" s="490"/>
      <c r="BK111" s="490"/>
      <c r="BL111" s="490"/>
      <c r="BM111" s="490"/>
      <c r="BN111" s="490"/>
      <c r="BO111" s="490"/>
      <c r="BP111" s="490"/>
      <c r="BQ111" s="490"/>
      <c r="BR111" s="490"/>
      <c r="BS111" s="490"/>
      <c r="BT111" s="490"/>
      <c r="BU111" s="490"/>
      <c r="BV111" s="490"/>
      <c r="BW111" s="490"/>
      <c r="BX111" s="490"/>
      <c r="BY111" s="490"/>
      <c r="BZ111" s="490"/>
      <c r="CA111" s="490"/>
      <c r="CB111" s="490"/>
      <c r="CC111" s="490"/>
      <c r="CD111" s="490"/>
      <c r="CE111" s="490"/>
      <c r="CF111" s="490"/>
      <c r="CG111" s="490"/>
      <c r="CH111" s="490"/>
      <c r="CI111" s="490"/>
      <c r="CJ111" s="490"/>
      <c r="CK111" s="490"/>
      <c r="CL111" s="490"/>
      <c r="CM111" s="490"/>
      <c r="CN111" s="491"/>
      <c r="CO111" s="9"/>
      <c r="CP111"/>
      <c r="CQ111"/>
      <c r="CR111"/>
      <c r="CS111"/>
      <c r="CT111"/>
      <c r="CU111"/>
      <c r="CV111"/>
      <c r="CW111"/>
    </row>
    <row r="112" spans="1:101" ht="16.5" customHeight="1">
      <c r="B112" s="478" t="s">
        <v>104</v>
      </c>
      <c r="C112" s="479"/>
      <c r="D112" s="473" t="s">
        <v>227</v>
      </c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8"/>
      <c r="P112" s="472" t="s">
        <v>228</v>
      </c>
      <c r="Q112" s="473"/>
      <c r="R112" s="473"/>
      <c r="S112" s="473" t="s">
        <v>229</v>
      </c>
      <c r="T112" s="473"/>
      <c r="U112" s="474"/>
      <c r="V112" s="480" t="s">
        <v>62</v>
      </c>
      <c r="W112" s="481"/>
      <c r="X112" s="481"/>
      <c r="Y112" s="481"/>
      <c r="Z112" s="481" t="s">
        <v>63</v>
      </c>
      <c r="AA112" s="481"/>
      <c r="AB112" s="481"/>
      <c r="AC112" s="482"/>
      <c r="AD112" s="475" t="s">
        <v>207</v>
      </c>
      <c r="AE112" s="476"/>
      <c r="AF112" s="476"/>
      <c r="AG112" s="476"/>
      <c r="AH112" s="476" t="s">
        <v>51</v>
      </c>
      <c r="AI112" s="476"/>
      <c r="AJ112" s="476"/>
      <c r="AK112" s="476"/>
      <c r="AL112" s="476" t="s">
        <v>109</v>
      </c>
      <c r="AM112" s="476"/>
      <c r="AN112" s="476"/>
      <c r="AO112" s="477"/>
      <c r="AP112" s="475" t="s">
        <v>230</v>
      </c>
      <c r="AQ112" s="476"/>
      <c r="AR112" s="476"/>
      <c r="AS112" s="476"/>
      <c r="AT112" s="476" t="s">
        <v>51</v>
      </c>
      <c r="AU112" s="476"/>
      <c r="AV112" s="476"/>
      <c r="AW112" s="476"/>
      <c r="AX112" s="476" t="s">
        <v>109</v>
      </c>
      <c r="AY112" s="476"/>
      <c r="AZ112" s="476"/>
      <c r="BA112" s="477"/>
      <c r="BB112" s="522" t="s">
        <v>231</v>
      </c>
      <c r="BC112" s="519"/>
      <c r="BD112" s="523"/>
      <c r="BE112" s="518" t="s">
        <v>232</v>
      </c>
      <c r="BF112" s="519"/>
      <c r="BG112" s="523"/>
      <c r="BH112" s="518" t="s">
        <v>233</v>
      </c>
      <c r="BI112" s="519"/>
      <c r="BJ112" s="523"/>
      <c r="BK112" s="518" t="s">
        <v>234</v>
      </c>
      <c r="BL112" s="519"/>
      <c r="BM112" s="523"/>
      <c r="BN112" s="476" t="s">
        <v>51</v>
      </c>
      <c r="BO112" s="476"/>
      <c r="BP112" s="476"/>
      <c r="BQ112" s="476"/>
      <c r="BR112" s="476" t="s">
        <v>109</v>
      </c>
      <c r="BS112" s="476"/>
      <c r="BT112" s="476"/>
      <c r="BU112" s="476"/>
      <c r="BV112" s="518" t="s">
        <v>79</v>
      </c>
      <c r="BW112" s="519"/>
      <c r="BX112" s="519"/>
      <c r="BY112" s="519"/>
      <c r="BZ112" s="519"/>
      <c r="CA112" s="519"/>
      <c r="CB112" s="519"/>
      <c r="CC112" s="519"/>
      <c r="CD112" s="476" t="s">
        <v>80</v>
      </c>
      <c r="CE112" s="476"/>
      <c r="CF112" s="476"/>
      <c r="CG112" s="476"/>
      <c r="CH112" s="476"/>
      <c r="CI112" s="476"/>
      <c r="CJ112" s="476"/>
      <c r="CK112" s="476"/>
      <c r="CL112" s="478" t="s">
        <v>235</v>
      </c>
      <c r="CM112" s="520"/>
      <c r="CN112" s="521"/>
      <c r="CO112"/>
      <c r="CP112"/>
      <c r="CQ112"/>
      <c r="CR112"/>
      <c r="CS112" s="9"/>
      <c r="CT112" s="9"/>
      <c r="CU112" s="9"/>
      <c r="CV112" s="9"/>
      <c r="CW112"/>
    </row>
    <row r="113" spans="2:130" ht="15.75" customHeight="1">
      <c r="B113" s="434">
        <v>1</v>
      </c>
      <c r="C113" s="435"/>
      <c r="D113" s="436" t="s">
        <v>236</v>
      </c>
      <c r="E113" s="436"/>
      <c r="F113" s="436"/>
      <c r="G113" s="436"/>
      <c r="H113" s="436"/>
      <c r="I113" s="436"/>
      <c r="J113" s="436"/>
      <c r="K113" s="436"/>
      <c r="L113" s="436"/>
      <c r="M113" s="436"/>
      <c r="N113" s="436"/>
      <c r="O113" s="437"/>
      <c r="P113" s="454">
        <v>45597</v>
      </c>
      <c r="Q113" s="455"/>
      <c r="R113" s="455"/>
      <c r="S113" s="455">
        <v>45597</v>
      </c>
      <c r="T113" s="455"/>
      <c r="U113" s="456"/>
      <c r="V113" s="457" t="s">
        <v>237</v>
      </c>
      <c r="W113" s="458"/>
      <c r="X113" s="458"/>
      <c r="Y113" s="458"/>
      <c r="Z113" s="508" t="s">
        <v>238</v>
      </c>
      <c r="AA113" s="508"/>
      <c r="AB113" s="508"/>
      <c r="AC113" s="509"/>
      <c r="AD113" s="446">
        <v>0</v>
      </c>
      <c r="AE113" s="447"/>
      <c r="AF113" s="447"/>
      <c r="AG113" s="447"/>
      <c r="AH113" s="447">
        <v>0</v>
      </c>
      <c r="AI113" s="447"/>
      <c r="AJ113" s="447"/>
      <c r="AK113" s="447"/>
      <c r="AL113" s="444">
        <f>IF(V113="","",AD113-AH113)</f>
        <v>0</v>
      </c>
      <c r="AM113" s="444"/>
      <c r="AN113" s="444"/>
      <c r="AO113" s="445"/>
      <c r="AP113" s="446">
        <v>15800</v>
      </c>
      <c r="AQ113" s="447"/>
      <c r="AR113" s="447"/>
      <c r="AS113" s="447"/>
      <c r="AT113" s="448">
        <v>0</v>
      </c>
      <c r="AU113" s="448"/>
      <c r="AV113" s="448"/>
      <c r="AW113" s="448"/>
      <c r="AX113" s="449">
        <f>IF(V113="","",AP113-AT113)</f>
        <v>15800</v>
      </c>
      <c r="AY113" s="449"/>
      <c r="AZ113" s="449"/>
      <c r="BA113" s="450"/>
      <c r="BB113" s="503"/>
      <c r="BC113" s="504"/>
      <c r="BD113" s="505"/>
      <c r="BE113" s="506">
        <v>2500</v>
      </c>
      <c r="BF113" s="504"/>
      <c r="BG113" s="505"/>
      <c r="BH113" s="506"/>
      <c r="BI113" s="504"/>
      <c r="BJ113" s="505"/>
      <c r="BK113" s="506"/>
      <c r="BL113" s="504"/>
      <c r="BM113" s="505"/>
      <c r="BN113" s="447"/>
      <c r="BO113" s="447"/>
      <c r="BP113" s="447"/>
      <c r="BQ113" s="447"/>
      <c r="BR113" s="510">
        <f>SUM(BB113:BM113)-BN113</f>
        <v>2500</v>
      </c>
      <c r="BS113" s="510"/>
      <c r="BT113" s="510"/>
      <c r="BU113" s="510"/>
      <c r="BV113" s="452" t="s">
        <v>239</v>
      </c>
      <c r="BW113" s="452"/>
      <c r="BX113" s="452"/>
      <c r="BY113" s="452"/>
      <c r="BZ113" s="452"/>
      <c r="CA113" s="452"/>
      <c r="CB113" s="452"/>
      <c r="CC113" s="452"/>
      <c r="CD113" s="452" t="s">
        <v>240</v>
      </c>
      <c r="CE113" s="452"/>
      <c r="CF113" s="452"/>
      <c r="CG113" s="452"/>
      <c r="CH113" s="452"/>
      <c r="CI113" s="452"/>
      <c r="CJ113" s="452"/>
      <c r="CK113" s="452"/>
      <c r="CL113" s="506">
        <v>30</v>
      </c>
      <c r="CM113" s="504"/>
      <c r="CN113" s="507"/>
      <c r="CO113"/>
      <c r="CP113"/>
      <c r="CQ113"/>
      <c r="CR113"/>
      <c r="CS113" s="122"/>
      <c r="CT113" s="122"/>
      <c r="CU113" s="122"/>
      <c r="CV113" s="122"/>
      <c r="CW113"/>
    </row>
    <row r="114" spans="2:130" ht="15.75" customHeight="1">
      <c r="B114" s="434">
        <v>2</v>
      </c>
      <c r="C114" s="435"/>
      <c r="D114" s="436" t="s">
        <v>241</v>
      </c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37"/>
      <c r="P114" s="454">
        <v>45667</v>
      </c>
      <c r="Q114" s="455"/>
      <c r="R114" s="455"/>
      <c r="S114" s="455">
        <v>45668</v>
      </c>
      <c r="T114" s="455"/>
      <c r="U114" s="456"/>
      <c r="V114" s="457" t="s">
        <v>242</v>
      </c>
      <c r="W114" s="458"/>
      <c r="X114" s="458"/>
      <c r="Y114" s="458"/>
      <c r="Z114" s="508" t="s">
        <v>243</v>
      </c>
      <c r="AA114" s="508"/>
      <c r="AB114" s="508"/>
      <c r="AC114" s="509"/>
      <c r="AD114" s="446">
        <v>0</v>
      </c>
      <c r="AE114" s="447"/>
      <c r="AF114" s="447"/>
      <c r="AG114" s="447"/>
      <c r="AH114" s="447">
        <v>0</v>
      </c>
      <c r="AI114" s="447"/>
      <c r="AJ114" s="447"/>
      <c r="AK114" s="447"/>
      <c r="AL114" s="444">
        <f t="shared" ref="AL114:AL122" si="20">IF(V114="","",AD114-AH114)</f>
        <v>0</v>
      </c>
      <c r="AM114" s="444"/>
      <c r="AN114" s="444"/>
      <c r="AO114" s="445"/>
      <c r="AP114" s="446">
        <v>19600</v>
      </c>
      <c r="AQ114" s="447"/>
      <c r="AR114" s="447"/>
      <c r="AS114" s="447"/>
      <c r="AT114" s="448">
        <v>0</v>
      </c>
      <c r="AU114" s="448"/>
      <c r="AV114" s="448"/>
      <c r="AW114" s="448"/>
      <c r="AX114" s="449">
        <f t="shared" ref="AX114:AX122" si="21">IF(V114="","",AP114-AT114)</f>
        <v>19600</v>
      </c>
      <c r="AY114" s="449"/>
      <c r="AZ114" s="449"/>
      <c r="BA114" s="450"/>
      <c r="BB114" s="503"/>
      <c r="BC114" s="504"/>
      <c r="BD114" s="505"/>
      <c r="BE114" s="506">
        <v>2500</v>
      </c>
      <c r="BF114" s="504"/>
      <c r="BG114" s="505"/>
      <c r="BH114" s="506">
        <v>1000</v>
      </c>
      <c r="BI114" s="504"/>
      <c r="BJ114" s="505"/>
      <c r="BK114" s="506"/>
      <c r="BL114" s="504"/>
      <c r="BM114" s="505"/>
      <c r="BN114" s="447"/>
      <c r="BO114" s="447"/>
      <c r="BP114" s="447"/>
      <c r="BQ114" s="447"/>
      <c r="BR114" s="510">
        <f t="shared" ref="BR114:BR122" si="22">SUM(BB114:BM114)-BN114</f>
        <v>3500</v>
      </c>
      <c r="BS114" s="510"/>
      <c r="BT114" s="510"/>
      <c r="BU114" s="510"/>
      <c r="BV114" s="452" t="s">
        <v>244</v>
      </c>
      <c r="BW114" s="452"/>
      <c r="BX114" s="452"/>
      <c r="BY114" s="452"/>
      <c r="BZ114" s="452"/>
      <c r="CA114" s="452"/>
      <c r="CB114" s="452"/>
      <c r="CC114" s="452"/>
      <c r="CD114" s="452" t="s">
        <v>245</v>
      </c>
      <c r="CE114" s="452"/>
      <c r="CF114" s="452"/>
      <c r="CG114" s="452"/>
      <c r="CH114" s="452"/>
      <c r="CI114" s="452"/>
      <c r="CJ114" s="452"/>
      <c r="CK114" s="452"/>
      <c r="CL114" s="506">
        <v>35</v>
      </c>
      <c r="CM114" s="504"/>
      <c r="CN114" s="507"/>
      <c r="CO114"/>
      <c r="CP114"/>
      <c r="CQ114"/>
      <c r="CR114"/>
      <c r="CS114" s="122"/>
      <c r="CT114" s="122"/>
      <c r="CU114" s="122"/>
      <c r="CV114" s="122"/>
      <c r="CW114"/>
    </row>
    <row r="115" spans="2:130" ht="15.75" hidden="1" customHeight="1">
      <c r="B115" s="434">
        <v>3</v>
      </c>
      <c r="C115" s="435"/>
      <c r="D115" s="436"/>
      <c r="E115" s="436"/>
      <c r="F115" s="436"/>
      <c r="G115" s="436"/>
      <c r="H115" s="436"/>
      <c r="I115" s="436"/>
      <c r="J115" s="436"/>
      <c r="K115" s="436"/>
      <c r="L115" s="436"/>
      <c r="M115" s="436"/>
      <c r="N115" s="436"/>
      <c r="O115" s="437"/>
      <c r="P115" s="454"/>
      <c r="Q115" s="455"/>
      <c r="R115" s="455"/>
      <c r="S115" s="455"/>
      <c r="T115" s="455"/>
      <c r="U115" s="456"/>
      <c r="V115" s="457"/>
      <c r="W115" s="458"/>
      <c r="X115" s="458"/>
      <c r="Y115" s="458"/>
      <c r="Z115" s="508"/>
      <c r="AA115" s="508"/>
      <c r="AB115" s="508"/>
      <c r="AC115" s="509"/>
      <c r="AD115" s="446"/>
      <c r="AE115" s="447"/>
      <c r="AF115" s="447"/>
      <c r="AG115" s="447"/>
      <c r="AH115" s="447"/>
      <c r="AI115" s="447"/>
      <c r="AJ115" s="447"/>
      <c r="AK115" s="447"/>
      <c r="AL115" s="444" t="str">
        <f t="shared" si="20"/>
        <v/>
      </c>
      <c r="AM115" s="444"/>
      <c r="AN115" s="444"/>
      <c r="AO115" s="445"/>
      <c r="AP115" s="446"/>
      <c r="AQ115" s="447"/>
      <c r="AR115" s="447"/>
      <c r="AS115" s="447"/>
      <c r="AT115" s="448"/>
      <c r="AU115" s="448"/>
      <c r="AV115" s="448"/>
      <c r="AW115" s="448"/>
      <c r="AX115" s="449" t="str">
        <f t="shared" si="21"/>
        <v/>
      </c>
      <c r="AY115" s="449"/>
      <c r="AZ115" s="449"/>
      <c r="BA115" s="450"/>
      <c r="BB115" s="503"/>
      <c r="BC115" s="504"/>
      <c r="BD115" s="505"/>
      <c r="BE115" s="506"/>
      <c r="BF115" s="504"/>
      <c r="BG115" s="505"/>
      <c r="BH115" s="506"/>
      <c r="BI115" s="504"/>
      <c r="BJ115" s="505"/>
      <c r="BK115" s="506"/>
      <c r="BL115" s="504"/>
      <c r="BM115" s="505"/>
      <c r="BN115" s="447"/>
      <c r="BO115" s="447"/>
      <c r="BP115" s="447"/>
      <c r="BQ115" s="447"/>
      <c r="BR115" s="510">
        <f t="shared" si="22"/>
        <v>0</v>
      </c>
      <c r="BS115" s="510"/>
      <c r="BT115" s="510"/>
      <c r="BU115" s="510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506"/>
      <c r="CM115" s="504"/>
      <c r="CN115" s="507"/>
      <c r="CO115"/>
      <c r="CP115"/>
      <c r="CQ115"/>
      <c r="CR115"/>
      <c r="CS115" s="122"/>
      <c r="CT115" s="122"/>
      <c r="CU115" s="122"/>
      <c r="CV115" s="122"/>
      <c r="CW115"/>
    </row>
    <row r="116" spans="2:130" ht="15.75" hidden="1" customHeight="1">
      <c r="B116" s="434">
        <v>4</v>
      </c>
      <c r="C116" s="435"/>
      <c r="D116" s="436"/>
      <c r="E116" s="436"/>
      <c r="F116" s="436"/>
      <c r="G116" s="436"/>
      <c r="H116" s="436"/>
      <c r="I116" s="436"/>
      <c r="J116" s="436"/>
      <c r="K116" s="436"/>
      <c r="L116" s="436"/>
      <c r="M116" s="436"/>
      <c r="N116" s="436"/>
      <c r="O116" s="437"/>
      <c r="P116" s="454"/>
      <c r="Q116" s="455"/>
      <c r="R116" s="455"/>
      <c r="S116" s="455"/>
      <c r="T116" s="455"/>
      <c r="U116" s="456"/>
      <c r="V116" s="457"/>
      <c r="W116" s="458"/>
      <c r="X116" s="458"/>
      <c r="Y116" s="458"/>
      <c r="Z116" s="508"/>
      <c r="AA116" s="508"/>
      <c r="AB116" s="508"/>
      <c r="AC116" s="509"/>
      <c r="AD116" s="446"/>
      <c r="AE116" s="447"/>
      <c r="AF116" s="447"/>
      <c r="AG116" s="447"/>
      <c r="AH116" s="447"/>
      <c r="AI116" s="447"/>
      <c r="AJ116" s="447"/>
      <c r="AK116" s="447"/>
      <c r="AL116" s="444" t="str">
        <f t="shared" si="20"/>
        <v/>
      </c>
      <c r="AM116" s="444"/>
      <c r="AN116" s="444"/>
      <c r="AO116" s="445"/>
      <c r="AP116" s="446"/>
      <c r="AQ116" s="447"/>
      <c r="AR116" s="447"/>
      <c r="AS116" s="447"/>
      <c r="AT116" s="448"/>
      <c r="AU116" s="448"/>
      <c r="AV116" s="448"/>
      <c r="AW116" s="448"/>
      <c r="AX116" s="449" t="str">
        <f t="shared" si="21"/>
        <v/>
      </c>
      <c r="AY116" s="449"/>
      <c r="AZ116" s="449"/>
      <c r="BA116" s="450"/>
      <c r="BB116" s="503"/>
      <c r="BC116" s="504"/>
      <c r="BD116" s="505"/>
      <c r="BE116" s="506"/>
      <c r="BF116" s="504"/>
      <c r="BG116" s="505"/>
      <c r="BH116" s="506"/>
      <c r="BI116" s="504"/>
      <c r="BJ116" s="505"/>
      <c r="BK116" s="506"/>
      <c r="BL116" s="504"/>
      <c r="BM116" s="505"/>
      <c r="BN116" s="447"/>
      <c r="BO116" s="447"/>
      <c r="BP116" s="447"/>
      <c r="BQ116" s="447"/>
      <c r="BR116" s="510">
        <f t="shared" si="22"/>
        <v>0</v>
      </c>
      <c r="BS116" s="510"/>
      <c r="BT116" s="510"/>
      <c r="BU116" s="510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452"/>
      <c r="CK116" s="452"/>
      <c r="CL116" s="506"/>
      <c r="CM116" s="504"/>
      <c r="CN116" s="507"/>
      <c r="CO116"/>
      <c r="CP116"/>
      <c r="CQ116"/>
      <c r="CR116"/>
      <c r="CS116" s="122"/>
      <c r="CT116" s="122"/>
      <c r="CU116" s="122"/>
      <c r="CV116" s="122"/>
      <c r="CW116"/>
    </row>
    <row r="117" spans="2:130" ht="15.75" hidden="1" customHeight="1">
      <c r="B117" s="434">
        <v>5</v>
      </c>
      <c r="C117" s="435"/>
      <c r="D117" s="436"/>
      <c r="E117" s="436"/>
      <c r="F117" s="436"/>
      <c r="G117" s="436"/>
      <c r="H117" s="436"/>
      <c r="I117" s="436"/>
      <c r="J117" s="436"/>
      <c r="K117" s="436"/>
      <c r="L117" s="436"/>
      <c r="M117" s="436"/>
      <c r="N117" s="436"/>
      <c r="O117" s="437"/>
      <c r="P117" s="466"/>
      <c r="Q117" s="467"/>
      <c r="R117" s="467"/>
      <c r="S117" s="467"/>
      <c r="T117" s="467"/>
      <c r="U117" s="468"/>
      <c r="V117" s="469"/>
      <c r="W117" s="470"/>
      <c r="X117" s="470"/>
      <c r="Y117" s="470"/>
      <c r="Z117" s="515"/>
      <c r="AA117" s="515"/>
      <c r="AB117" s="515"/>
      <c r="AC117" s="516"/>
      <c r="AD117" s="460"/>
      <c r="AE117" s="461"/>
      <c r="AF117" s="461"/>
      <c r="AG117" s="461"/>
      <c r="AH117" s="461"/>
      <c r="AI117" s="461"/>
      <c r="AJ117" s="461"/>
      <c r="AK117" s="461"/>
      <c r="AL117" s="444" t="str">
        <f t="shared" si="20"/>
        <v/>
      </c>
      <c r="AM117" s="444"/>
      <c r="AN117" s="444"/>
      <c r="AO117" s="445"/>
      <c r="AP117" s="460"/>
      <c r="AQ117" s="461"/>
      <c r="AR117" s="461"/>
      <c r="AS117" s="461"/>
      <c r="AT117" s="462"/>
      <c r="AU117" s="462"/>
      <c r="AV117" s="462"/>
      <c r="AW117" s="462"/>
      <c r="AX117" s="449" t="str">
        <f t="shared" si="21"/>
        <v/>
      </c>
      <c r="AY117" s="449"/>
      <c r="AZ117" s="449"/>
      <c r="BA117" s="450"/>
      <c r="BB117" s="514"/>
      <c r="BC117" s="512"/>
      <c r="BD117" s="513"/>
      <c r="BE117" s="511"/>
      <c r="BF117" s="512"/>
      <c r="BG117" s="513"/>
      <c r="BH117" s="511"/>
      <c r="BI117" s="512"/>
      <c r="BJ117" s="513"/>
      <c r="BK117" s="511"/>
      <c r="BL117" s="512"/>
      <c r="BM117" s="513"/>
      <c r="BN117" s="461"/>
      <c r="BO117" s="461"/>
      <c r="BP117" s="461"/>
      <c r="BQ117" s="461"/>
      <c r="BR117" s="510">
        <f t="shared" si="22"/>
        <v>0</v>
      </c>
      <c r="BS117" s="510"/>
      <c r="BT117" s="510"/>
      <c r="BU117" s="510"/>
      <c r="BV117" s="464"/>
      <c r="BW117" s="464"/>
      <c r="BX117" s="464"/>
      <c r="BY117" s="464"/>
      <c r="BZ117" s="464"/>
      <c r="CA117" s="464"/>
      <c r="CB117" s="464"/>
      <c r="CC117" s="464"/>
      <c r="CD117" s="464"/>
      <c r="CE117" s="464"/>
      <c r="CF117" s="464"/>
      <c r="CG117" s="464"/>
      <c r="CH117" s="464"/>
      <c r="CI117" s="464"/>
      <c r="CJ117" s="464"/>
      <c r="CK117" s="464"/>
      <c r="CL117" s="511"/>
      <c r="CM117" s="512"/>
      <c r="CN117" s="517"/>
      <c r="CO117"/>
      <c r="CP117"/>
      <c r="CQ117"/>
      <c r="CR117"/>
      <c r="CS117" s="122"/>
      <c r="CT117" s="122"/>
      <c r="CU117" s="122"/>
      <c r="CV117" s="122"/>
      <c r="CW117"/>
    </row>
    <row r="118" spans="2:130" ht="15.75" hidden="1" customHeight="1">
      <c r="B118" s="434">
        <v>6</v>
      </c>
      <c r="C118" s="435"/>
      <c r="D118" s="436"/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O118" s="437"/>
      <c r="P118" s="454"/>
      <c r="Q118" s="455"/>
      <c r="R118" s="455"/>
      <c r="S118" s="455"/>
      <c r="T118" s="455"/>
      <c r="U118" s="456"/>
      <c r="V118" s="457"/>
      <c r="W118" s="458"/>
      <c r="X118" s="458"/>
      <c r="Y118" s="458"/>
      <c r="Z118" s="508"/>
      <c r="AA118" s="508"/>
      <c r="AB118" s="508"/>
      <c r="AC118" s="509"/>
      <c r="AD118" s="446"/>
      <c r="AE118" s="447"/>
      <c r="AF118" s="447"/>
      <c r="AG118" s="447"/>
      <c r="AH118" s="447"/>
      <c r="AI118" s="447"/>
      <c r="AJ118" s="447"/>
      <c r="AK118" s="447"/>
      <c r="AL118" s="444" t="str">
        <f t="shared" si="20"/>
        <v/>
      </c>
      <c r="AM118" s="444"/>
      <c r="AN118" s="444"/>
      <c r="AO118" s="445"/>
      <c r="AP118" s="446"/>
      <c r="AQ118" s="447"/>
      <c r="AR118" s="447"/>
      <c r="AS118" s="447"/>
      <c r="AT118" s="448"/>
      <c r="AU118" s="448"/>
      <c r="AV118" s="448"/>
      <c r="AW118" s="448"/>
      <c r="AX118" s="449" t="str">
        <f t="shared" si="21"/>
        <v/>
      </c>
      <c r="AY118" s="449"/>
      <c r="AZ118" s="449"/>
      <c r="BA118" s="450"/>
      <c r="BB118" s="503"/>
      <c r="BC118" s="504"/>
      <c r="BD118" s="505"/>
      <c r="BE118" s="506"/>
      <c r="BF118" s="504"/>
      <c r="BG118" s="505"/>
      <c r="BH118" s="506"/>
      <c r="BI118" s="504"/>
      <c r="BJ118" s="505"/>
      <c r="BK118" s="506"/>
      <c r="BL118" s="504"/>
      <c r="BM118" s="505"/>
      <c r="BN118" s="447"/>
      <c r="BO118" s="447"/>
      <c r="BP118" s="447"/>
      <c r="BQ118" s="447"/>
      <c r="BR118" s="510">
        <f t="shared" si="22"/>
        <v>0</v>
      </c>
      <c r="BS118" s="510"/>
      <c r="BT118" s="510"/>
      <c r="BU118" s="510"/>
      <c r="BV118" s="452"/>
      <c r="BW118" s="452"/>
      <c r="BX118" s="452"/>
      <c r="BY118" s="452"/>
      <c r="BZ118" s="452"/>
      <c r="CA118" s="452"/>
      <c r="CB118" s="452"/>
      <c r="CC118" s="452"/>
      <c r="CD118" s="452"/>
      <c r="CE118" s="452"/>
      <c r="CF118" s="452"/>
      <c r="CG118" s="452"/>
      <c r="CH118" s="452"/>
      <c r="CI118" s="452"/>
      <c r="CJ118" s="452"/>
      <c r="CK118" s="452"/>
      <c r="CL118" s="506"/>
      <c r="CM118" s="504"/>
      <c r="CN118" s="507"/>
      <c r="CO118"/>
      <c r="CP118"/>
      <c r="CQ118"/>
      <c r="CR118"/>
      <c r="CS118" s="122"/>
      <c r="CT118" s="122"/>
      <c r="CU118" s="122"/>
      <c r="CV118" s="122"/>
      <c r="CW118"/>
    </row>
    <row r="119" spans="2:130" ht="15.75" hidden="1" customHeight="1">
      <c r="B119" s="434">
        <v>7</v>
      </c>
      <c r="C119" s="435"/>
      <c r="D119" s="436"/>
      <c r="E119" s="436"/>
      <c r="F119" s="436"/>
      <c r="G119" s="436"/>
      <c r="H119" s="436"/>
      <c r="I119" s="436"/>
      <c r="J119" s="436"/>
      <c r="K119" s="436"/>
      <c r="L119" s="436"/>
      <c r="M119" s="436"/>
      <c r="N119" s="436"/>
      <c r="O119" s="437"/>
      <c r="P119" s="454"/>
      <c r="Q119" s="455"/>
      <c r="R119" s="455"/>
      <c r="S119" s="455"/>
      <c r="T119" s="455"/>
      <c r="U119" s="456"/>
      <c r="V119" s="457"/>
      <c r="W119" s="458"/>
      <c r="X119" s="458"/>
      <c r="Y119" s="458"/>
      <c r="Z119" s="508"/>
      <c r="AA119" s="508"/>
      <c r="AB119" s="508"/>
      <c r="AC119" s="509"/>
      <c r="AD119" s="446"/>
      <c r="AE119" s="447"/>
      <c r="AF119" s="447"/>
      <c r="AG119" s="447"/>
      <c r="AH119" s="447"/>
      <c r="AI119" s="447"/>
      <c r="AJ119" s="447"/>
      <c r="AK119" s="447"/>
      <c r="AL119" s="444" t="str">
        <f t="shared" si="20"/>
        <v/>
      </c>
      <c r="AM119" s="444"/>
      <c r="AN119" s="444"/>
      <c r="AO119" s="445"/>
      <c r="AP119" s="446"/>
      <c r="AQ119" s="447"/>
      <c r="AR119" s="447"/>
      <c r="AS119" s="447"/>
      <c r="AT119" s="448"/>
      <c r="AU119" s="448"/>
      <c r="AV119" s="448"/>
      <c r="AW119" s="448"/>
      <c r="AX119" s="449" t="str">
        <f t="shared" si="21"/>
        <v/>
      </c>
      <c r="AY119" s="449"/>
      <c r="AZ119" s="449"/>
      <c r="BA119" s="450"/>
      <c r="BB119" s="503"/>
      <c r="BC119" s="504"/>
      <c r="BD119" s="505"/>
      <c r="BE119" s="506"/>
      <c r="BF119" s="504"/>
      <c r="BG119" s="505"/>
      <c r="BH119" s="506"/>
      <c r="BI119" s="504"/>
      <c r="BJ119" s="505"/>
      <c r="BK119" s="506"/>
      <c r="BL119" s="504"/>
      <c r="BM119" s="505"/>
      <c r="BN119" s="447"/>
      <c r="BO119" s="447"/>
      <c r="BP119" s="447"/>
      <c r="BQ119" s="447"/>
      <c r="BR119" s="510">
        <f t="shared" si="22"/>
        <v>0</v>
      </c>
      <c r="BS119" s="510"/>
      <c r="BT119" s="510"/>
      <c r="BU119" s="510"/>
      <c r="BV119" s="452"/>
      <c r="BW119" s="452"/>
      <c r="BX119" s="452"/>
      <c r="BY119" s="452"/>
      <c r="BZ119" s="452"/>
      <c r="CA119" s="452"/>
      <c r="CB119" s="452"/>
      <c r="CC119" s="452"/>
      <c r="CD119" s="452"/>
      <c r="CE119" s="452"/>
      <c r="CF119" s="452"/>
      <c r="CG119" s="452"/>
      <c r="CH119" s="452"/>
      <c r="CI119" s="452"/>
      <c r="CJ119" s="452"/>
      <c r="CK119" s="452"/>
      <c r="CL119" s="506"/>
      <c r="CM119" s="504"/>
      <c r="CN119" s="507"/>
      <c r="CO119"/>
      <c r="CP119"/>
      <c r="CQ119"/>
      <c r="CR119"/>
      <c r="CS119" s="122"/>
      <c r="CT119" s="122"/>
      <c r="CU119" s="122"/>
      <c r="CV119" s="122"/>
      <c r="CW119"/>
    </row>
    <row r="120" spans="2:130" ht="15.75" hidden="1" customHeight="1">
      <c r="B120" s="434">
        <v>8</v>
      </c>
      <c r="C120" s="435"/>
      <c r="D120" s="436"/>
      <c r="E120" s="436"/>
      <c r="F120" s="436"/>
      <c r="G120" s="436"/>
      <c r="H120" s="436"/>
      <c r="I120" s="436"/>
      <c r="J120" s="436"/>
      <c r="K120" s="436"/>
      <c r="L120" s="436"/>
      <c r="M120" s="436"/>
      <c r="N120" s="436"/>
      <c r="O120" s="437"/>
      <c r="P120" s="454"/>
      <c r="Q120" s="455"/>
      <c r="R120" s="455"/>
      <c r="S120" s="455"/>
      <c r="T120" s="455"/>
      <c r="U120" s="456"/>
      <c r="V120" s="457"/>
      <c r="W120" s="458"/>
      <c r="X120" s="458"/>
      <c r="Y120" s="458"/>
      <c r="Z120" s="508"/>
      <c r="AA120" s="508"/>
      <c r="AB120" s="508"/>
      <c r="AC120" s="509"/>
      <c r="AD120" s="446"/>
      <c r="AE120" s="447"/>
      <c r="AF120" s="447"/>
      <c r="AG120" s="447"/>
      <c r="AH120" s="447"/>
      <c r="AI120" s="447"/>
      <c r="AJ120" s="447"/>
      <c r="AK120" s="447"/>
      <c r="AL120" s="444" t="str">
        <f t="shared" si="20"/>
        <v/>
      </c>
      <c r="AM120" s="444"/>
      <c r="AN120" s="444"/>
      <c r="AO120" s="445"/>
      <c r="AP120" s="446"/>
      <c r="AQ120" s="447"/>
      <c r="AR120" s="447"/>
      <c r="AS120" s="447"/>
      <c r="AT120" s="448"/>
      <c r="AU120" s="448"/>
      <c r="AV120" s="448"/>
      <c r="AW120" s="448"/>
      <c r="AX120" s="449" t="str">
        <f t="shared" si="21"/>
        <v/>
      </c>
      <c r="AY120" s="449"/>
      <c r="AZ120" s="449"/>
      <c r="BA120" s="450"/>
      <c r="BB120" s="503"/>
      <c r="BC120" s="504"/>
      <c r="BD120" s="505"/>
      <c r="BE120" s="506"/>
      <c r="BF120" s="504"/>
      <c r="BG120" s="505"/>
      <c r="BH120" s="506"/>
      <c r="BI120" s="504"/>
      <c r="BJ120" s="505"/>
      <c r="BK120" s="506"/>
      <c r="BL120" s="504"/>
      <c r="BM120" s="505"/>
      <c r="BN120" s="447"/>
      <c r="BO120" s="447"/>
      <c r="BP120" s="447"/>
      <c r="BQ120" s="447"/>
      <c r="BR120" s="510">
        <f t="shared" si="22"/>
        <v>0</v>
      </c>
      <c r="BS120" s="510"/>
      <c r="BT120" s="510"/>
      <c r="BU120" s="510"/>
      <c r="BV120" s="452"/>
      <c r="BW120" s="452"/>
      <c r="BX120" s="452"/>
      <c r="BY120" s="452"/>
      <c r="BZ120" s="452"/>
      <c r="CA120" s="452"/>
      <c r="CB120" s="452"/>
      <c r="CC120" s="452"/>
      <c r="CD120" s="452"/>
      <c r="CE120" s="452"/>
      <c r="CF120" s="452"/>
      <c r="CG120" s="452"/>
      <c r="CH120" s="452"/>
      <c r="CI120" s="452"/>
      <c r="CJ120" s="452"/>
      <c r="CK120" s="452"/>
      <c r="CL120" s="506"/>
      <c r="CM120" s="504"/>
      <c r="CN120" s="507"/>
      <c r="CO120"/>
      <c r="CP120"/>
      <c r="CQ120"/>
      <c r="CR120"/>
      <c r="CS120" s="122"/>
      <c r="CT120" s="122"/>
      <c r="CU120" s="122"/>
      <c r="CV120" s="122"/>
      <c r="CW120"/>
    </row>
    <row r="121" spans="2:130" ht="15.75" hidden="1" customHeight="1">
      <c r="B121" s="434">
        <v>9</v>
      </c>
      <c r="C121" s="435"/>
      <c r="D121" s="436"/>
      <c r="E121" s="436"/>
      <c r="F121" s="436"/>
      <c r="G121" s="436"/>
      <c r="H121" s="436"/>
      <c r="I121" s="436"/>
      <c r="J121" s="436"/>
      <c r="K121" s="436"/>
      <c r="L121" s="436"/>
      <c r="M121" s="436"/>
      <c r="N121" s="436"/>
      <c r="O121" s="437"/>
      <c r="P121" s="454"/>
      <c r="Q121" s="455"/>
      <c r="R121" s="455"/>
      <c r="S121" s="455"/>
      <c r="T121" s="455"/>
      <c r="U121" s="456"/>
      <c r="V121" s="457"/>
      <c r="W121" s="458"/>
      <c r="X121" s="458"/>
      <c r="Y121" s="458"/>
      <c r="Z121" s="508"/>
      <c r="AA121" s="508"/>
      <c r="AB121" s="508"/>
      <c r="AC121" s="509"/>
      <c r="AD121" s="446"/>
      <c r="AE121" s="447"/>
      <c r="AF121" s="447"/>
      <c r="AG121" s="447"/>
      <c r="AH121" s="447"/>
      <c r="AI121" s="447"/>
      <c r="AJ121" s="447"/>
      <c r="AK121" s="447"/>
      <c r="AL121" s="444" t="str">
        <f t="shared" si="20"/>
        <v/>
      </c>
      <c r="AM121" s="444"/>
      <c r="AN121" s="444"/>
      <c r="AO121" s="445"/>
      <c r="AP121" s="446"/>
      <c r="AQ121" s="447"/>
      <c r="AR121" s="447"/>
      <c r="AS121" s="447"/>
      <c r="AT121" s="448"/>
      <c r="AU121" s="448"/>
      <c r="AV121" s="448"/>
      <c r="AW121" s="448"/>
      <c r="AX121" s="449" t="str">
        <f t="shared" si="21"/>
        <v/>
      </c>
      <c r="AY121" s="449"/>
      <c r="AZ121" s="449"/>
      <c r="BA121" s="450"/>
      <c r="BB121" s="503"/>
      <c r="BC121" s="504"/>
      <c r="BD121" s="505"/>
      <c r="BE121" s="506"/>
      <c r="BF121" s="504"/>
      <c r="BG121" s="505"/>
      <c r="BH121" s="506"/>
      <c r="BI121" s="504"/>
      <c r="BJ121" s="505"/>
      <c r="BK121" s="506"/>
      <c r="BL121" s="504"/>
      <c r="BM121" s="505"/>
      <c r="BN121" s="447"/>
      <c r="BO121" s="447"/>
      <c r="BP121" s="447"/>
      <c r="BQ121" s="447"/>
      <c r="BR121" s="510">
        <f t="shared" si="22"/>
        <v>0</v>
      </c>
      <c r="BS121" s="510"/>
      <c r="BT121" s="510"/>
      <c r="BU121" s="510"/>
      <c r="BV121" s="452"/>
      <c r="BW121" s="452"/>
      <c r="BX121" s="452"/>
      <c r="BY121" s="452"/>
      <c r="BZ121" s="452"/>
      <c r="CA121" s="452"/>
      <c r="CB121" s="452"/>
      <c r="CC121" s="452"/>
      <c r="CD121" s="452"/>
      <c r="CE121" s="452"/>
      <c r="CF121" s="452"/>
      <c r="CG121" s="452"/>
      <c r="CH121" s="452"/>
      <c r="CI121" s="452"/>
      <c r="CJ121" s="452"/>
      <c r="CK121" s="452"/>
      <c r="CL121" s="506"/>
      <c r="CM121" s="504"/>
      <c r="CN121" s="507"/>
      <c r="CO121"/>
      <c r="CP121"/>
      <c r="CQ121"/>
      <c r="CR121"/>
      <c r="CS121" s="122"/>
      <c r="CT121" s="122"/>
      <c r="CU121" s="122"/>
      <c r="CV121" s="122"/>
      <c r="CW121"/>
    </row>
    <row r="122" spans="2:130" ht="15.75" hidden="1" customHeight="1" thickBot="1">
      <c r="B122" s="434">
        <v>10</v>
      </c>
      <c r="C122" s="435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7"/>
      <c r="P122" s="438"/>
      <c r="Q122" s="439"/>
      <c r="R122" s="439"/>
      <c r="S122" s="439"/>
      <c r="T122" s="439"/>
      <c r="U122" s="440"/>
      <c r="V122" s="441"/>
      <c r="W122" s="442"/>
      <c r="X122" s="442"/>
      <c r="Y122" s="442"/>
      <c r="Z122" s="501"/>
      <c r="AA122" s="501"/>
      <c r="AB122" s="501"/>
      <c r="AC122" s="502"/>
      <c r="AD122" s="427"/>
      <c r="AE122" s="428"/>
      <c r="AF122" s="428"/>
      <c r="AG122" s="428"/>
      <c r="AH122" s="428"/>
      <c r="AI122" s="428"/>
      <c r="AJ122" s="428"/>
      <c r="AK122" s="428"/>
      <c r="AL122" s="429" t="str">
        <f t="shared" si="20"/>
        <v/>
      </c>
      <c r="AM122" s="429"/>
      <c r="AN122" s="429"/>
      <c r="AO122" s="430"/>
      <c r="AP122" s="427"/>
      <c r="AQ122" s="428"/>
      <c r="AR122" s="428"/>
      <c r="AS122" s="428"/>
      <c r="AT122" s="431"/>
      <c r="AU122" s="431"/>
      <c r="AV122" s="431"/>
      <c r="AW122" s="431"/>
      <c r="AX122" s="432" t="str">
        <f t="shared" si="21"/>
        <v/>
      </c>
      <c r="AY122" s="432"/>
      <c r="AZ122" s="432"/>
      <c r="BA122" s="433"/>
      <c r="BB122" s="500"/>
      <c r="BC122" s="484"/>
      <c r="BD122" s="498"/>
      <c r="BE122" s="483"/>
      <c r="BF122" s="484"/>
      <c r="BG122" s="498"/>
      <c r="BH122" s="483"/>
      <c r="BI122" s="484"/>
      <c r="BJ122" s="498"/>
      <c r="BK122" s="483"/>
      <c r="BL122" s="484"/>
      <c r="BM122" s="498"/>
      <c r="BN122" s="428"/>
      <c r="BO122" s="428"/>
      <c r="BP122" s="428"/>
      <c r="BQ122" s="428"/>
      <c r="BR122" s="499">
        <f t="shared" si="22"/>
        <v>0</v>
      </c>
      <c r="BS122" s="499"/>
      <c r="BT122" s="499"/>
      <c r="BU122" s="499"/>
      <c r="BV122" s="425"/>
      <c r="BW122" s="425"/>
      <c r="BX122" s="425"/>
      <c r="BY122" s="425"/>
      <c r="BZ122" s="425"/>
      <c r="CA122" s="425"/>
      <c r="CB122" s="425"/>
      <c r="CC122" s="425"/>
      <c r="CD122" s="425"/>
      <c r="CE122" s="425"/>
      <c r="CF122" s="425"/>
      <c r="CG122" s="425"/>
      <c r="CH122" s="425"/>
      <c r="CI122" s="425"/>
      <c r="CJ122" s="425"/>
      <c r="CK122" s="425"/>
      <c r="CL122" s="483"/>
      <c r="CM122" s="484"/>
      <c r="CN122" s="485"/>
      <c r="CO122"/>
      <c r="CP122"/>
      <c r="CQ122"/>
      <c r="CR122"/>
      <c r="CS122" s="122"/>
      <c r="CT122" s="122"/>
      <c r="CU122" s="122"/>
      <c r="CV122" s="122"/>
      <c r="CW122"/>
    </row>
    <row r="123" spans="2:130" ht="15.75" customHeight="1">
      <c r="B123" s="136"/>
      <c r="C123" s="136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42"/>
      <c r="Q123" s="142"/>
      <c r="R123" s="142"/>
      <c r="S123" s="142"/>
      <c r="T123" s="142"/>
      <c r="U123" s="142"/>
      <c r="V123" s="121"/>
      <c r="W123" s="121"/>
      <c r="X123" s="121"/>
      <c r="Y123" s="121"/>
      <c r="Z123" s="143"/>
      <c r="AA123" s="143"/>
      <c r="AB123" s="143"/>
      <c r="AC123" s="143"/>
      <c r="AD123" s="141"/>
      <c r="AE123" s="141"/>
      <c r="AF123" s="141"/>
      <c r="AG123" s="141"/>
      <c r="AH123" s="141"/>
      <c r="AI123" s="141"/>
      <c r="AJ123" s="141"/>
      <c r="AK123" s="141"/>
      <c r="AL123" s="147"/>
      <c r="AM123" s="147"/>
      <c r="AN123" s="147"/>
      <c r="AO123" s="147"/>
      <c r="AP123" s="141"/>
      <c r="AQ123" s="141"/>
      <c r="AR123" s="141"/>
      <c r="AS123" s="141"/>
      <c r="AT123" s="144"/>
      <c r="AU123" s="144"/>
      <c r="AV123" s="144"/>
      <c r="AW123" s="144"/>
      <c r="AX123" s="125"/>
      <c r="AY123" s="125"/>
      <c r="AZ123" s="125"/>
      <c r="BA123" s="12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1"/>
      <c r="BO123" s="141"/>
      <c r="BP123" s="141"/>
      <c r="BQ123" s="141"/>
      <c r="BR123" s="148"/>
      <c r="BS123" s="148"/>
      <c r="BT123" s="148"/>
      <c r="BU123" s="148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45"/>
      <c r="CM123" s="145"/>
      <c r="CN123" s="145"/>
      <c r="CO123"/>
      <c r="CP123"/>
      <c r="CQ123"/>
      <c r="CR123"/>
      <c r="CS123" s="122"/>
      <c r="CT123" s="122"/>
      <c r="CU123" s="122"/>
      <c r="CV123" s="122"/>
      <c r="CW123"/>
    </row>
    <row r="124" spans="2:130" ht="17.25" thickBot="1">
      <c r="B124" s="486"/>
      <c r="C124" s="486"/>
      <c r="BQ124" s="89"/>
      <c r="BR124" s="89"/>
    </row>
    <row r="125" spans="2:130" ht="16.5" customHeight="1">
      <c r="B125" s="487" t="s">
        <v>246</v>
      </c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8"/>
      <c r="P125" s="489" t="s">
        <v>222</v>
      </c>
      <c r="Q125" s="490"/>
      <c r="R125" s="490"/>
      <c r="S125" s="490"/>
      <c r="T125" s="490"/>
      <c r="U125" s="491"/>
      <c r="V125" s="492" t="s">
        <v>247</v>
      </c>
      <c r="W125" s="493"/>
      <c r="X125" s="493"/>
      <c r="Y125" s="493"/>
      <c r="Z125" s="493"/>
      <c r="AA125" s="493"/>
      <c r="AB125" s="493"/>
      <c r="AC125" s="494"/>
      <c r="AD125" s="489" t="s">
        <v>224</v>
      </c>
      <c r="AE125" s="490"/>
      <c r="AF125" s="490"/>
      <c r="AG125" s="490"/>
      <c r="AH125" s="490"/>
      <c r="AI125" s="490"/>
      <c r="AJ125" s="490"/>
      <c r="AK125" s="490"/>
      <c r="AL125" s="490"/>
      <c r="AM125" s="490"/>
      <c r="AN125" s="490"/>
      <c r="AO125" s="491"/>
      <c r="AP125" s="489" t="s">
        <v>248</v>
      </c>
      <c r="AQ125" s="490"/>
      <c r="AR125" s="490"/>
      <c r="AS125" s="490"/>
      <c r="AT125" s="490"/>
      <c r="AU125" s="490"/>
      <c r="AV125" s="490"/>
      <c r="AW125" s="490"/>
      <c r="AX125" s="490"/>
      <c r="AY125" s="490"/>
      <c r="AZ125" s="490"/>
      <c r="BA125" s="491"/>
      <c r="BB125" s="495" t="s">
        <v>249</v>
      </c>
      <c r="BC125" s="496"/>
      <c r="BD125" s="496"/>
      <c r="BE125" s="496"/>
      <c r="BF125" s="496"/>
      <c r="BG125" s="496"/>
      <c r="BH125" s="496"/>
      <c r="BI125" s="496"/>
      <c r="BJ125" s="496"/>
      <c r="BK125" s="496"/>
      <c r="BL125" s="496"/>
      <c r="BM125" s="496"/>
      <c r="BN125" s="496"/>
      <c r="BO125" s="497"/>
      <c r="BP125" s="114"/>
      <c r="BQ125" s="9"/>
      <c r="BR125" s="9"/>
      <c r="BS125" s="9"/>
      <c r="BT125" s="9"/>
      <c r="BU125" s="9"/>
      <c r="BV125" s="9"/>
      <c r="BW125" s="9"/>
      <c r="DA125" s="116" t="s">
        <v>250</v>
      </c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</row>
    <row r="126" spans="2:130" ht="16.5" customHeight="1">
      <c r="B126" s="478" t="s">
        <v>104</v>
      </c>
      <c r="C126" s="479"/>
      <c r="D126" s="473" t="s">
        <v>227</v>
      </c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  <c r="O126" s="478"/>
      <c r="P126" s="472" t="s">
        <v>228</v>
      </c>
      <c r="Q126" s="473"/>
      <c r="R126" s="473"/>
      <c r="S126" s="473" t="s">
        <v>229</v>
      </c>
      <c r="T126" s="473"/>
      <c r="U126" s="474"/>
      <c r="V126" s="480" t="s">
        <v>62</v>
      </c>
      <c r="W126" s="481"/>
      <c r="X126" s="481"/>
      <c r="Y126" s="481"/>
      <c r="Z126" s="481" t="s">
        <v>63</v>
      </c>
      <c r="AA126" s="481"/>
      <c r="AB126" s="481"/>
      <c r="AC126" s="482"/>
      <c r="AD126" s="475" t="s">
        <v>207</v>
      </c>
      <c r="AE126" s="476"/>
      <c r="AF126" s="476"/>
      <c r="AG126" s="476"/>
      <c r="AH126" s="476" t="s">
        <v>51</v>
      </c>
      <c r="AI126" s="476"/>
      <c r="AJ126" s="476"/>
      <c r="AK126" s="476"/>
      <c r="AL126" s="476" t="s">
        <v>109</v>
      </c>
      <c r="AM126" s="476"/>
      <c r="AN126" s="476"/>
      <c r="AO126" s="477"/>
      <c r="AP126" s="475" t="s">
        <v>207</v>
      </c>
      <c r="AQ126" s="476"/>
      <c r="AR126" s="476"/>
      <c r="AS126" s="476"/>
      <c r="AT126" s="476" t="s">
        <v>51</v>
      </c>
      <c r="AU126" s="476"/>
      <c r="AV126" s="476"/>
      <c r="AW126" s="476"/>
      <c r="AX126" s="476" t="s">
        <v>109</v>
      </c>
      <c r="AY126" s="476"/>
      <c r="AZ126" s="476"/>
      <c r="BA126" s="477"/>
      <c r="BB126" s="472" t="s">
        <v>251</v>
      </c>
      <c r="BC126" s="473"/>
      <c r="BD126" s="473"/>
      <c r="BE126" s="473"/>
      <c r="BF126" s="473"/>
      <c r="BG126" s="473"/>
      <c r="BH126" s="473"/>
      <c r="BI126" s="473" t="s">
        <v>80</v>
      </c>
      <c r="BJ126" s="473"/>
      <c r="BK126" s="473"/>
      <c r="BL126" s="473"/>
      <c r="BM126" s="473"/>
      <c r="BN126" s="473"/>
      <c r="BO126" s="474"/>
      <c r="BP126" s="114"/>
      <c r="BQ126" s="9"/>
      <c r="BR126" s="9"/>
      <c r="BS126" s="9"/>
      <c r="BT126" s="9"/>
      <c r="BU126" s="9"/>
      <c r="BV126" s="9"/>
      <c r="BW126" s="9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</row>
    <row r="127" spans="2:130" ht="16.5" customHeight="1">
      <c r="B127" s="434" t="s">
        <v>110</v>
      </c>
      <c r="C127" s="435"/>
      <c r="D127" s="436" t="s">
        <v>252</v>
      </c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7"/>
      <c r="P127" s="454">
        <v>45566</v>
      </c>
      <c r="Q127" s="455"/>
      <c r="R127" s="455"/>
      <c r="S127" s="455">
        <v>45566</v>
      </c>
      <c r="T127" s="455"/>
      <c r="U127" s="456"/>
      <c r="V127" s="457" t="s">
        <v>253</v>
      </c>
      <c r="W127" s="458"/>
      <c r="X127" s="458"/>
      <c r="Y127" s="458"/>
      <c r="Z127" s="458" t="s">
        <v>254</v>
      </c>
      <c r="AA127" s="458"/>
      <c r="AB127" s="458"/>
      <c r="AC127" s="459"/>
      <c r="AD127" s="446">
        <v>22000</v>
      </c>
      <c r="AE127" s="447"/>
      <c r="AF127" s="447"/>
      <c r="AG127" s="447"/>
      <c r="AH127" s="447">
        <v>0</v>
      </c>
      <c r="AI127" s="447"/>
      <c r="AJ127" s="447"/>
      <c r="AK127" s="447"/>
      <c r="AL127" s="444">
        <f>IF(V127="","",AD127-AH127)</f>
        <v>22000</v>
      </c>
      <c r="AM127" s="444"/>
      <c r="AN127" s="444"/>
      <c r="AO127" s="445"/>
      <c r="AP127" s="446">
        <v>9000</v>
      </c>
      <c r="AQ127" s="447"/>
      <c r="AR127" s="447"/>
      <c r="AS127" s="447"/>
      <c r="AT127" s="448">
        <v>0</v>
      </c>
      <c r="AU127" s="448"/>
      <c r="AV127" s="448"/>
      <c r="AW127" s="448"/>
      <c r="AX127" s="449">
        <f>IF(V127="","",AP127-AT127)</f>
        <v>9000</v>
      </c>
      <c r="AY127" s="449"/>
      <c r="AZ127" s="449"/>
      <c r="BA127" s="450"/>
      <c r="BB127" s="451" t="s">
        <v>255</v>
      </c>
      <c r="BC127" s="452"/>
      <c r="BD127" s="452"/>
      <c r="BE127" s="452"/>
      <c r="BF127" s="452"/>
      <c r="BG127" s="452"/>
      <c r="BH127" s="452"/>
      <c r="BI127" s="452" t="s">
        <v>256</v>
      </c>
      <c r="BJ127" s="452"/>
      <c r="BK127" s="452"/>
      <c r="BL127" s="452"/>
      <c r="BM127" s="452"/>
      <c r="BN127" s="452"/>
      <c r="BO127" s="453"/>
      <c r="BP127" s="123"/>
      <c r="BQ127" s="124"/>
      <c r="BR127" s="124"/>
      <c r="BS127" s="124"/>
      <c r="BT127" s="125"/>
      <c r="BU127" s="125"/>
      <c r="BV127" s="125"/>
      <c r="BW127" s="125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</row>
    <row r="128" spans="2:130" ht="16.5" customHeight="1">
      <c r="B128" s="434" t="s">
        <v>140</v>
      </c>
      <c r="C128" s="435"/>
      <c r="D128" s="436" t="s">
        <v>257</v>
      </c>
      <c r="E128" s="436"/>
      <c r="F128" s="436"/>
      <c r="G128" s="436"/>
      <c r="H128" s="436"/>
      <c r="I128" s="436"/>
      <c r="J128" s="436"/>
      <c r="K128" s="436"/>
      <c r="L128" s="436"/>
      <c r="M128" s="436"/>
      <c r="N128" s="436"/>
      <c r="O128" s="437"/>
      <c r="P128" s="454">
        <v>45601</v>
      </c>
      <c r="Q128" s="455"/>
      <c r="R128" s="455"/>
      <c r="S128" s="455">
        <v>45602</v>
      </c>
      <c r="T128" s="455"/>
      <c r="U128" s="456"/>
      <c r="V128" s="457" t="s">
        <v>258</v>
      </c>
      <c r="W128" s="458"/>
      <c r="X128" s="458"/>
      <c r="Y128" s="458"/>
      <c r="Z128" s="458" t="s">
        <v>259</v>
      </c>
      <c r="AA128" s="458"/>
      <c r="AB128" s="458"/>
      <c r="AC128" s="459"/>
      <c r="AD128" s="446">
        <v>30000</v>
      </c>
      <c r="AE128" s="447"/>
      <c r="AF128" s="447"/>
      <c r="AG128" s="447"/>
      <c r="AH128" s="447">
        <v>0</v>
      </c>
      <c r="AI128" s="447"/>
      <c r="AJ128" s="447"/>
      <c r="AK128" s="447"/>
      <c r="AL128" s="444">
        <f t="shared" ref="AL128:AL136" si="23">IF(V128="","",AD128-AH128)</f>
        <v>30000</v>
      </c>
      <c r="AM128" s="444"/>
      <c r="AN128" s="444"/>
      <c r="AO128" s="445"/>
      <c r="AP128" s="446">
        <v>7500</v>
      </c>
      <c r="AQ128" s="447"/>
      <c r="AR128" s="447"/>
      <c r="AS128" s="447"/>
      <c r="AT128" s="448">
        <v>0</v>
      </c>
      <c r="AU128" s="448"/>
      <c r="AV128" s="448"/>
      <c r="AW128" s="448"/>
      <c r="AX128" s="449">
        <f t="shared" ref="AX128:AX136" si="24">IF(V128="","",AP128-AT128)</f>
        <v>7500</v>
      </c>
      <c r="AY128" s="449"/>
      <c r="AZ128" s="449"/>
      <c r="BA128" s="450"/>
      <c r="BB128" s="451" t="s">
        <v>260</v>
      </c>
      <c r="BC128" s="452"/>
      <c r="BD128" s="452"/>
      <c r="BE128" s="452"/>
      <c r="BF128" s="452"/>
      <c r="BG128" s="452"/>
      <c r="BH128" s="452"/>
      <c r="BI128" s="452" t="s">
        <v>261</v>
      </c>
      <c r="BJ128" s="452"/>
      <c r="BK128" s="452"/>
      <c r="BL128" s="452"/>
      <c r="BM128" s="452"/>
      <c r="BN128" s="452"/>
      <c r="BO128" s="453"/>
      <c r="BP128" s="123"/>
      <c r="BQ128" s="124"/>
      <c r="BR128" s="124"/>
      <c r="BS128" s="124"/>
      <c r="BT128" s="125"/>
      <c r="BU128" s="125"/>
      <c r="BV128" s="125"/>
      <c r="BW128" s="125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</row>
    <row r="129" spans="2:130" ht="16.5" hidden="1" customHeight="1">
      <c r="B129" s="434" t="s">
        <v>146</v>
      </c>
      <c r="C129" s="435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437"/>
      <c r="P129" s="454"/>
      <c r="Q129" s="455"/>
      <c r="R129" s="455"/>
      <c r="S129" s="455"/>
      <c r="T129" s="455"/>
      <c r="U129" s="456"/>
      <c r="V129" s="457"/>
      <c r="W129" s="458"/>
      <c r="X129" s="458"/>
      <c r="Y129" s="458"/>
      <c r="Z129" s="458"/>
      <c r="AA129" s="458"/>
      <c r="AB129" s="458"/>
      <c r="AC129" s="459"/>
      <c r="AD129" s="446"/>
      <c r="AE129" s="447"/>
      <c r="AF129" s="447"/>
      <c r="AG129" s="447"/>
      <c r="AH129" s="447"/>
      <c r="AI129" s="447"/>
      <c r="AJ129" s="447"/>
      <c r="AK129" s="447"/>
      <c r="AL129" s="444" t="str">
        <f t="shared" si="23"/>
        <v/>
      </c>
      <c r="AM129" s="444"/>
      <c r="AN129" s="444"/>
      <c r="AO129" s="445"/>
      <c r="AP129" s="446"/>
      <c r="AQ129" s="447"/>
      <c r="AR129" s="447"/>
      <c r="AS129" s="447"/>
      <c r="AT129" s="448"/>
      <c r="AU129" s="448"/>
      <c r="AV129" s="448"/>
      <c r="AW129" s="448"/>
      <c r="AX129" s="449" t="str">
        <f t="shared" si="24"/>
        <v/>
      </c>
      <c r="AY129" s="449"/>
      <c r="AZ129" s="449"/>
      <c r="BA129" s="450"/>
      <c r="BB129" s="451"/>
      <c r="BC129" s="452"/>
      <c r="BD129" s="452"/>
      <c r="BE129" s="452"/>
      <c r="BF129" s="452"/>
      <c r="BG129" s="452"/>
      <c r="BH129" s="452"/>
      <c r="BI129" s="452"/>
      <c r="BJ129" s="452"/>
      <c r="BK129" s="452"/>
      <c r="BL129" s="452"/>
      <c r="BM129" s="452"/>
      <c r="BN129" s="452"/>
      <c r="BO129" s="453"/>
      <c r="BP129" s="123"/>
      <c r="BQ129" s="124"/>
      <c r="BR129" s="124"/>
      <c r="BS129" s="124"/>
      <c r="BT129" s="125"/>
      <c r="BU129" s="125"/>
      <c r="BV129" s="125"/>
      <c r="BW129" s="125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</row>
    <row r="130" spans="2:130" ht="16.5" hidden="1" customHeight="1">
      <c r="B130" s="434" t="s">
        <v>150</v>
      </c>
      <c r="C130" s="435"/>
      <c r="D130" s="436"/>
      <c r="E130" s="436"/>
      <c r="F130" s="436"/>
      <c r="G130" s="436"/>
      <c r="H130" s="436"/>
      <c r="I130" s="436"/>
      <c r="J130" s="436"/>
      <c r="K130" s="436"/>
      <c r="L130" s="436"/>
      <c r="M130" s="436"/>
      <c r="N130" s="436"/>
      <c r="O130" s="437"/>
      <c r="P130" s="454"/>
      <c r="Q130" s="455"/>
      <c r="R130" s="455"/>
      <c r="S130" s="455"/>
      <c r="T130" s="455"/>
      <c r="U130" s="456"/>
      <c r="V130" s="457"/>
      <c r="W130" s="458"/>
      <c r="X130" s="458"/>
      <c r="Y130" s="458"/>
      <c r="Z130" s="458"/>
      <c r="AA130" s="458"/>
      <c r="AB130" s="458"/>
      <c r="AC130" s="459"/>
      <c r="AD130" s="446"/>
      <c r="AE130" s="447"/>
      <c r="AF130" s="447"/>
      <c r="AG130" s="447"/>
      <c r="AH130" s="447"/>
      <c r="AI130" s="447"/>
      <c r="AJ130" s="447"/>
      <c r="AK130" s="447"/>
      <c r="AL130" s="444" t="str">
        <f t="shared" si="23"/>
        <v/>
      </c>
      <c r="AM130" s="444"/>
      <c r="AN130" s="444"/>
      <c r="AO130" s="445"/>
      <c r="AP130" s="446"/>
      <c r="AQ130" s="447"/>
      <c r="AR130" s="447"/>
      <c r="AS130" s="447"/>
      <c r="AT130" s="448"/>
      <c r="AU130" s="448"/>
      <c r="AV130" s="448"/>
      <c r="AW130" s="448"/>
      <c r="AX130" s="449" t="str">
        <f t="shared" si="24"/>
        <v/>
      </c>
      <c r="AY130" s="449"/>
      <c r="AZ130" s="449"/>
      <c r="BA130" s="450"/>
      <c r="BB130" s="451"/>
      <c r="BC130" s="452"/>
      <c r="BD130" s="452"/>
      <c r="BE130" s="452"/>
      <c r="BF130" s="452"/>
      <c r="BG130" s="452"/>
      <c r="BH130" s="452"/>
      <c r="BI130" s="452"/>
      <c r="BJ130" s="452"/>
      <c r="BK130" s="452"/>
      <c r="BL130" s="452"/>
      <c r="BM130" s="452"/>
      <c r="BN130" s="452"/>
      <c r="BO130" s="453"/>
      <c r="BP130" s="123"/>
      <c r="BQ130" s="124"/>
      <c r="BR130" s="124"/>
      <c r="BS130" s="124"/>
      <c r="BT130" s="125"/>
      <c r="BU130" s="125"/>
      <c r="BV130" s="125"/>
      <c r="BW130" s="125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</row>
    <row r="131" spans="2:130" ht="16.5" hidden="1" customHeight="1">
      <c r="B131" s="434" t="s">
        <v>151</v>
      </c>
      <c r="C131" s="435"/>
      <c r="D131" s="436"/>
      <c r="E131" s="436"/>
      <c r="F131" s="436"/>
      <c r="G131" s="436"/>
      <c r="H131" s="436"/>
      <c r="I131" s="436"/>
      <c r="J131" s="436"/>
      <c r="K131" s="436"/>
      <c r="L131" s="436"/>
      <c r="M131" s="436"/>
      <c r="N131" s="436"/>
      <c r="O131" s="437"/>
      <c r="P131" s="466"/>
      <c r="Q131" s="467"/>
      <c r="R131" s="467"/>
      <c r="S131" s="467"/>
      <c r="T131" s="467"/>
      <c r="U131" s="468"/>
      <c r="V131" s="469"/>
      <c r="W131" s="470"/>
      <c r="X131" s="470"/>
      <c r="Y131" s="470"/>
      <c r="Z131" s="470"/>
      <c r="AA131" s="470"/>
      <c r="AB131" s="470"/>
      <c r="AC131" s="471"/>
      <c r="AD131" s="460"/>
      <c r="AE131" s="461"/>
      <c r="AF131" s="461"/>
      <c r="AG131" s="461"/>
      <c r="AH131" s="461"/>
      <c r="AI131" s="461"/>
      <c r="AJ131" s="461"/>
      <c r="AK131" s="461"/>
      <c r="AL131" s="444" t="str">
        <f t="shared" si="23"/>
        <v/>
      </c>
      <c r="AM131" s="444"/>
      <c r="AN131" s="444"/>
      <c r="AO131" s="445"/>
      <c r="AP131" s="460"/>
      <c r="AQ131" s="461"/>
      <c r="AR131" s="461"/>
      <c r="AS131" s="461"/>
      <c r="AT131" s="462"/>
      <c r="AU131" s="462"/>
      <c r="AV131" s="462"/>
      <c r="AW131" s="462"/>
      <c r="AX131" s="449" t="str">
        <f t="shared" si="24"/>
        <v/>
      </c>
      <c r="AY131" s="449"/>
      <c r="AZ131" s="449"/>
      <c r="BA131" s="450"/>
      <c r="BB131" s="463"/>
      <c r="BC131" s="464"/>
      <c r="BD131" s="464"/>
      <c r="BE131" s="464"/>
      <c r="BF131" s="464"/>
      <c r="BG131" s="464"/>
      <c r="BH131" s="464"/>
      <c r="BI131" s="464"/>
      <c r="BJ131" s="464"/>
      <c r="BK131" s="464"/>
      <c r="BL131" s="464"/>
      <c r="BM131" s="464"/>
      <c r="BN131" s="464"/>
      <c r="BO131" s="465"/>
      <c r="BP131" s="123"/>
      <c r="BQ131" s="124"/>
      <c r="BR131" s="124"/>
      <c r="BS131" s="124"/>
      <c r="BT131" s="125"/>
      <c r="BU131" s="125"/>
      <c r="BV131" s="125"/>
      <c r="BW131" s="125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</row>
    <row r="132" spans="2:130" ht="16.5" hidden="1" customHeight="1">
      <c r="B132" s="434">
        <v>6</v>
      </c>
      <c r="C132" s="435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436"/>
      <c r="O132" s="437"/>
      <c r="P132" s="454"/>
      <c r="Q132" s="455"/>
      <c r="R132" s="455"/>
      <c r="S132" s="455"/>
      <c r="T132" s="455"/>
      <c r="U132" s="456"/>
      <c r="V132" s="457"/>
      <c r="W132" s="458"/>
      <c r="X132" s="458"/>
      <c r="Y132" s="458"/>
      <c r="Z132" s="458"/>
      <c r="AA132" s="458"/>
      <c r="AB132" s="458"/>
      <c r="AC132" s="459"/>
      <c r="AD132" s="446"/>
      <c r="AE132" s="447"/>
      <c r="AF132" s="447"/>
      <c r="AG132" s="447"/>
      <c r="AH132" s="447"/>
      <c r="AI132" s="447"/>
      <c r="AJ132" s="447"/>
      <c r="AK132" s="447"/>
      <c r="AL132" s="444" t="str">
        <f t="shared" si="23"/>
        <v/>
      </c>
      <c r="AM132" s="444"/>
      <c r="AN132" s="444"/>
      <c r="AO132" s="445"/>
      <c r="AP132" s="446"/>
      <c r="AQ132" s="447"/>
      <c r="AR132" s="447"/>
      <c r="AS132" s="447"/>
      <c r="AT132" s="448"/>
      <c r="AU132" s="448"/>
      <c r="AV132" s="448"/>
      <c r="AW132" s="448"/>
      <c r="AX132" s="449" t="str">
        <f t="shared" si="24"/>
        <v/>
      </c>
      <c r="AY132" s="449"/>
      <c r="AZ132" s="449"/>
      <c r="BA132" s="450"/>
      <c r="BB132" s="451"/>
      <c r="BC132" s="452"/>
      <c r="BD132" s="452"/>
      <c r="BE132" s="452"/>
      <c r="BF132" s="452"/>
      <c r="BG132" s="452"/>
      <c r="BH132" s="452"/>
      <c r="BI132" s="452"/>
      <c r="BJ132" s="452"/>
      <c r="BK132" s="452"/>
      <c r="BL132" s="452"/>
      <c r="BM132" s="452"/>
      <c r="BN132" s="452"/>
      <c r="BO132" s="453"/>
      <c r="BP132" s="123"/>
      <c r="BQ132" s="124"/>
      <c r="BR132" s="124"/>
      <c r="BS132" s="124"/>
      <c r="BT132" s="125"/>
      <c r="BU132" s="125"/>
      <c r="BV132" s="125"/>
      <c r="BW132" s="125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</row>
    <row r="133" spans="2:130" ht="16.5" hidden="1" customHeight="1">
      <c r="B133" s="434">
        <v>7</v>
      </c>
      <c r="C133" s="435"/>
      <c r="D133" s="436"/>
      <c r="E133" s="436"/>
      <c r="F133" s="436"/>
      <c r="G133" s="436"/>
      <c r="H133" s="436"/>
      <c r="I133" s="436"/>
      <c r="J133" s="436"/>
      <c r="K133" s="436"/>
      <c r="L133" s="436"/>
      <c r="M133" s="436"/>
      <c r="N133" s="436"/>
      <c r="O133" s="437"/>
      <c r="P133" s="454"/>
      <c r="Q133" s="455"/>
      <c r="R133" s="455"/>
      <c r="S133" s="455"/>
      <c r="T133" s="455"/>
      <c r="U133" s="456"/>
      <c r="V133" s="457"/>
      <c r="W133" s="458"/>
      <c r="X133" s="458"/>
      <c r="Y133" s="458"/>
      <c r="Z133" s="458"/>
      <c r="AA133" s="458"/>
      <c r="AB133" s="458"/>
      <c r="AC133" s="459"/>
      <c r="AD133" s="446"/>
      <c r="AE133" s="447"/>
      <c r="AF133" s="447"/>
      <c r="AG133" s="447"/>
      <c r="AH133" s="447"/>
      <c r="AI133" s="447"/>
      <c r="AJ133" s="447"/>
      <c r="AK133" s="447"/>
      <c r="AL133" s="444" t="str">
        <f t="shared" si="23"/>
        <v/>
      </c>
      <c r="AM133" s="444"/>
      <c r="AN133" s="444"/>
      <c r="AO133" s="445"/>
      <c r="AP133" s="446"/>
      <c r="AQ133" s="447"/>
      <c r="AR133" s="447"/>
      <c r="AS133" s="447"/>
      <c r="AT133" s="448"/>
      <c r="AU133" s="448"/>
      <c r="AV133" s="448"/>
      <c r="AW133" s="448"/>
      <c r="AX133" s="449" t="str">
        <f t="shared" si="24"/>
        <v/>
      </c>
      <c r="AY133" s="449"/>
      <c r="AZ133" s="449"/>
      <c r="BA133" s="450"/>
      <c r="BB133" s="451"/>
      <c r="BC133" s="452"/>
      <c r="BD133" s="452"/>
      <c r="BE133" s="452"/>
      <c r="BF133" s="452"/>
      <c r="BG133" s="452"/>
      <c r="BH133" s="452"/>
      <c r="BI133" s="452"/>
      <c r="BJ133" s="452"/>
      <c r="BK133" s="452"/>
      <c r="BL133" s="452"/>
      <c r="BM133" s="452"/>
      <c r="BN133" s="452"/>
      <c r="BO133" s="453"/>
      <c r="BP133" s="123"/>
      <c r="BQ133" s="124"/>
      <c r="BR133" s="124"/>
      <c r="BS133" s="124"/>
      <c r="BT133" s="125"/>
      <c r="BU133" s="125"/>
      <c r="BV133" s="125"/>
      <c r="BW133" s="125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</row>
    <row r="134" spans="2:130" ht="16.5" hidden="1" customHeight="1">
      <c r="B134" s="434">
        <v>8</v>
      </c>
      <c r="C134" s="435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O134" s="437"/>
      <c r="P134" s="454"/>
      <c r="Q134" s="455"/>
      <c r="R134" s="455"/>
      <c r="S134" s="455"/>
      <c r="T134" s="455"/>
      <c r="U134" s="456"/>
      <c r="V134" s="457"/>
      <c r="W134" s="458"/>
      <c r="X134" s="458"/>
      <c r="Y134" s="458"/>
      <c r="Z134" s="458"/>
      <c r="AA134" s="458"/>
      <c r="AB134" s="458"/>
      <c r="AC134" s="459"/>
      <c r="AD134" s="446"/>
      <c r="AE134" s="447"/>
      <c r="AF134" s="447"/>
      <c r="AG134" s="447"/>
      <c r="AH134" s="447"/>
      <c r="AI134" s="447"/>
      <c r="AJ134" s="447"/>
      <c r="AK134" s="447"/>
      <c r="AL134" s="444" t="str">
        <f t="shared" si="23"/>
        <v/>
      </c>
      <c r="AM134" s="444"/>
      <c r="AN134" s="444"/>
      <c r="AO134" s="445"/>
      <c r="AP134" s="446"/>
      <c r="AQ134" s="447"/>
      <c r="AR134" s="447"/>
      <c r="AS134" s="447"/>
      <c r="AT134" s="448"/>
      <c r="AU134" s="448"/>
      <c r="AV134" s="448"/>
      <c r="AW134" s="448"/>
      <c r="AX134" s="449" t="str">
        <f t="shared" si="24"/>
        <v/>
      </c>
      <c r="AY134" s="449"/>
      <c r="AZ134" s="449"/>
      <c r="BA134" s="450"/>
      <c r="BB134" s="451"/>
      <c r="BC134" s="452"/>
      <c r="BD134" s="452"/>
      <c r="BE134" s="452"/>
      <c r="BF134" s="452"/>
      <c r="BG134" s="452"/>
      <c r="BH134" s="452"/>
      <c r="BI134" s="452"/>
      <c r="BJ134" s="452"/>
      <c r="BK134" s="452"/>
      <c r="BL134" s="452"/>
      <c r="BM134" s="452"/>
      <c r="BN134" s="452"/>
      <c r="BO134" s="453"/>
      <c r="BP134" s="123"/>
      <c r="BQ134" s="124"/>
      <c r="BR134" s="124"/>
      <c r="BS134" s="124"/>
      <c r="BT134" s="125"/>
      <c r="BU134" s="125"/>
      <c r="BV134" s="125"/>
      <c r="BW134" s="125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</row>
    <row r="135" spans="2:130" ht="16.5" hidden="1" customHeight="1">
      <c r="B135" s="434">
        <v>9</v>
      </c>
      <c r="C135" s="435"/>
      <c r="D135" s="436"/>
      <c r="E135" s="436"/>
      <c r="F135" s="436"/>
      <c r="G135" s="436"/>
      <c r="H135" s="436"/>
      <c r="I135" s="436"/>
      <c r="J135" s="436"/>
      <c r="K135" s="436"/>
      <c r="L135" s="436"/>
      <c r="M135" s="436"/>
      <c r="N135" s="436"/>
      <c r="O135" s="437"/>
      <c r="P135" s="454"/>
      <c r="Q135" s="455"/>
      <c r="R135" s="455"/>
      <c r="S135" s="455"/>
      <c r="T135" s="455"/>
      <c r="U135" s="456"/>
      <c r="V135" s="457"/>
      <c r="W135" s="458"/>
      <c r="X135" s="458"/>
      <c r="Y135" s="458"/>
      <c r="Z135" s="458"/>
      <c r="AA135" s="458"/>
      <c r="AB135" s="458"/>
      <c r="AC135" s="459"/>
      <c r="AD135" s="446"/>
      <c r="AE135" s="447"/>
      <c r="AF135" s="447"/>
      <c r="AG135" s="447"/>
      <c r="AH135" s="447"/>
      <c r="AI135" s="447"/>
      <c r="AJ135" s="447"/>
      <c r="AK135" s="447"/>
      <c r="AL135" s="444" t="str">
        <f t="shared" si="23"/>
        <v/>
      </c>
      <c r="AM135" s="444"/>
      <c r="AN135" s="444"/>
      <c r="AO135" s="445"/>
      <c r="AP135" s="446"/>
      <c r="AQ135" s="447"/>
      <c r="AR135" s="447"/>
      <c r="AS135" s="447"/>
      <c r="AT135" s="448"/>
      <c r="AU135" s="448"/>
      <c r="AV135" s="448"/>
      <c r="AW135" s="448"/>
      <c r="AX135" s="449" t="str">
        <f t="shared" si="24"/>
        <v/>
      </c>
      <c r="AY135" s="449"/>
      <c r="AZ135" s="449"/>
      <c r="BA135" s="450"/>
      <c r="BB135" s="451"/>
      <c r="BC135" s="452"/>
      <c r="BD135" s="452"/>
      <c r="BE135" s="452"/>
      <c r="BF135" s="452"/>
      <c r="BG135" s="452"/>
      <c r="BH135" s="452"/>
      <c r="BI135" s="452"/>
      <c r="BJ135" s="452"/>
      <c r="BK135" s="452"/>
      <c r="BL135" s="452"/>
      <c r="BM135" s="452"/>
      <c r="BN135" s="452"/>
      <c r="BO135" s="453"/>
      <c r="BP135" s="123"/>
      <c r="BQ135" s="124"/>
      <c r="BR135" s="124"/>
      <c r="BS135" s="124"/>
      <c r="BT135" s="125"/>
      <c r="BU135" s="125"/>
      <c r="BV135" s="125"/>
      <c r="BW135" s="125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</row>
    <row r="136" spans="2:130" ht="16.5" hidden="1" customHeight="1" thickBot="1">
      <c r="B136" s="434">
        <v>10</v>
      </c>
      <c r="C136" s="435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7"/>
      <c r="P136" s="438"/>
      <c r="Q136" s="439"/>
      <c r="R136" s="439"/>
      <c r="S136" s="439"/>
      <c r="T136" s="439"/>
      <c r="U136" s="440"/>
      <c r="V136" s="441"/>
      <c r="W136" s="442"/>
      <c r="X136" s="442"/>
      <c r="Y136" s="442"/>
      <c r="Z136" s="442"/>
      <c r="AA136" s="442"/>
      <c r="AB136" s="442"/>
      <c r="AC136" s="443"/>
      <c r="AD136" s="427"/>
      <c r="AE136" s="428"/>
      <c r="AF136" s="428"/>
      <c r="AG136" s="428"/>
      <c r="AH136" s="428"/>
      <c r="AI136" s="428"/>
      <c r="AJ136" s="428"/>
      <c r="AK136" s="428"/>
      <c r="AL136" s="429" t="str">
        <f t="shared" si="23"/>
        <v/>
      </c>
      <c r="AM136" s="429"/>
      <c r="AN136" s="429"/>
      <c r="AO136" s="430"/>
      <c r="AP136" s="427"/>
      <c r="AQ136" s="428"/>
      <c r="AR136" s="428"/>
      <c r="AS136" s="428"/>
      <c r="AT136" s="431"/>
      <c r="AU136" s="431"/>
      <c r="AV136" s="431"/>
      <c r="AW136" s="431"/>
      <c r="AX136" s="432" t="str">
        <f t="shared" si="24"/>
        <v/>
      </c>
      <c r="AY136" s="432"/>
      <c r="AZ136" s="432"/>
      <c r="BA136" s="433"/>
      <c r="BB136" s="424"/>
      <c r="BC136" s="425"/>
      <c r="BD136" s="425"/>
      <c r="BE136" s="425"/>
      <c r="BF136" s="425"/>
      <c r="BG136" s="425"/>
      <c r="BH136" s="425"/>
      <c r="BI136" s="425"/>
      <c r="BJ136" s="425"/>
      <c r="BK136" s="425"/>
      <c r="BL136" s="425"/>
      <c r="BM136" s="425"/>
      <c r="BN136" s="425"/>
      <c r="BO136" s="426"/>
      <c r="BP136" s="123"/>
      <c r="BQ136" s="124"/>
      <c r="BR136" s="124"/>
      <c r="BS136" s="124"/>
      <c r="BT136" s="125"/>
      <c r="BU136" s="125"/>
      <c r="BV136" s="125"/>
      <c r="BW136" s="125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</row>
    <row r="137" spans="2:130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</row>
    <row r="138" spans="2:130" s="86" customFormat="1" ht="16.5" customHeight="1">
      <c r="B138" s="391" t="s">
        <v>262</v>
      </c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416"/>
      <c r="N138" s="417" t="s">
        <v>263</v>
      </c>
      <c r="O138" s="418"/>
      <c r="P138" s="418"/>
      <c r="Q138" s="418"/>
      <c r="R138" s="418"/>
      <c r="S138" s="418"/>
      <c r="T138" s="418"/>
      <c r="U138" s="419"/>
      <c r="V138" s="420" t="s">
        <v>264</v>
      </c>
      <c r="W138" s="421"/>
      <c r="X138" s="421"/>
      <c r="Y138" s="421"/>
      <c r="Z138" s="421"/>
      <c r="AA138" s="421"/>
      <c r="AB138" s="421"/>
      <c r="AC138" s="422"/>
      <c r="AD138" s="423" t="s">
        <v>265</v>
      </c>
      <c r="AE138" s="423"/>
      <c r="AF138" s="423"/>
      <c r="AG138" s="423"/>
      <c r="AH138" s="412" t="s">
        <v>266</v>
      </c>
      <c r="AI138" s="413"/>
      <c r="AJ138" s="413"/>
      <c r="AK138" s="414"/>
      <c r="AL138" s="413" t="s">
        <v>267</v>
      </c>
      <c r="AM138" s="413"/>
      <c r="AN138" s="413"/>
      <c r="AO138" s="415"/>
      <c r="AP138" s="412" t="s">
        <v>268</v>
      </c>
      <c r="AQ138" s="413"/>
      <c r="AR138" s="413"/>
      <c r="AS138" s="414"/>
      <c r="AT138" s="413" t="s">
        <v>269</v>
      </c>
      <c r="AU138" s="413"/>
      <c r="AV138" s="413"/>
      <c r="AW138" s="415"/>
      <c r="AX138" s="130"/>
      <c r="AY138" s="83"/>
      <c r="AZ138" s="83"/>
      <c r="BA138" s="83"/>
      <c r="BB138" s="9"/>
      <c r="BC138" s="9"/>
      <c r="BD138" s="9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</row>
    <row r="139" spans="2:130" ht="18.75" customHeight="1">
      <c r="B139" s="403" t="s">
        <v>110</v>
      </c>
      <c r="C139" s="403"/>
      <c r="D139" s="404" t="str">
        <f>IF(D29="","",D29)</f>
        <v>職員募集ウェブサイト掲載</v>
      </c>
      <c r="E139" s="404"/>
      <c r="F139" s="404"/>
      <c r="G139" s="404"/>
      <c r="H139" s="404"/>
      <c r="I139" s="404"/>
      <c r="J139" s="404"/>
      <c r="K139" s="404"/>
      <c r="L139" s="404"/>
      <c r="M139" s="405"/>
      <c r="N139" s="406" t="s">
        <v>270</v>
      </c>
      <c r="O139" s="407"/>
      <c r="P139" s="407"/>
      <c r="Q139" s="407"/>
      <c r="R139" s="407"/>
      <c r="S139" s="407"/>
      <c r="T139" s="407"/>
      <c r="U139" s="408"/>
      <c r="V139" s="406" t="s">
        <v>136</v>
      </c>
      <c r="W139" s="407"/>
      <c r="X139" s="407"/>
      <c r="Y139" s="407"/>
      <c r="Z139" s="407"/>
      <c r="AA139" s="407"/>
      <c r="AB139" s="407"/>
      <c r="AC139" s="408"/>
      <c r="AD139" s="409">
        <v>45512</v>
      </c>
      <c r="AE139" s="409"/>
      <c r="AF139" s="409"/>
      <c r="AG139" s="409"/>
      <c r="AH139" s="410" t="s">
        <v>271</v>
      </c>
      <c r="AI139" s="401"/>
      <c r="AJ139" s="401"/>
      <c r="AK139" s="411"/>
      <c r="AL139" s="401" t="s">
        <v>272</v>
      </c>
      <c r="AM139" s="401"/>
      <c r="AN139" s="401"/>
      <c r="AO139" s="402"/>
      <c r="AP139" s="410" t="s">
        <v>273</v>
      </c>
      <c r="AQ139" s="401"/>
      <c r="AR139" s="401"/>
      <c r="AS139" s="411"/>
      <c r="AT139" s="401" t="s">
        <v>274</v>
      </c>
      <c r="AU139" s="401"/>
      <c r="AV139" s="401"/>
      <c r="AW139" s="402"/>
      <c r="AX139" s="131"/>
      <c r="AY139" s="132"/>
      <c r="AZ139" s="132"/>
      <c r="BA139" s="132"/>
      <c r="BB139" s="132"/>
      <c r="BC139" s="132"/>
      <c r="BD139" s="132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</row>
    <row r="140" spans="2:130" ht="16.5" customHeight="1">
      <c r="B140" s="403" t="s">
        <v>140</v>
      </c>
      <c r="C140" s="403"/>
      <c r="D140" s="404" t="str">
        <f t="shared" ref="D140:D143" si="25">IF(D30="","",D30)</f>
        <v>求人折り込みチラシ配布</v>
      </c>
      <c r="E140" s="404"/>
      <c r="F140" s="404"/>
      <c r="G140" s="404"/>
      <c r="H140" s="404"/>
      <c r="I140" s="404"/>
      <c r="J140" s="404"/>
      <c r="K140" s="404"/>
      <c r="L140" s="404"/>
      <c r="M140" s="405"/>
      <c r="N140" s="406" t="s">
        <v>270</v>
      </c>
      <c r="O140" s="407"/>
      <c r="P140" s="407"/>
      <c r="Q140" s="407"/>
      <c r="R140" s="407"/>
      <c r="S140" s="407"/>
      <c r="T140" s="407"/>
      <c r="U140" s="408"/>
      <c r="V140" s="406" t="s">
        <v>142</v>
      </c>
      <c r="W140" s="407"/>
      <c r="X140" s="407"/>
      <c r="Y140" s="407"/>
      <c r="Z140" s="407"/>
      <c r="AA140" s="407"/>
      <c r="AB140" s="407"/>
      <c r="AC140" s="408"/>
      <c r="AD140" s="409">
        <v>45536</v>
      </c>
      <c r="AE140" s="409"/>
      <c r="AF140" s="409"/>
      <c r="AG140" s="409"/>
      <c r="AH140" s="410" t="s">
        <v>271</v>
      </c>
      <c r="AI140" s="401"/>
      <c r="AJ140" s="401"/>
      <c r="AK140" s="411"/>
      <c r="AL140" s="401" t="s">
        <v>272</v>
      </c>
      <c r="AM140" s="401"/>
      <c r="AN140" s="401"/>
      <c r="AO140" s="402"/>
      <c r="AP140" s="410" t="s">
        <v>273</v>
      </c>
      <c r="AQ140" s="401"/>
      <c r="AR140" s="401"/>
      <c r="AS140" s="411"/>
      <c r="AT140" s="401" t="s">
        <v>274</v>
      </c>
      <c r="AU140" s="401"/>
      <c r="AV140" s="401"/>
      <c r="AW140" s="402"/>
      <c r="AX140" s="131"/>
      <c r="AY140" s="132"/>
      <c r="AZ140" s="132"/>
      <c r="BA140" s="132"/>
      <c r="BB140" s="85"/>
      <c r="BC140" s="85"/>
      <c r="BD140" s="8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</row>
    <row r="141" spans="2:130" ht="16.5" customHeight="1">
      <c r="B141" s="403" t="s">
        <v>146</v>
      </c>
      <c r="C141" s="403"/>
      <c r="D141" s="404" t="str">
        <f t="shared" si="25"/>
        <v>求人誌掲載</v>
      </c>
      <c r="E141" s="404"/>
      <c r="F141" s="404"/>
      <c r="G141" s="404"/>
      <c r="H141" s="404"/>
      <c r="I141" s="404"/>
      <c r="J141" s="404"/>
      <c r="K141" s="404"/>
      <c r="L141" s="404"/>
      <c r="M141" s="405"/>
      <c r="N141" s="406" t="s">
        <v>270</v>
      </c>
      <c r="O141" s="407"/>
      <c r="P141" s="407"/>
      <c r="Q141" s="407"/>
      <c r="R141" s="407"/>
      <c r="S141" s="407"/>
      <c r="T141" s="407"/>
      <c r="U141" s="408"/>
      <c r="V141" s="406" t="s">
        <v>148</v>
      </c>
      <c r="W141" s="407"/>
      <c r="X141" s="407"/>
      <c r="Y141" s="407"/>
      <c r="Z141" s="407"/>
      <c r="AA141" s="407"/>
      <c r="AB141" s="407"/>
      <c r="AC141" s="408"/>
      <c r="AD141" s="409">
        <v>45550</v>
      </c>
      <c r="AE141" s="409"/>
      <c r="AF141" s="409"/>
      <c r="AG141" s="409"/>
      <c r="AH141" s="410" t="s">
        <v>271</v>
      </c>
      <c r="AI141" s="401"/>
      <c r="AJ141" s="401"/>
      <c r="AK141" s="411"/>
      <c r="AL141" s="401" t="s">
        <v>272</v>
      </c>
      <c r="AM141" s="401"/>
      <c r="AN141" s="401"/>
      <c r="AO141" s="402"/>
      <c r="AP141" s="410" t="s">
        <v>273</v>
      </c>
      <c r="AQ141" s="401"/>
      <c r="AR141" s="401"/>
      <c r="AS141" s="411"/>
      <c r="AT141" s="401" t="s">
        <v>275</v>
      </c>
      <c r="AU141" s="401"/>
      <c r="AV141" s="401"/>
      <c r="AW141" s="402"/>
      <c r="AX141" s="131"/>
      <c r="AY141" s="132"/>
      <c r="AZ141" s="132"/>
      <c r="BA141" s="132"/>
      <c r="BB141" s="85"/>
      <c r="BC141" s="85"/>
      <c r="BD141" s="8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</row>
    <row r="142" spans="2:130" ht="16.5" customHeight="1">
      <c r="B142" s="403" t="s">
        <v>150</v>
      </c>
      <c r="C142" s="403"/>
      <c r="D142" s="404" t="str">
        <f t="shared" si="25"/>
        <v/>
      </c>
      <c r="E142" s="404"/>
      <c r="F142" s="404"/>
      <c r="G142" s="404"/>
      <c r="H142" s="404"/>
      <c r="I142" s="404"/>
      <c r="J142" s="404"/>
      <c r="K142" s="404"/>
      <c r="L142" s="404"/>
      <c r="M142" s="405"/>
      <c r="N142" s="406"/>
      <c r="O142" s="407"/>
      <c r="P142" s="407"/>
      <c r="Q142" s="407"/>
      <c r="R142" s="407"/>
      <c r="S142" s="407"/>
      <c r="T142" s="407"/>
      <c r="U142" s="408"/>
      <c r="V142" s="406"/>
      <c r="W142" s="407"/>
      <c r="X142" s="407"/>
      <c r="Y142" s="407"/>
      <c r="Z142" s="407"/>
      <c r="AA142" s="407"/>
      <c r="AB142" s="407"/>
      <c r="AC142" s="408"/>
      <c r="AD142" s="409"/>
      <c r="AE142" s="409"/>
      <c r="AF142" s="409"/>
      <c r="AG142" s="409"/>
      <c r="AH142" s="410"/>
      <c r="AI142" s="401"/>
      <c r="AJ142" s="401"/>
      <c r="AK142" s="411"/>
      <c r="AL142" s="401"/>
      <c r="AM142" s="401"/>
      <c r="AN142" s="401"/>
      <c r="AO142" s="402"/>
      <c r="AP142" s="410"/>
      <c r="AQ142" s="401"/>
      <c r="AR142" s="401"/>
      <c r="AS142" s="411"/>
      <c r="AT142" s="401"/>
      <c r="AU142" s="401"/>
      <c r="AV142" s="401"/>
      <c r="AW142" s="402"/>
      <c r="AX142" s="131"/>
      <c r="AY142" s="132"/>
      <c r="AZ142" s="132"/>
      <c r="BA142" s="132"/>
      <c r="BB142" s="85"/>
      <c r="BC142" s="85"/>
      <c r="BD142" s="8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</row>
    <row r="143" spans="2:130" ht="16.5" customHeight="1">
      <c r="B143" s="403" t="s">
        <v>151</v>
      </c>
      <c r="C143" s="403"/>
      <c r="D143" s="404" t="str">
        <f t="shared" si="25"/>
        <v/>
      </c>
      <c r="E143" s="404"/>
      <c r="F143" s="404"/>
      <c r="G143" s="404"/>
      <c r="H143" s="404"/>
      <c r="I143" s="404"/>
      <c r="J143" s="404"/>
      <c r="K143" s="404"/>
      <c r="L143" s="404"/>
      <c r="M143" s="405"/>
      <c r="N143" s="406"/>
      <c r="O143" s="407"/>
      <c r="P143" s="407"/>
      <c r="Q143" s="407"/>
      <c r="R143" s="407"/>
      <c r="S143" s="407"/>
      <c r="T143" s="407"/>
      <c r="U143" s="408"/>
      <c r="V143" s="406"/>
      <c r="W143" s="407"/>
      <c r="X143" s="407"/>
      <c r="Y143" s="407"/>
      <c r="Z143" s="407"/>
      <c r="AA143" s="407"/>
      <c r="AB143" s="407"/>
      <c r="AC143" s="408"/>
      <c r="AD143" s="409"/>
      <c r="AE143" s="409"/>
      <c r="AF143" s="409"/>
      <c r="AG143" s="409"/>
      <c r="AH143" s="410"/>
      <c r="AI143" s="401"/>
      <c r="AJ143" s="401"/>
      <c r="AK143" s="411"/>
      <c r="AL143" s="401"/>
      <c r="AM143" s="401"/>
      <c r="AN143" s="401"/>
      <c r="AO143" s="402"/>
      <c r="AP143" s="410"/>
      <c r="AQ143" s="401"/>
      <c r="AR143" s="401"/>
      <c r="AS143" s="411"/>
      <c r="AT143" s="401"/>
      <c r="AU143" s="401"/>
      <c r="AV143" s="401"/>
      <c r="AW143" s="402"/>
      <c r="AX143" s="131"/>
      <c r="AY143" s="132"/>
      <c r="AZ143" s="132"/>
      <c r="BA143" s="132"/>
      <c r="BB143" s="85"/>
      <c r="BC143" s="85"/>
      <c r="BD143" s="8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</row>
    <row r="144" spans="2:130" ht="16.5" customHeight="1"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</row>
    <row r="145" spans="2:74" s="86" customFormat="1" ht="16.5" customHeight="1">
      <c r="B145" s="391" t="s">
        <v>276</v>
      </c>
      <c r="C145" s="391"/>
      <c r="D145" s="391"/>
      <c r="E145" s="391"/>
      <c r="F145" s="391"/>
      <c r="G145" s="391"/>
      <c r="H145" s="391"/>
      <c r="I145" s="391"/>
      <c r="J145" s="391"/>
      <c r="K145" s="391"/>
      <c r="L145" s="391"/>
      <c r="M145" s="416"/>
      <c r="N145" s="417" t="s">
        <v>263</v>
      </c>
      <c r="O145" s="418"/>
      <c r="P145" s="418"/>
      <c r="Q145" s="418"/>
      <c r="R145" s="418"/>
      <c r="S145" s="418"/>
      <c r="T145" s="418"/>
      <c r="U145" s="419"/>
      <c r="V145" s="420" t="s">
        <v>264</v>
      </c>
      <c r="W145" s="421"/>
      <c r="X145" s="421"/>
      <c r="Y145" s="421"/>
      <c r="Z145" s="421"/>
      <c r="AA145" s="421"/>
      <c r="AB145" s="421"/>
      <c r="AC145" s="422"/>
      <c r="AD145" s="423" t="s">
        <v>265</v>
      </c>
      <c r="AE145" s="423"/>
      <c r="AF145" s="423"/>
      <c r="AG145" s="423"/>
      <c r="AH145" s="412" t="s">
        <v>266</v>
      </c>
      <c r="AI145" s="413"/>
      <c r="AJ145" s="413"/>
      <c r="AK145" s="414"/>
      <c r="AL145" s="413" t="s">
        <v>267</v>
      </c>
      <c r="AM145" s="413"/>
      <c r="AN145" s="413"/>
      <c r="AO145" s="415"/>
      <c r="AP145" s="412" t="s">
        <v>268</v>
      </c>
      <c r="AQ145" s="413"/>
      <c r="AR145" s="413"/>
      <c r="AS145" s="414"/>
      <c r="AT145" s="413" t="s">
        <v>269</v>
      </c>
      <c r="AU145" s="413"/>
      <c r="AV145" s="413"/>
      <c r="AW145" s="415"/>
      <c r="AX145" s="130"/>
      <c r="AY145" s="83"/>
      <c r="AZ145" s="83"/>
      <c r="BA145" s="83"/>
      <c r="BB145" s="9"/>
      <c r="BC145" s="9"/>
      <c r="BD145" s="9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</row>
    <row r="146" spans="2:74" ht="18.75" customHeight="1">
      <c r="B146" s="403" t="s">
        <v>110</v>
      </c>
      <c r="C146" s="403"/>
      <c r="D146" s="404" t="str">
        <f>IF(D38="","",D38)</f>
        <v>パンフレットの作製</v>
      </c>
      <c r="E146" s="404"/>
      <c r="F146" s="404"/>
      <c r="G146" s="404"/>
      <c r="H146" s="404"/>
      <c r="I146" s="404"/>
      <c r="J146" s="404"/>
      <c r="K146" s="404"/>
      <c r="L146" s="404"/>
      <c r="M146" s="405"/>
      <c r="N146" s="406" t="s">
        <v>270</v>
      </c>
      <c r="O146" s="407"/>
      <c r="P146" s="407"/>
      <c r="Q146" s="407"/>
      <c r="R146" s="407"/>
      <c r="S146" s="407"/>
      <c r="T146" s="407"/>
      <c r="U146" s="408"/>
      <c r="V146" s="406" t="s">
        <v>277</v>
      </c>
      <c r="W146" s="407"/>
      <c r="X146" s="407"/>
      <c r="Y146" s="407"/>
      <c r="Z146" s="407"/>
      <c r="AA146" s="407"/>
      <c r="AB146" s="407"/>
      <c r="AC146" s="408"/>
      <c r="AD146" s="409">
        <v>45536</v>
      </c>
      <c r="AE146" s="409"/>
      <c r="AF146" s="409"/>
      <c r="AG146" s="409"/>
      <c r="AH146" s="410" t="s">
        <v>271</v>
      </c>
      <c r="AI146" s="401"/>
      <c r="AJ146" s="401"/>
      <c r="AK146" s="411"/>
      <c r="AL146" s="401" t="s">
        <v>278</v>
      </c>
      <c r="AM146" s="401"/>
      <c r="AN146" s="401"/>
      <c r="AO146" s="402"/>
      <c r="AP146" s="410" t="s">
        <v>273</v>
      </c>
      <c r="AQ146" s="401"/>
      <c r="AR146" s="401"/>
      <c r="AS146" s="411"/>
      <c r="AT146" s="401" t="s">
        <v>274</v>
      </c>
      <c r="AU146" s="401"/>
      <c r="AV146" s="401"/>
      <c r="AW146" s="402"/>
      <c r="AX146" s="131"/>
      <c r="AY146" s="132"/>
      <c r="AZ146" s="132"/>
      <c r="BA146" s="132"/>
      <c r="BB146" s="132"/>
      <c r="BC146" s="132"/>
      <c r="BD146" s="132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</row>
    <row r="147" spans="2:74" ht="16.5" customHeight="1">
      <c r="B147" s="403" t="s">
        <v>140</v>
      </c>
      <c r="C147" s="403"/>
      <c r="D147" s="404" t="str">
        <f t="shared" ref="D147:D150" si="26">IF(D39="","",D39)</f>
        <v>チラシの作製</v>
      </c>
      <c r="E147" s="404"/>
      <c r="F147" s="404"/>
      <c r="G147" s="404"/>
      <c r="H147" s="404"/>
      <c r="I147" s="404"/>
      <c r="J147" s="404"/>
      <c r="K147" s="404"/>
      <c r="L147" s="404"/>
      <c r="M147" s="405"/>
      <c r="N147" s="406" t="s">
        <v>270</v>
      </c>
      <c r="O147" s="407"/>
      <c r="P147" s="407"/>
      <c r="Q147" s="407"/>
      <c r="R147" s="407"/>
      <c r="S147" s="407"/>
      <c r="T147" s="407"/>
      <c r="U147" s="408"/>
      <c r="V147" s="406" t="s">
        <v>142</v>
      </c>
      <c r="W147" s="407"/>
      <c r="X147" s="407"/>
      <c r="Y147" s="407"/>
      <c r="Z147" s="407"/>
      <c r="AA147" s="407"/>
      <c r="AB147" s="407"/>
      <c r="AC147" s="408"/>
      <c r="AD147" s="409">
        <v>45550</v>
      </c>
      <c r="AE147" s="409"/>
      <c r="AF147" s="409"/>
      <c r="AG147" s="409"/>
      <c r="AH147" s="410" t="s">
        <v>271</v>
      </c>
      <c r="AI147" s="401"/>
      <c r="AJ147" s="401"/>
      <c r="AK147" s="411"/>
      <c r="AL147" s="401" t="s">
        <v>272</v>
      </c>
      <c r="AM147" s="401"/>
      <c r="AN147" s="401"/>
      <c r="AO147" s="402"/>
      <c r="AP147" s="410" t="s">
        <v>273</v>
      </c>
      <c r="AQ147" s="401"/>
      <c r="AR147" s="401"/>
      <c r="AS147" s="411"/>
      <c r="AT147" s="401" t="s">
        <v>274</v>
      </c>
      <c r="AU147" s="401"/>
      <c r="AV147" s="401"/>
      <c r="AW147" s="402"/>
      <c r="AX147" s="131"/>
      <c r="AY147" s="132"/>
      <c r="AZ147" s="132"/>
      <c r="BA147" s="132"/>
      <c r="BB147" s="85"/>
      <c r="BC147" s="85"/>
      <c r="BD147" s="8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</row>
    <row r="148" spans="2:74" ht="16.5" customHeight="1">
      <c r="B148" s="403" t="s">
        <v>146</v>
      </c>
      <c r="C148" s="403"/>
      <c r="D148" s="404" t="str">
        <f t="shared" si="26"/>
        <v/>
      </c>
      <c r="E148" s="404"/>
      <c r="F148" s="404"/>
      <c r="G148" s="404"/>
      <c r="H148" s="404"/>
      <c r="I148" s="404"/>
      <c r="J148" s="404"/>
      <c r="K148" s="404"/>
      <c r="L148" s="404"/>
      <c r="M148" s="405"/>
      <c r="N148" s="406"/>
      <c r="O148" s="407"/>
      <c r="P148" s="407"/>
      <c r="Q148" s="407"/>
      <c r="R148" s="407"/>
      <c r="S148" s="407"/>
      <c r="T148" s="407"/>
      <c r="U148" s="408"/>
      <c r="V148" s="406"/>
      <c r="W148" s="407"/>
      <c r="X148" s="407"/>
      <c r="Y148" s="407"/>
      <c r="Z148" s="407"/>
      <c r="AA148" s="407"/>
      <c r="AB148" s="407"/>
      <c r="AC148" s="408"/>
      <c r="AD148" s="409"/>
      <c r="AE148" s="409"/>
      <c r="AF148" s="409"/>
      <c r="AG148" s="409"/>
      <c r="AH148" s="410"/>
      <c r="AI148" s="401"/>
      <c r="AJ148" s="401"/>
      <c r="AK148" s="411"/>
      <c r="AL148" s="401"/>
      <c r="AM148" s="401"/>
      <c r="AN148" s="401"/>
      <c r="AO148" s="402"/>
      <c r="AP148" s="410"/>
      <c r="AQ148" s="401"/>
      <c r="AR148" s="401"/>
      <c r="AS148" s="411"/>
      <c r="AT148" s="401"/>
      <c r="AU148" s="401"/>
      <c r="AV148" s="401"/>
      <c r="AW148" s="402"/>
      <c r="AX148" s="131"/>
      <c r="AY148" s="132"/>
      <c r="AZ148" s="132"/>
      <c r="BA148" s="132"/>
      <c r="BB148" s="85"/>
      <c r="BC148" s="85"/>
      <c r="BD148" s="8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</row>
    <row r="149" spans="2:74" ht="16.5" customHeight="1">
      <c r="B149" s="403" t="s">
        <v>150</v>
      </c>
      <c r="C149" s="403"/>
      <c r="D149" s="404" t="str">
        <f t="shared" si="26"/>
        <v/>
      </c>
      <c r="E149" s="404"/>
      <c r="F149" s="404"/>
      <c r="G149" s="404"/>
      <c r="H149" s="404"/>
      <c r="I149" s="404"/>
      <c r="J149" s="404"/>
      <c r="K149" s="404"/>
      <c r="L149" s="404"/>
      <c r="M149" s="405"/>
      <c r="N149" s="406"/>
      <c r="O149" s="407"/>
      <c r="P149" s="407"/>
      <c r="Q149" s="407"/>
      <c r="R149" s="407"/>
      <c r="S149" s="407"/>
      <c r="T149" s="407"/>
      <c r="U149" s="408"/>
      <c r="V149" s="406"/>
      <c r="W149" s="407"/>
      <c r="X149" s="407"/>
      <c r="Y149" s="407"/>
      <c r="Z149" s="407"/>
      <c r="AA149" s="407"/>
      <c r="AB149" s="407"/>
      <c r="AC149" s="408"/>
      <c r="AD149" s="409"/>
      <c r="AE149" s="409"/>
      <c r="AF149" s="409"/>
      <c r="AG149" s="409"/>
      <c r="AH149" s="410"/>
      <c r="AI149" s="401"/>
      <c r="AJ149" s="401"/>
      <c r="AK149" s="411"/>
      <c r="AL149" s="401"/>
      <c r="AM149" s="401"/>
      <c r="AN149" s="401"/>
      <c r="AO149" s="402"/>
      <c r="AP149" s="410"/>
      <c r="AQ149" s="401"/>
      <c r="AR149" s="401"/>
      <c r="AS149" s="411"/>
      <c r="AT149" s="401"/>
      <c r="AU149" s="401"/>
      <c r="AV149" s="401"/>
      <c r="AW149" s="402"/>
      <c r="AX149" s="131"/>
      <c r="AY149" s="132"/>
      <c r="AZ149" s="132"/>
      <c r="BA149" s="132"/>
      <c r="BB149" s="85"/>
      <c r="BC149" s="85"/>
      <c r="BD149" s="8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</row>
    <row r="150" spans="2:74" ht="16.5" customHeight="1">
      <c r="B150" s="403" t="s">
        <v>151</v>
      </c>
      <c r="C150" s="403"/>
      <c r="D150" s="404" t="str">
        <f t="shared" si="26"/>
        <v/>
      </c>
      <c r="E150" s="404"/>
      <c r="F150" s="404"/>
      <c r="G150" s="404"/>
      <c r="H150" s="404"/>
      <c r="I150" s="404"/>
      <c r="J150" s="404"/>
      <c r="K150" s="404"/>
      <c r="L150" s="404"/>
      <c r="M150" s="405"/>
      <c r="N150" s="406"/>
      <c r="O150" s="407"/>
      <c r="P150" s="407"/>
      <c r="Q150" s="407"/>
      <c r="R150" s="407"/>
      <c r="S150" s="407"/>
      <c r="T150" s="407"/>
      <c r="U150" s="408"/>
      <c r="V150" s="406"/>
      <c r="W150" s="407"/>
      <c r="X150" s="407"/>
      <c r="Y150" s="407"/>
      <c r="Z150" s="407"/>
      <c r="AA150" s="407"/>
      <c r="AB150" s="407"/>
      <c r="AC150" s="408"/>
      <c r="AD150" s="409"/>
      <c r="AE150" s="409"/>
      <c r="AF150" s="409"/>
      <c r="AG150" s="409"/>
      <c r="AH150" s="410"/>
      <c r="AI150" s="401"/>
      <c r="AJ150" s="401"/>
      <c r="AK150" s="411"/>
      <c r="AL150" s="401"/>
      <c r="AM150" s="401"/>
      <c r="AN150" s="401"/>
      <c r="AO150" s="402"/>
      <c r="AP150" s="410"/>
      <c r="AQ150" s="401"/>
      <c r="AR150" s="401"/>
      <c r="AS150" s="411"/>
      <c r="AT150" s="401"/>
      <c r="AU150" s="401"/>
      <c r="AV150" s="401"/>
      <c r="AW150" s="402"/>
      <c r="AX150" s="131"/>
      <c r="AY150" s="132"/>
      <c r="AZ150" s="132"/>
      <c r="BA150" s="132"/>
      <c r="BB150" s="85"/>
      <c r="BC150" s="85"/>
      <c r="BD150" s="8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</row>
    <row r="151" spans="2:74" ht="16.5" customHeight="1">
      <c r="B151" s="136"/>
      <c r="C151" s="136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8"/>
      <c r="AE151" s="138"/>
      <c r="AF151" s="138"/>
      <c r="AG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2"/>
      <c r="AY151" s="132"/>
      <c r="AZ151" s="132"/>
      <c r="BA151" s="132"/>
      <c r="BB151" s="85"/>
      <c r="BC151" s="85"/>
      <c r="BD151" s="8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</row>
    <row r="152" spans="2:74" s="86" customFormat="1" ht="16.5" customHeight="1">
      <c r="B152" s="391" t="s">
        <v>279</v>
      </c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416"/>
      <c r="N152" s="417" t="s">
        <v>263</v>
      </c>
      <c r="O152" s="418"/>
      <c r="P152" s="418"/>
      <c r="Q152" s="418"/>
      <c r="R152" s="418"/>
      <c r="S152" s="418"/>
      <c r="T152" s="418"/>
      <c r="U152" s="419"/>
      <c r="V152" s="420" t="s">
        <v>264</v>
      </c>
      <c r="W152" s="421"/>
      <c r="X152" s="421"/>
      <c r="Y152" s="421"/>
      <c r="Z152" s="421"/>
      <c r="AA152" s="421"/>
      <c r="AB152" s="421"/>
      <c r="AC152" s="422"/>
      <c r="AD152" s="423" t="s">
        <v>265</v>
      </c>
      <c r="AE152" s="423"/>
      <c r="AF152" s="423"/>
      <c r="AG152" s="423"/>
      <c r="AH152" s="412" t="s">
        <v>266</v>
      </c>
      <c r="AI152" s="413"/>
      <c r="AJ152" s="413"/>
      <c r="AK152" s="414"/>
      <c r="AL152" s="413" t="s">
        <v>267</v>
      </c>
      <c r="AM152" s="413"/>
      <c r="AN152" s="413"/>
      <c r="AO152" s="415"/>
      <c r="AP152" s="412" t="s">
        <v>268</v>
      </c>
      <c r="AQ152" s="413"/>
      <c r="AR152" s="413"/>
      <c r="AS152" s="414"/>
      <c r="AT152" s="413" t="s">
        <v>269</v>
      </c>
      <c r="AU152" s="413"/>
      <c r="AV152" s="413"/>
      <c r="AW152" s="415"/>
      <c r="AX152" s="130"/>
      <c r="AY152" s="83"/>
      <c r="AZ152" s="83"/>
      <c r="BA152" s="83"/>
      <c r="BB152" s="9"/>
      <c r="BC152" s="9"/>
      <c r="BD152" s="9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</row>
    <row r="153" spans="2:74" ht="18.75" customHeight="1">
      <c r="B153" s="403" t="s">
        <v>110</v>
      </c>
      <c r="C153" s="403"/>
      <c r="D153" s="404" t="str">
        <f>IF(D46="","",D46)</f>
        <v>書籍名</v>
      </c>
      <c r="E153" s="404"/>
      <c r="F153" s="404"/>
      <c r="G153" s="404"/>
      <c r="H153" s="404"/>
      <c r="I153" s="404"/>
      <c r="J153" s="404"/>
      <c r="K153" s="404"/>
      <c r="L153" s="404"/>
      <c r="M153" s="405"/>
      <c r="N153" s="406" t="s">
        <v>270</v>
      </c>
      <c r="O153" s="407"/>
      <c r="P153" s="407"/>
      <c r="Q153" s="407"/>
      <c r="R153" s="407"/>
      <c r="S153" s="407"/>
      <c r="T153" s="407"/>
      <c r="U153" s="408"/>
      <c r="V153" s="406" t="s">
        <v>175</v>
      </c>
      <c r="W153" s="407"/>
      <c r="X153" s="407"/>
      <c r="Y153" s="407"/>
      <c r="Z153" s="407"/>
      <c r="AA153" s="407"/>
      <c r="AB153" s="407"/>
      <c r="AC153" s="408"/>
      <c r="AD153" s="409">
        <v>45536</v>
      </c>
      <c r="AE153" s="409"/>
      <c r="AF153" s="409"/>
      <c r="AG153" s="409"/>
      <c r="AH153" s="410" t="s">
        <v>271</v>
      </c>
      <c r="AI153" s="401"/>
      <c r="AJ153" s="401"/>
      <c r="AK153" s="411"/>
      <c r="AL153" s="401" t="s">
        <v>272</v>
      </c>
      <c r="AM153" s="401"/>
      <c r="AN153" s="401"/>
      <c r="AO153" s="402"/>
      <c r="AP153" s="410" t="s">
        <v>273</v>
      </c>
      <c r="AQ153" s="401"/>
      <c r="AR153" s="401"/>
      <c r="AS153" s="411"/>
      <c r="AT153" s="401" t="s">
        <v>275</v>
      </c>
      <c r="AU153" s="401"/>
      <c r="AV153" s="401"/>
      <c r="AW153" s="402"/>
      <c r="AX153" s="131"/>
      <c r="AY153" s="132"/>
      <c r="AZ153" s="132"/>
      <c r="BA153" s="132"/>
      <c r="BB153" s="132"/>
      <c r="BC153" s="132"/>
      <c r="BD153" s="132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</row>
    <row r="154" spans="2:74" ht="16.5" customHeight="1">
      <c r="B154" s="403" t="s">
        <v>140</v>
      </c>
      <c r="C154" s="403"/>
      <c r="D154" s="404" t="str">
        <f t="shared" ref="D154:D182" si="27">IF(D47="","",D47)</f>
        <v>書籍名</v>
      </c>
      <c r="E154" s="404"/>
      <c r="F154" s="404"/>
      <c r="G154" s="404"/>
      <c r="H154" s="404"/>
      <c r="I154" s="404"/>
      <c r="J154" s="404"/>
      <c r="K154" s="404"/>
      <c r="L154" s="404"/>
      <c r="M154" s="405"/>
      <c r="N154" s="406" t="s">
        <v>270</v>
      </c>
      <c r="O154" s="407"/>
      <c r="P154" s="407"/>
      <c r="Q154" s="407"/>
      <c r="R154" s="407"/>
      <c r="S154" s="407"/>
      <c r="T154" s="407"/>
      <c r="U154" s="408"/>
      <c r="V154" s="406" t="s">
        <v>179</v>
      </c>
      <c r="W154" s="407"/>
      <c r="X154" s="407"/>
      <c r="Y154" s="407"/>
      <c r="Z154" s="407"/>
      <c r="AA154" s="407"/>
      <c r="AB154" s="407"/>
      <c r="AC154" s="408"/>
      <c r="AD154" s="409">
        <v>45536</v>
      </c>
      <c r="AE154" s="409"/>
      <c r="AF154" s="409"/>
      <c r="AG154" s="409"/>
      <c r="AH154" s="410" t="s">
        <v>271</v>
      </c>
      <c r="AI154" s="401"/>
      <c r="AJ154" s="401"/>
      <c r="AK154" s="411"/>
      <c r="AL154" s="401" t="s">
        <v>272</v>
      </c>
      <c r="AM154" s="401"/>
      <c r="AN154" s="401"/>
      <c r="AO154" s="402"/>
      <c r="AP154" s="410" t="s">
        <v>273</v>
      </c>
      <c r="AQ154" s="401"/>
      <c r="AR154" s="401"/>
      <c r="AS154" s="411"/>
      <c r="AT154" s="401" t="s">
        <v>275</v>
      </c>
      <c r="AU154" s="401"/>
      <c r="AV154" s="401"/>
      <c r="AW154" s="402"/>
      <c r="AX154" s="131"/>
      <c r="AY154" s="132"/>
      <c r="AZ154" s="132"/>
      <c r="BA154" s="132"/>
      <c r="BB154" s="85"/>
      <c r="BC154" s="85"/>
      <c r="BD154" s="8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</row>
    <row r="155" spans="2:74" ht="16.5" customHeight="1">
      <c r="B155" s="403" t="s">
        <v>146</v>
      </c>
      <c r="C155" s="403"/>
      <c r="D155" s="404" t="str">
        <f t="shared" si="27"/>
        <v>書籍名</v>
      </c>
      <c r="E155" s="404"/>
      <c r="F155" s="404"/>
      <c r="G155" s="404"/>
      <c r="H155" s="404"/>
      <c r="I155" s="404"/>
      <c r="J155" s="404"/>
      <c r="K155" s="404"/>
      <c r="L155" s="404"/>
      <c r="M155" s="405"/>
      <c r="N155" s="406" t="s">
        <v>270</v>
      </c>
      <c r="O155" s="407"/>
      <c r="P155" s="407"/>
      <c r="Q155" s="407"/>
      <c r="R155" s="407"/>
      <c r="S155" s="407"/>
      <c r="T155" s="407"/>
      <c r="U155" s="408"/>
      <c r="V155" s="406" t="s">
        <v>181</v>
      </c>
      <c r="W155" s="407"/>
      <c r="X155" s="407"/>
      <c r="Y155" s="407"/>
      <c r="Z155" s="407"/>
      <c r="AA155" s="407"/>
      <c r="AB155" s="407"/>
      <c r="AC155" s="408"/>
      <c r="AD155" s="409">
        <v>45536</v>
      </c>
      <c r="AE155" s="409"/>
      <c r="AF155" s="409"/>
      <c r="AG155" s="409"/>
      <c r="AH155" s="410" t="s">
        <v>271</v>
      </c>
      <c r="AI155" s="401"/>
      <c r="AJ155" s="401"/>
      <c r="AK155" s="411"/>
      <c r="AL155" s="401" t="s">
        <v>272</v>
      </c>
      <c r="AM155" s="401"/>
      <c r="AN155" s="401"/>
      <c r="AO155" s="402"/>
      <c r="AP155" s="410" t="s">
        <v>273</v>
      </c>
      <c r="AQ155" s="401"/>
      <c r="AR155" s="401"/>
      <c r="AS155" s="411"/>
      <c r="AT155" s="401" t="s">
        <v>275</v>
      </c>
      <c r="AU155" s="401"/>
      <c r="AV155" s="401"/>
      <c r="AW155" s="402"/>
      <c r="AX155" s="131"/>
      <c r="AY155" s="132"/>
      <c r="AZ155" s="132"/>
      <c r="BA155" s="132"/>
      <c r="BB155" s="85"/>
      <c r="BC155" s="85"/>
      <c r="BD155" s="8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</row>
    <row r="156" spans="2:74" ht="16.5" customHeight="1">
      <c r="B156" s="403" t="s">
        <v>150</v>
      </c>
      <c r="C156" s="403"/>
      <c r="D156" s="404" t="str">
        <f t="shared" si="27"/>
        <v/>
      </c>
      <c r="E156" s="404"/>
      <c r="F156" s="404"/>
      <c r="G156" s="404"/>
      <c r="H156" s="404"/>
      <c r="I156" s="404"/>
      <c r="J156" s="404"/>
      <c r="K156" s="404"/>
      <c r="L156" s="404"/>
      <c r="M156" s="405"/>
      <c r="N156" s="406"/>
      <c r="O156" s="407"/>
      <c r="P156" s="407"/>
      <c r="Q156" s="407"/>
      <c r="R156" s="407"/>
      <c r="S156" s="407"/>
      <c r="T156" s="407"/>
      <c r="U156" s="408"/>
      <c r="V156" s="406"/>
      <c r="W156" s="407"/>
      <c r="X156" s="407"/>
      <c r="Y156" s="407"/>
      <c r="Z156" s="407"/>
      <c r="AA156" s="407"/>
      <c r="AB156" s="407"/>
      <c r="AC156" s="408"/>
      <c r="AD156" s="409"/>
      <c r="AE156" s="409"/>
      <c r="AF156" s="409"/>
      <c r="AG156" s="409"/>
      <c r="AH156" s="410"/>
      <c r="AI156" s="401"/>
      <c r="AJ156" s="401"/>
      <c r="AK156" s="411"/>
      <c r="AL156" s="401"/>
      <c r="AM156" s="401"/>
      <c r="AN156" s="401"/>
      <c r="AO156" s="402"/>
      <c r="AP156" s="410"/>
      <c r="AQ156" s="401"/>
      <c r="AR156" s="401"/>
      <c r="AS156" s="411"/>
      <c r="AT156" s="401"/>
      <c r="AU156" s="401"/>
      <c r="AV156" s="401"/>
      <c r="AW156" s="402"/>
      <c r="AX156" s="131"/>
      <c r="AY156" s="132"/>
      <c r="AZ156" s="132"/>
      <c r="BA156" s="132"/>
      <c r="BB156" s="85"/>
      <c r="BC156" s="85"/>
      <c r="BD156" s="8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</row>
    <row r="157" spans="2:74" ht="16.5" customHeight="1">
      <c r="B157" s="403" t="s">
        <v>151</v>
      </c>
      <c r="C157" s="403"/>
      <c r="D157" s="404" t="str">
        <f t="shared" si="27"/>
        <v/>
      </c>
      <c r="E157" s="404"/>
      <c r="F157" s="404"/>
      <c r="G157" s="404"/>
      <c r="H157" s="404"/>
      <c r="I157" s="404"/>
      <c r="J157" s="404"/>
      <c r="K157" s="404"/>
      <c r="L157" s="404"/>
      <c r="M157" s="405"/>
      <c r="N157" s="406"/>
      <c r="O157" s="407"/>
      <c r="P157" s="407"/>
      <c r="Q157" s="407"/>
      <c r="R157" s="407"/>
      <c r="S157" s="407"/>
      <c r="T157" s="407"/>
      <c r="U157" s="408"/>
      <c r="V157" s="406"/>
      <c r="W157" s="407"/>
      <c r="X157" s="407"/>
      <c r="Y157" s="407"/>
      <c r="Z157" s="407"/>
      <c r="AA157" s="407"/>
      <c r="AB157" s="407"/>
      <c r="AC157" s="408"/>
      <c r="AD157" s="409"/>
      <c r="AE157" s="409"/>
      <c r="AF157" s="409"/>
      <c r="AG157" s="409"/>
      <c r="AH157" s="410"/>
      <c r="AI157" s="401"/>
      <c r="AJ157" s="401"/>
      <c r="AK157" s="411"/>
      <c r="AL157" s="401"/>
      <c r="AM157" s="401"/>
      <c r="AN157" s="401"/>
      <c r="AO157" s="402"/>
      <c r="AP157" s="410"/>
      <c r="AQ157" s="401"/>
      <c r="AR157" s="401"/>
      <c r="AS157" s="411"/>
      <c r="AT157" s="401"/>
      <c r="AU157" s="401"/>
      <c r="AV157" s="401"/>
      <c r="AW157" s="402"/>
      <c r="AX157" s="131"/>
      <c r="AY157" s="132"/>
      <c r="AZ157" s="132"/>
      <c r="BA157" s="132"/>
      <c r="BB157" s="85"/>
      <c r="BC157" s="85"/>
      <c r="BD157" s="8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</row>
    <row r="158" spans="2:74" ht="18.75" hidden="1" customHeight="1">
      <c r="B158" s="403" t="s">
        <v>118</v>
      </c>
      <c r="C158" s="403"/>
      <c r="D158" s="404" t="str">
        <f t="shared" si="27"/>
        <v/>
      </c>
      <c r="E158" s="404"/>
      <c r="F158" s="404"/>
      <c r="G158" s="404"/>
      <c r="H158" s="404"/>
      <c r="I158" s="404"/>
      <c r="J158" s="404"/>
      <c r="K158" s="404"/>
      <c r="L158" s="404"/>
      <c r="M158" s="405"/>
      <c r="N158" s="406"/>
      <c r="O158" s="407"/>
      <c r="P158" s="407"/>
      <c r="Q158" s="407"/>
      <c r="R158" s="407"/>
      <c r="S158" s="407"/>
      <c r="T158" s="407"/>
      <c r="U158" s="408"/>
      <c r="V158" s="406"/>
      <c r="W158" s="407"/>
      <c r="X158" s="407"/>
      <c r="Y158" s="407"/>
      <c r="Z158" s="407"/>
      <c r="AA158" s="407"/>
      <c r="AB158" s="407"/>
      <c r="AC158" s="408"/>
      <c r="AD158" s="409"/>
      <c r="AE158" s="409"/>
      <c r="AF158" s="409"/>
      <c r="AG158" s="409"/>
      <c r="AH158" s="410"/>
      <c r="AI158" s="401"/>
      <c r="AJ158" s="401"/>
      <c r="AK158" s="411"/>
      <c r="AL158" s="401"/>
      <c r="AM158" s="401"/>
      <c r="AN158" s="401"/>
      <c r="AO158" s="402"/>
      <c r="AP158" s="410"/>
      <c r="AQ158" s="401"/>
      <c r="AR158" s="401"/>
      <c r="AS158" s="411"/>
      <c r="AT158" s="401"/>
      <c r="AU158" s="401"/>
      <c r="AV158" s="401"/>
      <c r="AW158" s="402"/>
      <c r="AX158" s="131"/>
      <c r="AY158" s="132"/>
      <c r="AZ158" s="132"/>
      <c r="BA158" s="132"/>
      <c r="BB158" s="132"/>
      <c r="BC158" s="132"/>
      <c r="BD158" s="132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</row>
    <row r="159" spans="2:74" ht="16.5" hidden="1" customHeight="1">
      <c r="B159" s="403" t="s">
        <v>119</v>
      </c>
      <c r="C159" s="403"/>
      <c r="D159" s="404" t="str">
        <f t="shared" si="27"/>
        <v/>
      </c>
      <c r="E159" s="404"/>
      <c r="F159" s="404"/>
      <c r="G159" s="404"/>
      <c r="H159" s="404"/>
      <c r="I159" s="404"/>
      <c r="J159" s="404"/>
      <c r="K159" s="404"/>
      <c r="L159" s="404"/>
      <c r="M159" s="405"/>
      <c r="N159" s="406"/>
      <c r="O159" s="407"/>
      <c r="P159" s="407"/>
      <c r="Q159" s="407"/>
      <c r="R159" s="407"/>
      <c r="S159" s="407"/>
      <c r="T159" s="407"/>
      <c r="U159" s="408"/>
      <c r="V159" s="406"/>
      <c r="W159" s="407"/>
      <c r="X159" s="407"/>
      <c r="Y159" s="407"/>
      <c r="Z159" s="407"/>
      <c r="AA159" s="407"/>
      <c r="AB159" s="407"/>
      <c r="AC159" s="408"/>
      <c r="AD159" s="409"/>
      <c r="AE159" s="409"/>
      <c r="AF159" s="409"/>
      <c r="AG159" s="409"/>
      <c r="AH159" s="410"/>
      <c r="AI159" s="401"/>
      <c r="AJ159" s="401"/>
      <c r="AK159" s="411"/>
      <c r="AL159" s="401"/>
      <c r="AM159" s="401"/>
      <c r="AN159" s="401"/>
      <c r="AO159" s="402"/>
      <c r="AP159" s="410"/>
      <c r="AQ159" s="401"/>
      <c r="AR159" s="401"/>
      <c r="AS159" s="411"/>
      <c r="AT159" s="401"/>
      <c r="AU159" s="401"/>
      <c r="AV159" s="401"/>
      <c r="AW159" s="402"/>
      <c r="AX159" s="131"/>
      <c r="AY159" s="132"/>
      <c r="AZ159" s="132"/>
      <c r="BA159" s="132"/>
      <c r="BB159" s="85"/>
      <c r="BC159" s="85"/>
      <c r="BD159" s="8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</row>
    <row r="160" spans="2:74" ht="16.5" hidden="1" customHeight="1">
      <c r="B160" s="403" t="s">
        <v>120</v>
      </c>
      <c r="C160" s="403"/>
      <c r="D160" s="404" t="str">
        <f t="shared" si="27"/>
        <v/>
      </c>
      <c r="E160" s="404"/>
      <c r="F160" s="404"/>
      <c r="G160" s="404"/>
      <c r="H160" s="404"/>
      <c r="I160" s="404"/>
      <c r="J160" s="404"/>
      <c r="K160" s="404"/>
      <c r="L160" s="404"/>
      <c r="M160" s="405"/>
      <c r="N160" s="406"/>
      <c r="O160" s="407"/>
      <c r="P160" s="407"/>
      <c r="Q160" s="407"/>
      <c r="R160" s="407"/>
      <c r="S160" s="407"/>
      <c r="T160" s="407"/>
      <c r="U160" s="408"/>
      <c r="V160" s="406"/>
      <c r="W160" s="407"/>
      <c r="X160" s="407"/>
      <c r="Y160" s="407"/>
      <c r="Z160" s="407"/>
      <c r="AA160" s="407"/>
      <c r="AB160" s="407"/>
      <c r="AC160" s="408"/>
      <c r="AD160" s="409"/>
      <c r="AE160" s="409"/>
      <c r="AF160" s="409"/>
      <c r="AG160" s="409"/>
      <c r="AH160" s="410"/>
      <c r="AI160" s="401"/>
      <c r="AJ160" s="401"/>
      <c r="AK160" s="411"/>
      <c r="AL160" s="401"/>
      <c r="AM160" s="401"/>
      <c r="AN160" s="401"/>
      <c r="AO160" s="402"/>
      <c r="AP160" s="410"/>
      <c r="AQ160" s="401"/>
      <c r="AR160" s="401"/>
      <c r="AS160" s="411"/>
      <c r="AT160" s="401"/>
      <c r="AU160" s="401"/>
      <c r="AV160" s="401"/>
      <c r="AW160" s="402"/>
      <c r="AX160" s="131"/>
      <c r="AY160" s="132"/>
      <c r="AZ160" s="132"/>
      <c r="BA160" s="132"/>
      <c r="BB160" s="85"/>
      <c r="BC160" s="85"/>
      <c r="BD160" s="8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</row>
    <row r="161" spans="2:74" ht="16.5" hidden="1" customHeight="1">
      <c r="B161" s="403" t="s">
        <v>121</v>
      </c>
      <c r="C161" s="403"/>
      <c r="D161" s="404" t="str">
        <f t="shared" si="27"/>
        <v/>
      </c>
      <c r="E161" s="404"/>
      <c r="F161" s="404"/>
      <c r="G161" s="404"/>
      <c r="H161" s="404"/>
      <c r="I161" s="404"/>
      <c r="J161" s="404"/>
      <c r="K161" s="404"/>
      <c r="L161" s="404"/>
      <c r="M161" s="405"/>
      <c r="N161" s="406"/>
      <c r="O161" s="407"/>
      <c r="P161" s="407"/>
      <c r="Q161" s="407"/>
      <c r="R161" s="407"/>
      <c r="S161" s="407"/>
      <c r="T161" s="407"/>
      <c r="U161" s="408"/>
      <c r="V161" s="406"/>
      <c r="W161" s="407"/>
      <c r="X161" s="407"/>
      <c r="Y161" s="407"/>
      <c r="Z161" s="407"/>
      <c r="AA161" s="407"/>
      <c r="AB161" s="407"/>
      <c r="AC161" s="408"/>
      <c r="AD161" s="409"/>
      <c r="AE161" s="409"/>
      <c r="AF161" s="409"/>
      <c r="AG161" s="409"/>
      <c r="AH161" s="410"/>
      <c r="AI161" s="401"/>
      <c r="AJ161" s="401"/>
      <c r="AK161" s="411"/>
      <c r="AL161" s="401"/>
      <c r="AM161" s="401"/>
      <c r="AN161" s="401"/>
      <c r="AO161" s="402"/>
      <c r="AP161" s="410"/>
      <c r="AQ161" s="401"/>
      <c r="AR161" s="401"/>
      <c r="AS161" s="411"/>
      <c r="AT161" s="401"/>
      <c r="AU161" s="401"/>
      <c r="AV161" s="401"/>
      <c r="AW161" s="402"/>
      <c r="AX161" s="131"/>
      <c r="AY161" s="132"/>
      <c r="AZ161" s="132"/>
      <c r="BA161" s="132"/>
      <c r="BB161" s="85"/>
      <c r="BC161" s="85"/>
      <c r="BD161" s="8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</row>
    <row r="162" spans="2:74" ht="16.5" hidden="1" customHeight="1">
      <c r="B162" s="403" t="s">
        <v>122</v>
      </c>
      <c r="C162" s="403"/>
      <c r="D162" s="404" t="str">
        <f t="shared" si="27"/>
        <v/>
      </c>
      <c r="E162" s="404"/>
      <c r="F162" s="404"/>
      <c r="G162" s="404"/>
      <c r="H162" s="404"/>
      <c r="I162" s="404"/>
      <c r="J162" s="404"/>
      <c r="K162" s="404"/>
      <c r="L162" s="404"/>
      <c r="M162" s="405"/>
      <c r="N162" s="406"/>
      <c r="O162" s="407"/>
      <c r="P162" s="407"/>
      <c r="Q162" s="407"/>
      <c r="R162" s="407"/>
      <c r="S162" s="407"/>
      <c r="T162" s="407"/>
      <c r="U162" s="408"/>
      <c r="V162" s="406"/>
      <c r="W162" s="407"/>
      <c r="X162" s="407"/>
      <c r="Y162" s="407"/>
      <c r="Z162" s="407"/>
      <c r="AA162" s="407"/>
      <c r="AB162" s="407"/>
      <c r="AC162" s="408"/>
      <c r="AD162" s="409"/>
      <c r="AE162" s="409"/>
      <c r="AF162" s="409"/>
      <c r="AG162" s="409"/>
      <c r="AH162" s="410"/>
      <c r="AI162" s="401"/>
      <c r="AJ162" s="401"/>
      <c r="AK162" s="411"/>
      <c r="AL162" s="401"/>
      <c r="AM162" s="401"/>
      <c r="AN162" s="401"/>
      <c r="AO162" s="402"/>
      <c r="AP162" s="410"/>
      <c r="AQ162" s="401"/>
      <c r="AR162" s="401"/>
      <c r="AS162" s="411"/>
      <c r="AT162" s="401"/>
      <c r="AU162" s="401"/>
      <c r="AV162" s="401"/>
      <c r="AW162" s="402"/>
      <c r="AX162" s="131"/>
      <c r="AY162" s="132"/>
      <c r="AZ162" s="132"/>
      <c r="BA162" s="132"/>
      <c r="BB162" s="85"/>
      <c r="BC162" s="85"/>
      <c r="BD162" s="8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</row>
    <row r="163" spans="2:74" ht="18.75" hidden="1" customHeight="1">
      <c r="B163" s="403" t="s">
        <v>183</v>
      </c>
      <c r="C163" s="403"/>
      <c r="D163" s="404" t="str">
        <f t="shared" si="27"/>
        <v/>
      </c>
      <c r="E163" s="404"/>
      <c r="F163" s="404"/>
      <c r="G163" s="404"/>
      <c r="H163" s="404"/>
      <c r="I163" s="404"/>
      <c r="J163" s="404"/>
      <c r="K163" s="404"/>
      <c r="L163" s="404"/>
      <c r="M163" s="405"/>
      <c r="N163" s="406"/>
      <c r="O163" s="407"/>
      <c r="P163" s="407"/>
      <c r="Q163" s="407"/>
      <c r="R163" s="407"/>
      <c r="S163" s="407"/>
      <c r="T163" s="407"/>
      <c r="U163" s="408"/>
      <c r="V163" s="406"/>
      <c r="W163" s="407"/>
      <c r="X163" s="407"/>
      <c r="Y163" s="407"/>
      <c r="Z163" s="407"/>
      <c r="AA163" s="407"/>
      <c r="AB163" s="407"/>
      <c r="AC163" s="408"/>
      <c r="AD163" s="409"/>
      <c r="AE163" s="409"/>
      <c r="AF163" s="409"/>
      <c r="AG163" s="409"/>
      <c r="AH163" s="410"/>
      <c r="AI163" s="401"/>
      <c r="AJ163" s="401"/>
      <c r="AK163" s="411"/>
      <c r="AL163" s="401"/>
      <c r="AM163" s="401"/>
      <c r="AN163" s="401"/>
      <c r="AO163" s="402"/>
      <c r="AP163" s="410"/>
      <c r="AQ163" s="401"/>
      <c r="AR163" s="401"/>
      <c r="AS163" s="411"/>
      <c r="AT163" s="401"/>
      <c r="AU163" s="401"/>
      <c r="AV163" s="401"/>
      <c r="AW163" s="402"/>
      <c r="AX163" s="131"/>
      <c r="AY163" s="132"/>
      <c r="AZ163" s="132"/>
      <c r="BA163" s="132"/>
      <c r="BB163" s="132"/>
      <c r="BC163" s="132"/>
      <c r="BD163" s="132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</row>
    <row r="164" spans="2:74" ht="16.5" hidden="1" customHeight="1">
      <c r="B164" s="403" t="s">
        <v>184</v>
      </c>
      <c r="C164" s="403"/>
      <c r="D164" s="404" t="str">
        <f t="shared" si="27"/>
        <v/>
      </c>
      <c r="E164" s="404"/>
      <c r="F164" s="404"/>
      <c r="G164" s="404"/>
      <c r="H164" s="404"/>
      <c r="I164" s="404"/>
      <c r="J164" s="404"/>
      <c r="K164" s="404"/>
      <c r="L164" s="404"/>
      <c r="M164" s="405"/>
      <c r="N164" s="406"/>
      <c r="O164" s="407"/>
      <c r="P164" s="407"/>
      <c r="Q164" s="407"/>
      <c r="R164" s="407"/>
      <c r="S164" s="407"/>
      <c r="T164" s="407"/>
      <c r="U164" s="408"/>
      <c r="V164" s="406"/>
      <c r="W164" s="407"/>
      <c r="X164" s="407"/>
      <c r="Y164" s="407"/>
      <c r="Z164" s="407"/>
      <c r="AA164" s="407"/>
      <c r="AB164" s="407"/>
      <c r="AC164" s="408"/>
      <c r="AD164" s="409"/>
      <c r="AE164" s="409"/>
      <c r="AF164" s="409"/>
      <c r="AG164" s="409"/>
      <c r="AH164" s="410"/>
      <c r="AI164" s="401"/>
      <c r="AJ164" s="401"/>
      <c r="AK164" s="411"/>
      <c r="AL164" s="401"/>
      <c r="AM164" s="401"/>
      <c r="AN164" s="401"/>
      <c r="AO164" s="402"/>
      <c r="AP164" s="410"/>
      <c r="AQ164" s="401"/>
      <c r="AR164" s="401"/>
      <c r="AS164" s="411"/>
      <c r="AT164" s="401"/>
      <c r="AU164" s="401"/>
      <c r="AV164" s="401"/>
      <c r="AW164" s="402"/>
      <c r="AX164" s="131"/>
      <c r="AY164" s="132"/>
      <c r="AZ164" s="132"/>
      <c r="BA164" s="132"/>
      <c r="BB164" s="85"/>
      <c r="BC164" s="85"/>
      <c r="BD164" s="8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</row>
    <row r="165" spans="2:74" ht="16.5" hidden="1" customHeight="1">
      <c r="B165" s="403" t="s">
        <v>185</v>
      </c>
      <c r="C165" s="403"/>
      <c r="D165" s="404" t="str">
        <f t="shared" si="27"/>
        <v/>
      </c>
      <c r="E165" s="404"/>
      <c r="F165" s="404"/>
      <c r="G165" s="404"/>
      <c r="H165" s="404"/>
      <c r="I165" s="404"/>
      <c r="J165" s="404"/>
      <c r="K165" s="404"/>
      <c r="L165" s="404"/>
      <c r="M165" s="405"/>
      <c r="N165" s="406"/>
      <c r="O165" s="407"/>
      <c r="P165" s="407"/>
      <c r="Q165" s="407"/>
      <c r="R165" s="407"/>
      <c r="S165" s="407"/>
      <c r="T165" s="407"/>
      <c r="U165" s="408"/>
      <c r="V165" s="406"/>
      <c r="W165" s="407"/>
      <c r="X165" s="407"/>
      <c r="Y165" s="407"/>
      <c r="Z165" s="407"/>
      <c r="AA165" s="407"/>
      <c r="AB165" s="407"/>
      <c r="AC165" s="408"/>
      <c r="AD165" s="409"/>
      <c r="AE165" s="409"/>
      <c r="AF165" s="409"/>
      <c r="AG165" s="409"/>
      <c r="AH165" s="410"/>
      <c r="AI165" s="401"/>
      <c r="AJ165" s="401"/>
      <c r="AK165" s="411"/>
      <c r="AL165" s="401"/>
      <c r="AM165" s="401"/>
      <c r="AN165" s="401"/>
      <c r="AO165" s="402"/>
      <c r="AP165" s="410"/>
      <c r="AQ165" s="401"/>
      <c r="AR165" s="401"/>
      <c r="AS165" s="411"/>
      <c r="AT165" s="401"/>
      <c r="AU165" s="401"/>
      <c r="AV165" s="401"/>
      <c r="AW165" s="402"/>
      <c r="AX165" s="131"/>
      <c r="AY165" s="132"/>
      <c r="AZ165" s="132"/>
      <c r="BA165" s="132"/>
      <c r="BB165" s="85"/>
      <c r="BC165" s="85"/>
      <c r="BD165" s="8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</row>
    <row r="166" spans="2:74" ht="16.5" hidden="1" customHeight="1">
      <c r="B166" s="403" t="s">
        <v>186</v>
      </c>
      <c r="C166" s="403"/>
      <c r="D166" s="404" t="str">
        <f t="shared" si="27"/>
        <v/>
      </c>
      <c r="E166" s="404"/>
      <c r="F166" s="404"/>
      <c r="G166" s="404"/>
      <c r="H166" s="404"/>
      <c r="I166" s="404"/>
      <c r="J166" s="404"/>
      <c r="K166" s="404"/>
      <c r="L166" s="404"/>
      <c r="M166" s="405"/>
      <c r="N166" s="406"/>
      <c r="O166" s="407"/>
      <c r="P166" s="407"/>
      <c r="Q166" s="407"/>
      <c r="R166" s="407"/>
      <c r="S166" s="407"/>
      <c r="T166" s="407"/>
      <c r="U166" s="408"/>
      <c r="V166" s="406"/>
      <c r="W166" s="407"/>
      <c r="X166" s="407"/>
      <c r="Y166" s="407"/>
      <c r="Z166" s="407"/>
      <c r="AA166" s="407"/>
      <c r="AB166" s="407"/>
      <c r="AC166" s="408"/>
      <c r="AD166" s="409"/>
      <c r="AE166" s="409"/>
      <c r="AF166" s="409"/>
      <c r="AG166" s="409"/>
      <c r="AH166" s="410"/>
      <c r="AI166" s="401"/>
      <c r="AJ166" s="401"/>
      <c r="AK166" s="411"/>
      <c r="AL166" s="401"/>
      <c r="AM166" s="401"/>
      <c r="AN166" s="401"/>
      <c r="AO166" s="402"/>
      <c r="AP166" s="410"/>
      <c r="AQ166" s="401"/>
      <c r="AR166" s="401"/>
      <c r="AS166" s="411"/>
      <c r="AT166" s="401"/>
      <c r="AU166" s="401"/>
      <c r="AV166" s="401"/>
      <c r="AW166" s="402"/>
      <c r="AX166" s="131"/>
      <c r="AY166" s="132"/>
      <c r="AZ166" s="132"/>
      <c r="BA166" s="132"/>
      <c r="BB166" s="85"/>
      <c r="BC166" s="85"/>
      <c r="BD166" s="8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</row>
    <row r="167" spans="2:74" ht="16.5" hidden="1" customHeight="1">
      <c r="B167" s="403" t="s">
        <v>187</v>
      </c>
      <c r="C167" s="403"/>
      <c r="D167" s="404" t="str">
        <f t="shared" si="27"/>
        <v/>
      </c>
      <c r="E167" s="404"/>
      <c r="F167" s="404"/>
      <c r="G167" s="404"/>
      <c r="H167" s="404"/>
      <c r="I167" s="404"/>
      <c r="J167" s="404"/>
      <c r="K167" s="404"/>
      <c r="L167" s="404"/>
      <c r="M167" s="405"/>
      <c r="N167" s="406"/>
      <c r="O167" s="407"/>
      <c r="P167" s="407"/>
      <c r="Q167" s="407"/>
      <c r="R167" s="407"/>
      <c r="S167" s="407"/>
      <c r="T167" s="407"/>
      <c r="U167" s="408"/>
      <c r="V167" s="406"/>
      <c r="W167" s="407"/>
      <c r="X167" s="407"/>
      <c r="Y167" s="407"/>
      <c r="Z167" s="407"/>
      <c r="AA167" s="407"/>
      <c r="AB167" s="407"/>
      <c r="AC167" s="408"/>
      <c r="AD167" s="409"/>
      <c r="AE167" s="409"/>
      <c r="AF167" s="409"/>
      <c r="AG167" s="409"/>
      <c r="AH167" s="410"/>
      <c r="AI167" s="401"/>
      <c r="AJ167" s="401"/>
      <c r="AK167" s="411"/>
      <c r="AL167" s="401"/>
      <c r="AM167" s="401"/>
      <c r="AN167" s="401"/>
      <c r="AO167" s="402"/>
      <c r="AP167" s="410"/>
      <c r="AQ167" s="401"/>
      <c r="AR167" s="401"/>
      <c r="AS167" s="411"/>
      <c r="AT167" s="401"/>
      <c r="AU167" s="401"/>
      <c r="AV167" s="401"/>
      <c r="AW167" s="402"/>
      <c r="AX167" s="131"/>
      <c r="AY167" s="132"/>
      <c r="AZ167" s="132"/>
      <c r="BA167" s="132"/>
      <c r="BB167" s="85"/>
      <c r="BC167" s="85"/>
      <c r="BD167" s="8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</row>
    <row r="168" spans="2:74" ht="18.75" hidden="1" customHeight="1">
      <c r="B168" s="403" t="s">
        <v>188</v>
      </c>
      <c r="C168" s="403"/>
      <c r="D168" s="404" t="str">
        <f t="shared" si="27"/>
        <v/>
      </c>
      <c r="E168" s="404"/>
      <c r="F168" s="404"/>
      <c r="G168" s="404"/>
      <c r="H168" s="404"/>
      <c r="I168" s="404"/>
      <c r="J168" s="404"/>
      <c r="K168" s="404"/>
      <c r="L168" s="404"/>
      <c r="M168" s="405"/>
      <c r="N168" s="406"/>
      <c r="O168" s="407"/>
      <c r="P168" s="407"/>
      <c r="Q168" s="407"/>
      <c r="R168" s="407"/>
      <c r="S168" s="407"/>
      <c r="T168" s="407"/>
      <c r="U168" s="408"/>
      <c r="V168" s="406"/>
      <c r="W168" s="407"/>
      <c r="X168" s="407"/>
      <c r="Y168" s="407"/>
      <c r="Z168" s="407"/>
      <c r="AA168" s="407"/>
      <c r="AB168" s="407"/>
      <c r="AC168" s="408"/>
      <c r="AD168" s="409"/>
      <c r="AE168" s="409"/>
      <c r="AF168" s="409"/>
      <c r="AG168" s="409"/>
      <c r="AH168" s="410"/>
      <c r="AI168" s="401"/>
      <c r="AJ168" s="401"/>
      <c r="AK168" s="411"/>
      <c r="AL168" s="401"/>
      <c r="AM168" s="401"/>
      <c r="AN168" s="401"/>
      <c r="AO168" s="402"/>
      <c r="AP168" s="410"/>
      <c r="AQ168" s="401"/>
      <c r="AR168" s="401"/>
      <c r="AS168" s="411"/>
      <c r="AT168" s="401"/>
      <c r="AU168" s="401"/>
      <c r="AV168" s="401"/>
      <c r="AW168" s="402"/>
      <c r="AX168" s="131"/>
      <c r="AY168" s="132"/>
      <c r="AZ168" s="132"/>
      <c r="BA168" s="132"/>
      <c r="BB168" s="132"/>
      <c r="BC168" s="132"/>
      <c r="BD168" s="132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</row>
    <row r="169" spans="2:74" ht="16.5" hidden="1" customHeight="1">
      <c r="B169" s="403" t="s">
        <v>189</v>
      </c>
      <c r="C169" s="403"/>
      <c r="D169" s="404" t="str">
        <f t="shared" si="27"/>
        <v/>
      </c>
      <c r="E169" s="404"/>
      <c r="F169" s="404"/>
      <c r="G169" s="404"/>
      <c r="H169" s="404"/>
      <c r="I169" s="404"/>
      <c r="J169" s="404"/>
      <c r="K169" s="404"/>
      <c r="L169" s="404"/>
      <c r="M169" s="405"/>
      <c r="N169" s="406"/>
      <c r="O169" s="407"/>
      <c r="P169" s="407"/>
      <c r="Q169" s="407"/>
      <c r="R169" s="407"/>
      <c r="S169" s="407"/>
      <c r="T169" s="407"/>
      <c r="U169" s="408"/>
      <c r="V169" s="406"/>
      <c r="W169" s="407"/>
      <c r="X169" s="407"/>
      <c r="Y169" s="407"/>
      <c r="Z169" s="407"/>
      <c r="AA169" s="407"/>
      <c r="AB169" s="407"/>
      <c r="AC169" s="408"/>
      <c r="AD169" s="409"/>
      <c r="AE169" s="409"/>
      <c r="AF169" s="409"/>
      <c r="AG169" s="409"/>
      <c r="AH169" s="410"/>
      <c r="AI169" s="401"/>
      <c r="AJ169" s="401"/>
      <c r="AK169" s="411"/>
      <c r="AL169" s="401"/>
      <c r="AM169" s="401"/>
      <c r="AN169" s="401"/>
      <c r="AO169" s="402"/>
      <c r="AP169" s="410"/>
      <c r="AQ169" s="401"/>
      <c r="AR169" s="401"/>
      <c r="AS169" s="411"/>
      <c r="AT169" s="401"/>
      <c r="AU169" s="401"/>
      <c r="AV169" s="401"/>
      <c r="AW169" s="402"/>
      <c r="AX169" s="131"/>
      <c r="AY169" s="132"/>
      <c r="AZ169" s="132"/>
      <c r="BA169" s="132"/>
      <c r="BB169" s="85"/>
      <c r="BC169" s="85"/>
      <c r="BD169" s="8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</row>
    <row r="170" spans="2:74" ht="16.5" hidden="1" customHeight="1">
      <c r="B170" s="403" t="s">
        <v>190</v>
      </c>
      <c r="C170" s="403"/>
      <c r="D170" s="404" t="str">
        <f t="shared" si="27"/>
        <v/>
      </c>
      <c r="E170" s="404"/>
      <c r="F170" s="404"/>
      <c r="G170" s="404"/>
      <c r="H170" s="404"/>
      <c r="I170" s="404"/>
      <c r="J170" s="404"/>
      <c r="K170" s="404"/>
      <c r="L170" s="404"/>
      <c r="M170" s="405"/>
      <c r="N170" s="406"/>
      <c r="O170" s="407"/>
      <c r="P170" s="407"/>
      <c r="Q170" s="407"/>
      <c r="R170" s="407"/>
      <c r="S170" s="407"/>
      <c r="T170" s="407"/>
      <c r="U170" s="408"/>
      <c r="V170" s="406"/>
      <c r="W170" s="407"/>
      <c r="X170" s="407"/>
      <c r="Y170" s="407"/>
      <c r="Z170" s="407"/>
      <c r="AA170" s="407"/>
      <c r="AB170" s="407"/>
      <c r="AC170" s="408"/>
      <c r="AD170" s="409"/>
      <c r="AE170" s="409"/>
      <c r="AF170" s="409"/>
      <c r="AG170" s="409"/>
      <c r="AH170" s="410"/>
      <c r="AI170" s="401"/>
      <c r="AJ170" s="401"/>
      <c r="AK170" s="411"/>
      <c r="AL170" s="401"/>
      <c r="AM170" s="401"/>
      <c r="AN170" s="401"/>
      <c r="AO170" s="402"/>
      <c r="AP170" s="410"/>
      <c r="AQ170" s="401"/>
      <c r="AR170" s="401"/>
      <c r="AS170" s="411"/>
      <c r="AT170" s="401"/>
      <c r="AU170" s="401"/>
      <c r="AV170" s="401"/>
      <c r="AW170" s="402"/>
      <c r="AX170" s="131"/>
      <c r="AY170" s="132"/>
      <c r="AZ170" s="132"/>
      <c r="BA170" s="132"/>
      <c r="BB170" s="85"/>
      <c r="BC170" s="85"/>
      <c r="BD170" s="8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</row>
    <row r="171" spans="2:74" ht="16.5" hidden="1" customHeight="1">
      <c r="B171" s="403" t="s">
        <v>191</v>
      </c>
      <c r="C171" s="403"/>
      <c r="D171" s="404" t="str">
        <f t="shared" si="27"/>
        <v/>
      </c>
      <c r="E171" s="404"/>
      <c r="F171" s="404"/>
      <c r="G171" s="404"/>
      <c r="H171" s="404"/>
      <c r="I171" s="404"/>
      <c r="J171" s="404"/>
      <c r="K171" s="404"/>
      <c r="L171" s="404"/>
      <c r="M171" s="405"/>
      <c r="N171" s="406"/>
      <c r="O171" s="407"/>
      <c r="P171" s="407"/>
      <c r="Q171" s="407"/>
      <c r="R171" s="407"/>
      <c r="S171" s="407"/>
      <c r="T171" s="407"/>
      <c r="U171" s="408"/>
      <c r="V171" s="406"/>
      <c r="W171" s="407"/>
      <c r="X171" s="407"/>
      <c r="Y171" s="407"/>
      <c r="Z171" s="407"/>
      <c r="AA171" s="407"/>
      <c r="AB171" s="407"/>
      <c r="AC171" s="408"/>
      <c r="AD171" s="409"/>
      <c r="AE171" s="409"/>
      <c r="AF171" s="409"/>
      <c r="AG171" s="409"/>
      <c r="AH171" s="410"/>
      <c r="AI171" s="401"/>
      <c r="AJ171" s="401"/>
      <c r="AK171" s="411"/>
      <c r="AL171" s="401"/>
      <c r="AM171" s="401"/>
      <c r="AN171" s="401"/>
      <c r="AO171" s="402"/>
      <c r="AP171" s="410"/>
      <c r="AQ171" s="401"/>
      <c r="AR171" s="401"/>
      <c r="AS171" s="411"/>
      <c r="AT171" s="401"/>
      <c r="AU171" s="401"/>
      <c r="AV171" s="401"/>
      <c r="AW171" s="402"/>
      <c r="AX171" s="131"/>
      <c r="AY171" s="132"/>
      <c r="AZ171" s="132"/>
      <c r="BA171" s="132"/>
      <c r="BB171" s="85"/>
      <c r="BC171" s="85"/>
      <c r="BD171" s="8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</row>
    <row r="172" spans="2:74" ht="16.5" hidden="1" customHeight="1">
      <c r="B172" s="403" t="s">
        <v>192</v>
      </c>
      <c r="C172" s="403"/>
      <c r="D172" s="404" t="str">
        <f t="shared" si="27"/>
        <v/>
      </c>
      <c r="E172" s="404"/>
      <c r="F172" s="404"/>
      <c r="G172" s="404"/>
      <c r="H172" s="404"/>
      <c r="I172" s="404"/>
      <c r="J172" s="404"/>
      <c r="K172" s="404"/>
      <c r="L172" s="404"/>
      <c r="M172" s="405"/>
      <c r="N172" s="406"/>
      <c r="O172" s="407"/>
      <c r="P172" s="407"/>
      <c r="Q172" s="407"/>
      <c r="R172" s="407"/>
      <c r="S172" s="407"/>
      <c r="T172" s="407"/>
      <c r="U172" s="408"/>
      <c r="V172" s="406"/>
      <c r="W172" s="407"/>
      <c r="X172" s="407"/>
      <c r="Y172" s="407"/>
      <c r="Z172" s="407"/>
      <c r="AA172" s="407"/>
      <c r="AB172" s="407"/>
      <c r="AC172" s="408"/>
      <c r="AD172" s="409"/>
      <c r="AE172" s="409"/>
      <c r="AF172" s="409"/>
      <c r="AG172" s="409"/>
      <c r="AH172" s="410"/>
      <c r="AI172" s="401"/>
      <c r="AJ172" s="401"/>
      <c r="AK172" s="411"/>
      <c r="AL172" s="401"/>
      <c r="AM172" s="401"/>
      <c r="AN172" s="401"/>
      <c r="AO172" s="402"/>
      <c r="AP172" s="410"/>
      <c r="AQ172" s="401"/>
      <c r="AR172" s="401"/>
      <c r="AS172" s="411"/>
      <c r="AT172" s="401"/>
      <c r="AU172" s="401"/>
      <c r="AV172" s="401"/>
      <c r="AW172" s="402"/>
      <c r="AX172" s="131"/>
      <c r="AY172" s="132"/>
      <c r="AZ172" s="132"/>
      <c r="BA172" s="132"/>
      <c r="BB172" s="85"/>
      <c r="BC172" s="85"/>
      <c r="BD172" s="8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</row>
    <row r="173" spans="2:74" ht="18.75" hidden="1" customHeight="1">
      <c r="B173" s="403" t="s">
        <v>193</v>
      </c>
      <c r="C173" s="403"/>
      <c r="D173" s="404" t="str">
        <f t="shared" si="27"/>
        <v/>
      </c>
      <c r="E173" s="404"/>
      <c r="F173" s="404"/>
      <c r="G173" s="404"/>
      <c r="H173" s="404"/>
      <c r="I173" s="404"/>
      <c r="J173" s="404"/>
      <c r="K173" s="404"/>
      <c r="L173" s="404"/>
      <c r="M173" s="405"/>
      <c r="N173" s="406"/>
      <c r="O173" s="407"/>
      <c r="P173" s="407"/>
      <c r="Q173" s="407"/>
      <c r="R173" s="407"/>
      <c r="S173" s="407"/>
      <c r="T173" s="407"/>
      <c r="U173" s="408"/>
      <c r="V173" s="406"/>
      <c r="W173" s="407"/>
      <c r="X173" s="407"/>
      <c r="Y173" s="407"/>
      <c r="Z173" s="407"/>
      <c r="AA173" s="407"/>
      <c r="AB173" s="407"/>
      <c r="AC173" s="408"/>
      <c r="AD173" s="409"/>
      <c r="AE173" s="409"/>
      <c r="AF173" s="409"/>
      <c r="AG173" s="409"/>
      <c r="AH173" s="410"/>
      <c r="AI173" s="401"/>
      <c r="AJ173" s="401"/>
      <c r="AK173" s="411"/>
      <c r="AL173" s="401"/>
      <c r="AM173" s="401"/>
      <c r="AN173" s="401"/>
      <c r="AO173" s="402"/>
      <c r="AP173" s="410"/>
      <c r="AQ173" s="401"/>
      <c r="AR173" s="401"/>
      <c r="AS173" s="411"/>
      <c r="AT173" s="401"/>
      <c r="AU173" s="401"/>
      <c r="AV173" s="401"/>
      <c r="AW173" s="402"/>
      <c r="AX173" s="131"/>
      <c r="AY173" s="132"/>
      <c r="AZ173" s="132"/>
      <c r="BA173" s="132"/>
      <c r="BB173" s="132"/>
      <c r="BC173" s="132"/>
      <c r="BD173" s="132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</row>
    <row r="174" spans="2:74" ht="16.5" hidden="1" customHeight="1">
      <c r="B174" s="403" t="s">
        <v>194</v>
      </c>
      <c r="C174" s="403"/>
      <c r="D174" s="404" t="str">
        <f t="shared" si="27"/>
        <v/>
      </c>
      <c r="E174" s="404"/>
      <c r="F174" s="404"/>
      <c r="G174" s="404"/>
      <c r="H174" s="404"/>
      <c r="I174" s="404"/>
      <c r="J174" s="404"/>
      <c r="K174" s="404"/>
      <c r="L174" s="404"/>
      <c r="M174" s="405"/>
      <c r="N174" s="406"/>
      <c r="O174" s="407"/>
      <c r="P174" s="407"/>
      <c r="Q174" s="407"/>
      <c r="R174" s="407"/>
      <c r="S174" s="407"/>
      <c r="T174" s="407"/>
      <c r="U174" s="408"/>
      <c r="V174" s="406"/>
      <c r="W174" s="407"/>
      <c r="X174" s="407"/>
      <c r="Y174" s="407"/>
      <c r="Z174" s="407"/>
      <c r="AA174" s="407"/>
      <c r="AB174" s="407"/>
      <c r="AC174" s="408"/>
      <c r="AD174" s="409"/>
      <c r="AE174" s="409"/>
      <c r="AF174" s="409"/>
      <c r="AG174" s="409"/>
      <c r="AH174" s="410"/>
      <c r="AI174" s="401"/>
      <c r="AJ174" s="401"/>
      <c r="AK174" s="411"/>
      <c r="AL174" s="401"/>
      <c r="AM174" s="401"/>
      <c r="AN174" s="401"/>
      <c r="AO174" s="402"/>
      <c r="AP174" s="410"/>
      <c r="AQ174" s="401"/>
      <c r="AR174" s="401"/>
      <c r="AS174" s="411"/>
      <c r="AT174" s="401"/>
      <c r="AU174" s="401"/>
      <c r="AV174" s="401"/>
      <c r="AW174" s="402"/>
      <c r="AX174" s="131"/>
      <c r="AY174" s="132"/>
      <c r="AZ174" s="132"/>
      <c r="BA174" s="132"/>
      <c r="BB174" s="85"/>
      <c r="BC174" s="85"/>
      <c r="BD174" s="8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</row>
    <row r="175" spans="2:74" ht="16.5" hidden="1" customHeight="1">
      <c r="B175" s="403" t="s">
        <v>195</v>
      </c>
      <c r="C175" s="403"/>
      <c r="D175" s="404" t="str">
        <f t="shared" si="27"/>
        <v/>
      </c>
      <c r="E175" s="404"/>
      <c r="F175" s="404"/>
      <c r="G175" s="404"/>
      <c r="H175" s="404"/>
      <c r="I175" s="404"/>
      <c r="J175" s="404"/>
      <c r="K175" s="404"/>
      <c r="L175" s="404"/>
      <c r="M175" s="405"/>
      <c r="N175" s="406"/>
      <c r="O175" s="407"/>
      <c r="P175" s="407"/>
      <c r="Q175" s="407"/>
      <c r="R175" s="407"/>
      <c r="S175" s="407"/>
      <c r="T175" s="407"/>
      <c r="U175" s="408"/>
      <c r="V175" s="406"/>
      <c r="W175" s="407"/>
      <c r="X175" s="407"/>
      <c r="Y175" s="407"/>
      <c r="Z175" s="407"/>
      <c r="AA175" s="407"/>
      <c r="AB175" s="407"/>
      <c r="AC175" s="408"/>
      <c r="AD175" s="409"/>
      <c r="AE175" s="409"/>
      <c r="AF175" s="409"/>
      <c r="AG175" s="409"/>
      <c r="AH175" s="410"/>
      <c r="AI175" s="401"/>
      <c r="AJ175" s="401"/>
      <c r="AK175" s="411"/>
      <c r="AL175" s="401"/>
      <c r="AM175" s="401"/>
      <c r="AN175" s="401"/>
      <c r="AO175" s="402"/>
      <c r="AP175" s="410"/>
      <c r="AQ175" s="401"/>
      <c r="AR175" s="401"/>
      <c r="AS175" s="411"/>
      <c r="AT175" s="401"/>
      <c r="AU175" s="401"/>
      <c r="AV175" s="401"/>
      <c r="AW175" s="402"/>
      <c r="AX175" s="131"/>
      <c r="AY175" s="132"/>
      <c r="AZ175" s="132"/>
      <c r="BA175" s="132"/>
      <c r="BB175" s="85"/>
      <c r="BC175" s="85"/>
      <c r="BD175" s="8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</row>
    <row r="176" spans="2:74" ht="16.5" hidden="1" customHeight="1">
      <c r="B176" s="403" t="s">
        <v>196</v>
      </c>
      <c r="C176" s="403"/>
      <c r="D176" s="404" t="str">
        <f t="shared" si="27"/>
        <v/>
      </c>
      <c r="E176" s="404"/>
      <c r="F176" s="404"/>
      <c r="G176" s="404"/>
      <c r="H176" s="404"/>
      <c r="I176" s="404"/>
      <c r="J176" s="404"/>
      <c r="K176" s="404"/>
      <c r="L176" s="404"/>
      <c r="M176" s="405"/>
      <c r="N176" s="406"/>
      <c r="O176" s="407"/>
      <c r="P176" s="407"/>
      <c r="Q176" s="407"/>
      <c r="R176" s="407"/>
      <c r="S176" s="407"/>
      <c r="T176" s="407"/>
      <c r="U176" s="408"/>
      <c r="V176" s="406"/>
      <c r="W176" s="407"/>
      <c r="X176" s="407"/>
      <c r="Y176" s="407"/>
      <c r="Z176" s="407"/>
      <c r="AA176" s="407"/>
      <c r="AB176" s="407"/>
      <c r="AC176" s="408"/>
      <c r="AD176" s="409"/>
      <c r="AE176" s="409"/>
      <c r="AF176" s="409"/>
      <c r="AG176" s="409"/>
      <c r="AH176" s="410"/>
      <c r="AI176" s="401"/>
      <c r="AJ176" s="401"/>
      <c r="AK176" s="411"/>
      <c r="AL176" s="401"/>
      <c r="AM176" s="401"/>
      <c r="AN176" s="401"/>
      <c r="AO176" s="402"/>
      <c r="AP176" s="410"/>
      <c r="AQ176" s="401"/>
      <c r="AR176" s="401"/>
      <c r="AS176" s="411"/>
      <c r="AT176" s="401"/>
      <c r="AU176" s="401"/>
      <c r="AV176" s="401"/>
      <c r="AW176" s="402"/>
      <c r="AX176" s="131"/>
      <c r="AY176" s="132"/>
      <c r="AZ176" s="132"/>
      <c r="BA176" s="132"/>
      <c r="BB176" s="85"/>
      <c r="BC176" s="85"/>
      <c r="BD176" s="8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</row>
    <row r="177" spans="2:74" ht="16.5" hidden="1" customHeight="1">
      <c r="B177" s="403" t="s">
        <v>197</v>
      </c>
      <c r="C177" s="403"/>
      <c r="D177" s="404" t="str">
        <f t="shared" si="27"/>
        <v/>
      </c>
      <c r="E177" s="404"/>
      <c r="F177" s="404"/>
      <c r="G177" s="404"/>
      <c r="H177" s="404"/>
      <c r="I177" s="404"/>
      <c r="J177" s="404"/>
      <c r="K177" s="404"/>
      <c r="L177" s="404"/>
      <c r="M177" s="405"/>
      <c r="N177" s="406"/>
      <c r="O177" s="407"/>
      <c r="P177" s="407"/>
      <c r="Q177" s="407"/>
      <c r="R177" s="407"/>
      <c r="S177" s="407"/>
      <c r="T177" s="407"/>
      <c r="U177" s="408"/>
      <c r="V177" s="406"/>
      <c r="W177" s="407"/>
      <c r="X177" s="407"/>
      <c r="Y177" s="407"/>
      <c r="Z177" s="407"/>
      <c r="AA177" s="407"/>
      <c r="AB177" s="407"/>
      <c r="AC177" s="408"/>
      <c r="AD177" s="409"/>
      <c r="AE177" s="409"/>
      <c r="AF177" s="409"/>
      <c r="AG177" s="409"/>
      <c r="AH177" s="410"/>
      <c r="AI177" s="401"/>
      <c r="AJ177" s="401"/>
      <c r="AK177" s="411"/>
      <c r="AL177" s="401"/>
      <c r="AM177" s="401"/>
      <c r="AN177" s="401"/>
      <c r="AO177" s="402"/>
      <c r="AP177" s="410"/>
      <c r="AQ177" s="401"/>
      <c r="AR177" s="401"/>
      <c r="AS177" s="411"/>
      <c r="AT177" s="401"/>
      <c r="AU177" s="401"/>
      <c r="AV177" s="401"/>
      <c r="AW177" s="402"/>
      <c r="AX177" s="131"/>
      <c r="AY177" s="132"/>
      <c r="AZ177" s="132"/>
      <c r="BA177" s="132"/>
      <c r="BB177" s="85"/>
      <c r="BC177" s="85"/>
      <c r="BD177" s="8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</row>
    <row r="178" spans="2:74" ht="18.75" hidden="1" customHeight="1">
      <c r="B178" s="403" t="s">
        <v>198</v>
      </c>
      <c r="C178" s="403"/>
      <c r="D178" s="404" t="str">
        <f t="shared" si="27"/>
        <v/>
      </c>
      <c r="E178" s="404"/>
      <c r="F178" s="404"/>
      <c r="G178" s="404"/>
      <c r="H178" s="404"/>
      <c r="I178" s="404"/>
      <c r="J178" s="404"/>
      <c r="K178" s="404"/>
      <c r="L178" s="404"/>
      <c r="M178" s="405"/>
      <c r="N178" s="406"/>
      <c r="O178" s="407"/>
      <c r="P178" s="407"/>
      <c r="Q178" s="407"/>
      <c r="R178" s="407"/>
      <c r="S178" s="407"/>
      <c r="T178" s="407"/>
      <c r="U178" s="408"/>
      <c r="V178" s="406"/>
      <c r="W178" s="407"/>
      <c r="X178" s="407"/>
      <c r="Y178" s="407"/>
      <c r="Z178" s="407"/>
      <c r="AA178" s="407"/>
      <c r="AB178" s="407"/>
      <c r="AC178" s="408"/>
      <c r="AD178" s="409"/>
      <c r="AE178" s="409"/>
      <c r="AF178" s="409"/>
      <c r="AG178" s="409"/>
      <c r="AH178" s="410"/>
      <c r="AI178" s="401"/>
      <c r="AJ178" s="401"/>
      <c r="AK178" s="411"/>
      <c r="AL178" s="401"/>
      <c r="AM178" s="401"/>
      <c r="AN178" s="401"/>
      <c r="AO178" s="402"/>
      <c r="AP178" s="410"/>
      <c r="AQ178" s="401"/>
      <c r="AR178" s="401"/>
      <c r="AS178" s="411"/>
      <c r="AT178" s="401"/>
      <c r="AU178" s="401"/>
      <c r="AV178" s="401"/>
      <c r="AW178" s="402"/>
      <c r="AX178" s="131"/>
      <c r="AY178" s="132"/>
      <c r="AZ178" s="132"/>
      <c r="BA178" s="132"/>
      <c r="BB178" s="132"/>
      <c r="BC178" s="132"/>
      <c r="BD178" s="132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</row>
    <row r="179" spans="2:74" ht="16.5" hidden="1" customHeight="1">
      <c r="B179" s="403" t="s">
        <v>199</v>
      </c>
      <c r="C179" s="403"/>
      <c r="D179" s="404" t="str">
        <f t="shared" si="27"/>
        <v/>
      </c>
      <c r="E179" s="404"/>
      <c r="F179" s="404"/>
      <c r="G179" s="404"/>
      <c r="H179" s="404"/>
      <c r="I179" s="404"/>
      <c r="J179" s="404"/>
      <c r="K179" s="404"/>
      <c r="L179" s="404"/>
      <c r="M179" s="405"/>
      <c r="N179" s="406"/>
      <c r="O179" s="407"/>
      <c r="P179" s="407"/>
      <c r="Q179" s="407"/>
      <c r="R179" s="407"/>
      <c r="S179" s="407"/>
      <c r="T179" s="407"/>
      <c r="U179" s="408"/>
      <c r="V179" s="406"/>
      <c r="W179" s="407"/>
      <c r="X179" s="407"/>
      <c r="Y179" s="407"/>
      <c r="Z179" s="407"/>
      <c r="AA179" s="407"/>
      <c r="AB179" s="407"/>
      <c r="AC179" s="408"/>
      <c r="AD179" s="409"/>
      <c r="AE179" s="409"/>
      <c r="AF179" s="409"/>
      <c r="AG179" s="409"/>
      <c r="AH179" s="410"/>
      <c r="AI179" s="401"/>
      <c r="AJ179" s="401"/>
      <c r="AK179" s="411"/>
      <c r="AL179" s="401"/>
      <c r="AM179" s="401"/>
      <c r="AN179" s="401"/>
      <c r="AO179" s="402"/>
      <c r="AP179" s="410"/>
      <c r="AQ179" s="401"/>
      <c r="AR179" s="401"/>
      <c r="AS179" s="411"/>
      <c r="AT179" s="401"/>
      <c r="AU179" s="401"/>
      <c r="AV179" s="401"/>
      <c r="AW179" s="402"/>
      <c r="AX179" s="131"/>
      <c r="AY179" s="132"/>
      <c r="AZ179" s="132"/>
      <c r="BA179" s="132"/>
      <c r="BB179" s="85"/>
      <c r="BC179" s="85"/>
      <c r="BD179" s="8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</row>
    <row r="180" spans="2:74" ht="16.5" hidden="1" customHeight="1">
      <c r="B180" s="403" t="s">
        <v>200</v>
      </c>
      <c r="C180" s="403"/>
      <c r="D180" s="404" t="str">
        <f t="shared" si="27"/>
        <v/>
      </c>
      <c r="E180" s="404"/>
      <c r="F180" s="404"/>
      <c r="G180" s="404"/>
      <c r="H180" s="404"/>
      <c r="I180" s="404"/>
      <c r="J180" s="404"/>
      <c r="K180" s="404"/>
      <c r="L180" s="404"/>
      <c r="M180" s="405"/>
      <c r="N180" s="406"/>
      <c r="O180" s="407"/>
      <c r="P180" s="407"/>
      <c r="Q180" s="407"/>
      <c r="R180" s="407"/>
      <c r="S180" s="407"/>
      <c r="T180" s="407"/>
      <c r="U180" s="408"/>
      <c r="V180" s="406"/>
      <c r="W180" s="407"/>
      <c r="X180" s="407"/>
      <c r="Y180" s="407"/>
      <c r="Z180" s="407"/>
      <c r="AA180" s="407"/>
      <c r="AB180" s="407"/>
      <c r="AC180" s="408"/>
      <c r="AD180" s="409"/>
      <c r="AE180" s="409"/>
      <c r="AF180" s="409"/>
      <c r="AG180" s="409"/>
      <c r="AH180" s="410"/>
      <c r="AI180" s="401"/>
      <c r="AJ180" s="401"/>
      <c r="AK180" s="411"/>
      <c r="AL180" s="401"/>
      <c r="AM180" s="401"/>
      <c r="AN180" s="401"/>
      <c r="AO180" s="402"/>
      <c r="AP180" s="410"/>
      <c r="AQ180" s="401"/>
      <c r="AR180" s="401"/>
      <c r="AS180" s="411"/>
      <c r="AT180" s="401"/>
      <c r="AU180" s="401"/>
      <c r="AV180" s="401"/>
      <c r="AW180" s="402"/>
      <c r="AX180" s="131"/>
      <c r="AY180" s="132"/>
      <c r="AZ180" s="132"/>
      <c r="BA180" s="132"/>
      <c r="BB180" s="85"/>
      <c r="BC180" s="85"/>
      <c r="BD180" s="8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</row>
    <row r="181" spans="2:74" ht="16.5" hidden="1" customHeight="1">
      <c r="B181" s="403" t="s">
        <v>201</v>
      </c>
      <c r="C181" s="403"/>
      <c r="D181" s="404" t="str">
        <f t="shared" si="27"/>
        <v/>
      </c>
      <c r="E181" s="404"/>
      <c r="F181" s="404"/>
      <c r="G181" s="404"/>
      <c r="H181" s="404"/>
      <c r="I181" s="404"/>
      <c r="J181" s="404"/>
      <c r="K181" s="404"/>
      <c r="L181" s="404"/>
      <c r="M181" s="405"/>
      <c r="N181" s="406"/>
      <c r="O181" s="407"/>
      <c r="P181" s="407"/>
      <c r="Q181" s="407"/>
      <c r="R181" s="407"/>
      <c r="S181" s="407"/>
      <c r="T181" s="407"/>
      <c r="U181" s="408"/>
      <c r="V181" s="406"/>
      <c r="W181" s="407"/>
      <c r="X181" s="407"/>
      <c r="Y181" s="407"/>
      <c r="Z181" s="407"/>
      <c r="AA181" s="407"/>
      <c r="AB181" s="407"/>
      <c r="AC181" s="408"/>
      <c r="AD181" s="409"/>
      <c r="AE181" s="409"/>
      <c r="AF181" s="409"/>
      <c r="AG181" s="409"/>
      <c r="AH181" s="410"/>
      <c r="AI181" s="401"/>
      <c r="AJ181" s="401"/>
      <c r="AK181" s="411"/>
      <c r="AL181" s="401"/>
      <c r="AM181" s="401"/>
      <c r="AN181" s="401"/>
      <c r="AO181" s="402"/>
      <c r="AP181" s="410"/>
      <c r="AQ181" s="401"/>
      <c r="AR181" s="401"/>
      <c r="AS181" s="411"/>
      <c r="AT181" s="401"/>
      <c r="AU181" s="401"/>
      <c r="AV181" s="401"/>
      <c r="AW181" s="402"/>
      <c r="AX181" s="131"/>
      <c r="AY181" s="132"/>
      <c r="AZ181" s="132"/>
      <c r="BA181" s="132"/>
      <c r="BB181" s="85"/>
      <c r="BC181" s="85"/>
      <c r="BD181" s="8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</row>
    <row r="182" spans="2:74" ht="16.5" hidden="1" customHeight="1">
      <c r="B182" s="403" t="s">
        <v>202</v>
      </c>
      <c r="C182" s="403"/>
      <c r="D182" s="404" t="str">
        <f t="shared" si="27"/>
        <v/>
      </c>
      <c r="E182" s="404"/>
      <c r="F182" s="404"/>
      <c r="G182" s="404"/>
      <c r="H182" s="404"/>
      <c r="I182" s="404"/>
      <c r="J182" s="404"/>
      <c r="K182" s="404"/>
      <c r="L182" s="404"/>
      <c r="M182" s="405"/>
      <c r="N182" s="406"/>
      <c r="O182" s="407"/>
      <c r="P182" s="407"/>
      <c r="Q182" s="407"/>
      <c r="R182" s="407"/>
      <c r="S182" s="407"/>
      <c r="T182" s="407"/>
      <c r="U182" s="408"/>
      <c r="V182" s="406"/>
      <c r="W182" s="407"/>
      <c r="X182" s="407"/>
      <c r="Y182" s="407"/>
      <c r="Z182" s="407"/>
      <c r="AA182" s="407"/>
      <c r="AB182" s="407"/>
      <c r="AC182" s="408"/>
      <c r="AD182" s="409"/>
      <c r="AE182" s="409"/>
      <c r="AF182" s="409"/>
      <c r="AG182" s="409"/>
      <c r="AH182" s="410"/>
      <c r="AI182" s="401"/>
      <c r="AJ182" s="401"/>
      <c r="AK182" s="411"/>
      <c r="AL182" s="401"/>
      <c r="AM182" s="401"/>
      <c r="AN182" s="401"/>
      <c r="AO182" s="402"/>
      <c r="AP182" s="410"/>
      <c r="AQ182" s="401"/>
      <c r="AR182" s="401"/>
      <c r="AS182" s="411"/>
      <c r="AT182" s="401"/>
      <c r="AU182" s="401"/>
      <c r="AV182" s="401"/>
      <c r="AW182" s="402"/>
      <c r="AX182" s="131"/>
      <c r="AY182" s="132"/>
      <c r="AZ182" s="132"/>
      <c r="BA182" s="132"/>
      <c r="BB182" s="85"/>
      <c r="BC182" s="85"/>
      <c r="BD182" s="8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</row>
    <row r="183" spans="2:74" ht="16.5" customHeight="1"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</row>
    <row r="184" spans="2:74" s="86" customFormat="1" ht="17.25" thickBot="1">
      <c r="B184" s="391" t="s">
        <v>280</v>
      </c>
      <c r="C184" s="391"/>
      <c r="D184" s="391"/>
      <c r="E184" s="391"/>
      <c r="F184" s="391"/>
      <c r="G184" s="391"/>
      <c r="H184" s="391"/>
      <c r="I184" s="391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</row>
    <row r="185" spans="2:74" s="86" customFormat="1">
      <c r="B185" s="392" t="s">
        <v>59</v>
      </c>
      <c r="C185" s="384"/>
      <c r="D185" s="384"/>
      <c r="E185" s="384"/>
      <c r="F185" s="384"/>
      <c r="G185" s="384"/>
      <c r="H185" s="384"/>
      <c r="I185" s="384"/>
      <c r="J185" s="384"/>
      <c r="K185" s="393" t="s">
        <v>94</v>
      </c>
      <c r="L185" s="393"/>
      <c r="M185" s="393"/>
      <c r="N185" s="393"/>
      <c r="O185" s="393"/>
      <c r="P185" s="393"/>
      <c r="Q185" s="393"/>
      <c r="R185" s="393"/>
      <c r="S185" s="393"/>
      <c r="T185" s="393"/>
      <c r="U185" s="393"/>
      <c r="V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F185" s="393"/>
      <c r="AG185" s="393"/>
      <c r="AH185" s="393"/>
      <c r="AI185" s="393"/>
      <c r="AJ185" s="393"/>
      <c r="AK185" s="393"/>
      <c r="AL185" s="393"/>
      <c r="AM185" s="393"/>
      <c r="AN185" s="393"/>
      <c r="AO185" s="393"/>
      <c r="AP185" s="393"/>
      <c r="AQ185" s="393"/>
      <c r="AR185" s="394"/>
      <c r="AS185" s="83"/>
    </row>
    <row r="186" spans="2:74" s="86" customFormat="1" ht="17.25" thickBot="1">
      <c r="B186" s="395" t="s">
        <v>60</v>
      </c>
      <c r="C186" s="396"/>
      <c r="D186" s="396"/>
      <c r="E186" s="396"/>
      <c r="F186" s="396"/>
      <c r="G186" s="396"/>
      <c r="H186" s="396"/>
      <c r="I186" s="396"/>
      <c r="J186" s="396"/>
      <c r="K186" s="397" t="s">
        <v>92</v>
      </c>
      <c r="L186" s="397"/>
      <c r="M186" s="397"/>
      <c r="N186" s="397"/>
      <c r="O186" s="397"/>
      <c r="P186" s="397"/>
      <c r="Q186" s="397"/>
      <c r="R186" s="397"/>
      <c r="S186" s="397"/>
      <c r="T186" s="397"/>
      <c r="U186" s="397"/>
      <c r="V186" s="397"/>
      <c r="W186" s="397"/>
      <c r="X186" s="397"/>
      <c r="Y186" s="397"/>
      <c r="Z186" s="397"/>
      <c r="AA186" s="397"/>
      <c r="AB186" s="397"/>
      <c r="AC186" s="397"/>
      <c r="AD186" s="397"/>
      <c r="AE186" s="397"/>
      <c r="AF186" s="397"/>
      <c r="AG186" s="397"/>
      <c r="AH186" s="397"/>
      <c r="AI186" s="397"/>
      <c r="AJ186" s="397"/>
      <c r="AK186" s="397"/>
      <c r="AL186" s="397"/>
      <c r="AM186" s="397"/>
      <c r="AN186" s="397"/>
      <c r="AO186" s="397"/>
      <c r="AP186" s="397"/>
      <c r="AQ186" s="397"/>
      <c r="AR186" s="398"/>
      <c r="AS186" s="83"/>
    </row>
    <row r="187" spans="2:74" s="86" customFormat="1">
      <c r="B187" s="399"/>
      <c r="C187" s="400"/>
      <c r="D187" s="400"/>
      <c r="E187" s="400"/>
      <c r="F187" s="400"/>
      <c r="G187" s="400"/>
      <c r="H187" s="400"/>
      <c r="I187" s="400"/>
      <c r="J187" s="400"/>
      <c r="K187" s="384" t="s">
        <v>61</v>
      </c>
      <c r="L187" s="384"/>
      <c r="M187" s="384"/>
      <c r="N187" s="384"/>
      <c r="O187" s="384"/>
      <c r="P187" s="384"/>
      <c r="Q187" s="384"/>
      <c r="R187" s="384"/>
      <c r="S187" s="384"/>
      <c r="T187" s="384"/>
      <c r="U187" s="384" t="s">
        <v>62</v>
      </c>
      <c r="V187" s="384"/>
      <c r="W187" s="384"/>
      <c r="X187" s="384"/>
      <c r="Y187" s="384"/>
      <c r="Z187" s="384" t="s">
        <v>63</v>
      </c>
      <c r="AA187" s="384"/>
      <c r="AB187" s="384"/>
      <c r="AC187" s="384"/>
      <c r="AD187" s="384"/>
      <c r="AE187" s="384"/>
      <c r="AF187" s="384"/>
      <c r="AG187" s="384" t="s">
        <v>64</v>
      </c>
      <c r="AH187" s="384"/>
      <c r="AI187" s="384"/>
      <c r="AJ187" s="384"/>
      <c r="AK187" s="384"/>
      <c r="AL187" s="384" t="s">
        <v>65</v>
      </c>
      <c r="AM187" s="384"/>
      <c r="AN187" s="384"/>
      <c r="AO187" s="384"/>
      <c r="AP187" s="384"/>
      <c r="AQ187" s="384"/>
      <c r="AR187" s="385"/>
      <c r="AS187" s="83"/>
    </row>
    <row r="188" spans="2:74" s="86" customFormat="1" ht="25.5">
      <c r="B188" s="386" t="s">
        <v>66</v>
      </c>
      <c r="C188" s="387"/>
      <c r="D188" s="387"/>
      <c r="E188" s="387"/>
      <c r="F188" s="387"/>
      <c r="G188" s="387"/>
      <c r="H188" s="387"/>
      <c r="I188" s="387"/>
      <c r="J188" s="387"/>
      <c r="K188" s="388" t="s">
        <v>281</v>
      </c>
      <c r="L188" s="388"/>
      <c r="M188" s="388"/>
      <c r="N188" s="388"/>
      <c r="O188" s="388"/>
      <c r="P188" s="388"/>
      <c r="Q188" s="388"/>
      <c r="R188" s="388"/>
      <c r="S188" s="388"/>
      <c r="T188" s="388"/>
      <c r="U188" s="388" t="s">
        <v>282</v>
      </c>
      <c r="V188" s="388"/>
      <c r="W188" s="388"/>
      <c r="X188" s="388"/>
      <c r="Y188" s="388"/>
      <c r="Z188" s="388" t="s" ph="1">
        <v>283</v>
      </c>
      <c r="AA188" s="388" ph="1"/>
      <c r="AB188" s="388" ph="1"/>
      <c r="AC188" s="388" ph="1"/>
      <c r="AD188" s="388" ph="1"/>
      <c r="AE188" s="388" ph="1"/>
      <c r="AF188" s="388" ph="1"/>
      <c r="AG188" s="388" t="s">
        <v>284</v>
      </c>
      <c r="AH188" s="388"/>
      <c r="AI188" s="388"/>
      <c r="AJ188" s="388"/>
      <c r="AK188" s="388"/>
      <c r="AL188" s="389" t="s">
        <v>285</v>
      </c>
      <c r="AM188" s="388"/>
      <c r="AN188" s="388"/>
      <c r="AO188" s="388"/>
      <c r="AP188" s="388"/>
      <c r="AQ188" s="388"/>
      <c r="AR188" s="390"/>
      <c r="AS188" s="83"/>
    </row>
    <row r="189" spans="2:74" s="86" customFormat="1" ht="26.25" thickBot="1">
      <c r="B189" s="379" t="s">
        <v>67</v>
      </c>
      <c r="C189" s="380"/>
      <c r="D189" s="380"/>
      <c r="E189" s="380"/>
      <c r="F189" s="380"/>
      <c r="G189" s="380"/>
      <c r="H189" s="380"/>
      <c r="I189" s="380"/>
      <c r="J189" s="380"/>
      <c r="K189" s="381" t="s">
        <v>281</v>
      </c>
      <c r="L189" s="381"/>
      <c r="M189" s="381"/>
      <c r="N189" s="381"/>
      <c r="O189" s="381"/>
      <c r="P189" s="381"/>
      <c r="Q189" s="381"/>
      <c r="R189" s="381"/>
      <c r="S189" s="381"/>
      <c r="T189" s="381"/>
      <c r="U189" s="381" t="s">
        <v>273</v>
      </c>
      <c r="V189" s="381"/>
      <c r="W189" s="381"/>
      <c r="X189" s="381"/>
      <c r="Y189" s="381"/>
      <c r="Z189" s="381" t="s" ph="1">
        <v>286</v>
      </c>
      <c r="AA189" s="381" ph="1"/>
      <c r="AB189" s="381" ph="1"/>
      <c r="AC189" s="381" ph="1"/>
      <c r="AD189" s="381" ph="1"/>
      <c r="AE189" s="381" ph="1"/>
      <c r="AF189" s="381" ph="1"/>
      <c r="AG189" s="381" t="s">
        <v>284</v>
      </c>
      <c r="AH189" s="381"/>
      <c r="AI189" s="381"/>
      <c r="AJ189" s="381"/>
      <c r="AK189" s="381"/>
      <c r="AL189" s="382" t="s">
        <v>285</v>
      </c>
      <c r="AM189" s="381"/>
      <c r="AN189" s="381"/>
      <c r="AO189" s="381"/>
      <c r="AP189" s="381"/>
      <c r="AQ189" s="381"/>
      <c r="AR189" s="383"/>
      <c r="AS189" s="83"/>
    </row>
    <row r="194" spans="27:33" ht="25.5">
      <c r="AA194" s="84" ph="1"/>
      <c r="AB194" s="84" ph="1"/>
      <c r="AC194" s="84" ph="1"/>
      <c r="AD194" s="84" ph="1"/>
      <c r="AE194" s="84" ph="1"/>
      <c r="AF194" s="84" ph="1"/>
      <c r="AG194" s="84" ph="1"/>
    </row>
    <row r="195" spans="27:33" ht="25.5">
      <c r="AA195" s="84" ph="1"/>
      <c r="AB195" s="84" ph="1"/>
      <c r="AC195" s="84" ph="1"/>
      <c r="AD195" s="84" ph="1"/>
      <c r="AE195" s="84" ph="1"/>
      <c r="AF195" s="84" ph="1"/>
      <c r="AG195" s="84" ph="1"/>
    </row>
    <row r="196" spans="27:33" ht="25.5">
      <c r="AA196" s="84" ph="1"/>
      <c r="AB196" s="84" ph="1"/>
      <c r="AC196" s="84" ph="1"/>
      <c r="AD196" s="84" ph="1"/>
      <c r="AE196" s="84" ph="1"/>
      <c r="AF196" s="84" ph="1"/>
      <c r="AG196" s="84" ph="1"/>
    </row>
    <row r="197" spans="27:33" ht="25.5">
      <c r="AA197" s="84" ph="1"/>
      <c r="AB197" s="84" ph="1"/>
      <c r="AC197" s="84" ph="1"/>
      <c r="AD197" s="84" ph="1"/>
      <c r="AE197" s="84" ph="1"/>
      <c r="AF197" s="84" ph="1"/>
      <c r="AG197" s="84" ph="1"/>
    </row>
    <row r="203" spans="27:33" ht="25.5">
      <c r="AA203" s="84" ph="1"/>
      <c r="AB203" s="84" ph="1"/>
      <c r="AC203" s="84" ph="1"/>
      <c r="AD203" s="84" ph="1"/>
      <c r="AE203" s="84" ph="1"/>
      <c r="AF203" s="84" ph="1"/>
      <c r="AG203" s="84" ph="1"/>
    </row>
    <row r="204" spans="27:33" ht="25.5">
      <c r="AA204" s="84" ph="1"/>
      <c r="AB204" s="84" ph="1"/>
      <c r="AC204" s="84" ph="1"/>
      <c r="AD204" s="84" ph="1"/>
      <c r="AE204" s="84" ph="1"/>
      <c r="AF204" s="84" ph="1"/>
      <c r="AG204" s="84" ph="1"/>
    </row>
    <row r="205" spans="27:33" ht="25.5">
      <c r="AA205" s="84" ph="1"/>
      <c r="AB205" s="84" ph="1"/>
      <c r="AC205" s="84" ph="1"/>
      <c r="AD205" s="84" ph="1"/>
      <c r="AE205" s="84" ph="1"/>
      <c r="AF205" s="84" ph="1"/>
      <c r="AG205" s="84" ph="1"/>
    </row>
    <row r="206" spans="27:33" ht="25.5">
      <c r="AA206" s="84" ph="1"/>
      <c r="AB206" s="84" ph="1"/>
      <c r="AC206" s="84" ph="1"/>
      <c r="AD206" s="84" ph="1"/>
      <c r="AE206" s="84" ph="1"/>
      <c r="AF206" s="84" ph="1"/>
      <c r="AG206" s="84" ph="1"/>
    </row>
    <row r="210" spans="27:33" ht="25.5">
      <c r="AA210" s="84" ph="1"/>
      <c r="AB210" s="84" ph="1"/>
      <c r="AC210" s="84" ph="1"/>
      <c r="AD210" s="84" ph="1"/>
      <c r="AE210" s="84" ph="1"/>
      <c r="AF210" s="84" ph="1"/>
      <c r="AG210" s="84" ph="1"/>
    </row>
    <row r="211" spans="27:33" ht="25.5">
      <c r="AA211" s="84" ph="1"/>
      <c r="AB211" s="84" ph="1"/>
      <c r="AC211" s="84" ph="1"/>
      <c r="AD211" s="84" ph="1"/>
      <c r="AE211" s="84" ph="1"/>
      <c r="AF211" s="84" ph="1"/>
      <c r="AG211" s="84" ph="1"/>
    </row>
    <row r="212" spans="27:33" ht="25.5">
      <c r="AA212" s="84" ph="1"/>
      <c r="AB212" s="84" ph="1"/>
      <c r="AC212" s="84" ph="1"/>
      <c r="AD212" s="84" ph="1"/>
      <c r="AE212" s="84" ph="1"/>
      <c r="AF212" s="84" ph="1"/>
      <c r="AG212" s="84" ph="1"/>
    </row>
    <row r="213" spans="27:33" ht="25.5">
      <c r="AA213" s="84" ph="1"/>
      <c r="AB213" s="84" ph="1"/>
      <c r="AC213" s="84" ph="1"/>
      <c r="AD213" s="84" ph="1"/>
      <c r="AE213" s="84" ph="1"/>
      <c r="AF213" s="84" ph="1"/>
      <c r="AG213" s="84" ph="1"/>
    </row>
    <row r="219" spans="27:33" ht="25.5">
      <c r="AA219" s="84" ph="1"/>
      <c r="AB219" s="84" ph="1"/>
      <c r="AC219" s="84" ph="1"/>
      <c r="AD219" s="84" ph="1"/>
      <c r="AE219" s="84" ph="1"/>
      <c r="AF219" s="84" ph="1"/>
      <c r="AG219" s="84" ph="1"/>
    </row>
    <row r="222" spans="27:33" ht="25.5">
      <c r="AA222" s="84" ph="1"/>
      <c r="AB222" s="84" ph="1"/>
      <c r="AC222" s="84" ph="1"/>
      <c r="AD222" s="84" ph="1"/>
      <c r="AE222" s="84" ph="1"/>
      <c r="AF222" s="84" ph="1"/>
      <c r="AG222" s="84" ph="1"/>
    </row>
    <row r="223" spans="27:33" ht="25.5">
      <c r="AA223" s="84" ph="1"/>
      <c r="AB223" s="84" ph="1"/>
      <c r="AC223" s="84" ph="1"/>
      <c r="AD223" s="84" ph="1"/>
      <c r="AE223" s="84" ph="1"/>
      <c r="AF223" s="84" ph="1"/>
      <c r="AG223" s="84" ph="1"/>
    </row>
    <row r="224" spans="27:33" ht="25.5">
      <c r="AA224" s="84" ph="1"/>
      <c r="AB224" s="84" ph="1"/>
      <c r="AC224" s="84" ph="1"/>
      <c r="AD224" s="84" ph="1"/>
      <c r="AE224" s="84" ph="1"/>
      <c r="AF224" s="84" ph="1"/>
      <c r="AG224" s="84" ph="1"/>
    </row>
    <row r="225" spans="27:33" ht="25.5">
      <c r="AA225" s="84" ph="1"/>
      <c r="AB225" s="84" ph="1"/>
      <c r="AC225" s="84" ph="1"/>
      <c r="AD225" s="84" ph="1"/>
      <c r="AE225" s="84" ph="1"/>
      <c r="AF225" s="84" ph="1"/>
      <c r="AG225" s="84" ph="1"/>
    </row>
    <row r="227" spans="27:33" ht="25.5">
      <c r="AA227" s="84" ph="1"/>
      <c r="AB227" s="84" ph="1"/>
      <c r="AC227" s="84" ph="1"/>
      <c r="AD227" s="84" ph="1"/>
      <c r="AE227" s="84" ph="1"/>
      <c r="AF227" s="84" ph="1"/>
      <c r="AG227" s="84" ph="1"/>
    </row>
    <row r="229" spans="27:33" ht="25.5">
      <c r="AA229" s="84" ph="1"/>
      <c r="AB229" s="84" ph="1"/>
      <c r="AC229" s="84" ph="1"/>
      <c r="AD229" s="84" ph="1"/>
      <c r="AE229" s="84" ph="1"/>
      <c r="AF229" s="84" ph="1"/>
      <c r="AG229" s="84" ph="1"/>
    </row>
    <row r="230" spans="27:33" ht="25.5">
      <c r="AA230" s="84" ph="1"/>
      <c r="AB230" s="84" ph="1"/>
      <c r="AC230" s="84" ph="1"/>
      <c r="AD230" s="84" ph="1"/>
      <c r="AE230" s="84" ph="1"/>
      <c r="AF230" s="84" ph="1"/>
      <c r="AG230" s="84" ph="1"/>
    </row>
    <row r="231" spans="27:33" ht="25.5">
      <c r="AA231" s="84" ph="1"/>
      <c r="AB231" s="84" ph="1"/>
      <c r="AC231" s="84" ph="1"/>
      <c r="AD231" s="84" ph="1"/>
      <c r="AE231" s="84" ph="1"/>
      <c r="AF231" s="84" ph="1"/>
      <c r="AG231" s="84" ph="1"/>
    </row>
    <row r="232" spans="27:33" ht="25.5">
      <c r="AA232" s="84" ph="1"/>
      <c r="AB232" s="84" ph="1"/>
      <c r="AC232" s="84" ph="1"/>
      <c r="AD232" s="84" ph="1"/>
      <c r="AE232" s="84" ph="1"/>
      <c r="AF232" s="84" ph="1"/>
      <c r="AG232" s="84" ph="1"/>
    </row>
    <row r="235" spans="27:33" ht="25.5">
      <c r="AA235" s="84" ph="1"/>
      <c r="AB235" s="84" ph="1"/>
      <c r="AC235" s="84" ph="1"/>
      <c r="AD235" s="84" ph="1"/>
      <c r="AE235" s="84" ph="1"/>
      <c r="AF235" s="84" ph="1"/>
      <c r="AG235" s="84" ph="1"/>
    </row>
    <row r="238" spans="27:33" ht="25.5">
      <c r="AA238" s="84" ph="1"/>
      <c r="AB238" s="84" ph="1"/>
      <c r="AC238" s="84" ph="1"/>
      <c r="AD238" s="84" ph="1"/>
      <c r="AE238" s="84" ph="1"/>
      <c r="AF238" s="84" ph="1"/>
      <c r="AG238" s="84" ph="1"/>
    </row>
    <row r="239" spans="27:33" ht="25.5">
      <c r="AA239" s="84" ph="1"/>
      <c r="AB239" s="84" ph="1"/>
      <c r="AC239" s="84" ph="1"/>
      <c r="AD239" s="84" ph="1"/>
      <c r="AE239" s="84" ph="1"/>
      <c r="AF239" s="84" ph="1"/>
      <c r="AG239" s="84" ph="1"/>
    </row>
    <row r="240" spans="27:33" ht="25.5">
      <c r="AA240" s="84" ph="1"/>
      <c r="AB240" s="84" ph="1"/>
      <c r="AC240" s="84" ph="1"/>
      <c r="AD240" s="84" ph="1"/>
      <c r="AE240" s="84" ph="1"/>
      <c r="AF240" s="84" ph="1"/>
      <c r="AG240" s="84" ph="1"/>
    </row>
    <row r="241" spans="27:33" ht="25.5">
      <c r="AA241" s="84" ph="1"/>
      <c r="AB241" s="84" ph="1"/>
      <c r="AC241" s="84" ph="1"/>
      <c r="AD241" s="84" ph="1"/>
      <c r="AE241" s="84" ph="1"/>
      <c r="AF241" s="84" ph="1"/>
      <c r="AG241" s="84" ph="1"/>
    </row>
    <row r="242" spans="27:33" ht="25.5">
      <c r="AA242" s="84" ph="1"/>
      <c r="AB242" s="84" ph="1"/>
      <c r="AC242" s="84" ph="1"/>
      <c r="AD242" s="84" ph="1"/>
      <c r="AE242" s="84" ph="1"/>
      <c r="AF242" s="84" ph="1"/>
      <c r="AG242" s="84" ph="1"/>
    </row>
    <row r="243" spans="27:33" ht="25.5">
      <c r="AA243" s="84" ph="1"/>
      <c r="AB243" s="84" ph="1"/>
      <c r="AC243" s="84" ph="1"/>
      <c r="AD243" s="84" ph="1"/>
      <c r="AE243" s="84" ph="1"/>
      <c r="AF243" s="84" ph="1"/>
      <c r="AG243" s="84" ph="1"/>
    </row>
    <row r="245" spans="27:33" ht="25.5">
      <c r="AA245" s="84" ph="1"/>
      <c r="AB245" s="84" ph="1"/>
      <c r="AC245" s="84" ph="1"/>
      <c r="AD245" s="84" ph="1"/>
      <c r="AE245" s="84" ph="1"/>
      <c r="AF245" s="84" ph="1"/>
      <c r="AG245" s="84" ph="1"/>
    </row>
    <row r="246" spans="27:33" ht="25.5">
      <c r="AA246" s="84" ph="1"/>
      <c r="AB246" s="84" ph="1"/>
      <c r="AC246" s="84" ph="1"/>
      <c r="AD246" s="84" ph="1"/>
      <c r="AE246" s="84" ph="1"/>
      <c r="AF246" s="84" ph="1"/>
      <c r="AG246" s="84" ph="1"/>
    </row>
    <row r="247" spans="27:33" ht="25.5">
      <c r="AA247" s="84" ph="1"/>
      <c r="AB247" s="84" ph="1"/>
      <c r="AC247" s="84" ph="1"/>
      <c r="AD247" s="84" ph="1"/>
      <c r="AE247" s="84" ph="1"/>
      <c r="AF247" s="84" ph="1"/>
      <c r="AG247" s="84" ph="1"/>
    </row>
    <row r="248" spans="27:33" ht="25.5">
      <c r="AA248" s="84" ph="1"/>
      <c r="AB248" s="84" ph="1"/>
      <c r="AC248" s="84" ph="1"/>
      <c r="AD248" s="84" ph="1"/>
      <c r="AE248" s="84" ph="1"/>
      <c r="AF248" s="84" ph="1"/>
      <c r="AG248" s="84" ph="1"/>
    </row>
    <row r="251" spans="27:33" ht="25.5">
      <c r="AA251" s="84" ph="1"/>
      <c r="AB251" s="84" ph="1"/>
      <c r="AC251" s="84" ph="1"/>
      <c r="AD251" s="84" ph="1"/>
      <c r="AE251" s="84" ph="1"/>
      <c r="AF251" s="84" ph="1"/>
      <c r="AG251" s="84" ph="1"/>
    </row>
    <row r="252" spans="27:33" ht="25.5">
      <c r="AA252" s="84" ph="1"/>
      <c r="AB252" s="84" ph="1"/>
      <c r="AC252" s="84" ph="1"/>
      <c r="AD252" s="84" ph="1"/>
      <c r="AE252" s="84" ph="1"/>
      <c r="AF252" s="84" ph="1"/>
      <c r="AG252" s="84" ph="1"/>
    </row>
    <row r="253" spans="27:33" ht="25.5">
      <c r="AA253" s="84" ph="1"/>
      <c r="AB253" s="84" ph="1"/>
      <c r="AC253" s="84" ph="1"/>
      <c r="AD253" s="84" ph="1"/>
      <c r="AE253" s="84" ph="1"/>
      <c r="AF253" s="84" ph="1"/>
      <c r="AG253" s="84" ph="1"/>
    </row>
    <row r="254" spans="27:33" ht="25.5">
      <c r="AA254" s="84" ph="1"/>
      <c r="AB254" s="84" ph="1"/>
      <c r="AC254" s="84" ph="1"/>
      <c r="AD254" s="84" ph="1"/>
      <c r="AE254" s="84" ph="1"/>
      <c r="AF254" s="84" ph="1"/>
      <c r="AG254" s="84" ph="1"/>
    </row>
    <row r="256" spans="27:33" ht="25.5">
      <c r="AA256" s="84" ph="1"/>
      <c r="AB256" s="84" ph="1"/>
      <c r="AC256" s="84" ph="1"/>
      <c r="AD256" s="84" ph="1"/>
      <c r="AE256" s="84" ph="1"/>
      <c r="AF256" s="84" ph="1"/>
      <c r="AG256" s="84" ph="1"/>
    </row>
    <row r="257" spans="27:33" ht="25.5">
      <c r="AA257" s="84" ph="1"/>
      <c r="AB257" s="84" ph="1"/>
      <c r="AC257" s="84" ph="1"/>
      <c r="AD257" s="84" ph="1"/>
      <c r="AE257" s="84" ph="1"/>
      <c r="AF257" s="84" ph="1"/>
      <c r="AG257" s="84" ph="1"/>
    </row>
    <row r="258" spans="27:33" ht="25.5">
      <c r="AA258" s="84" ph="1"/>
      <c r="AB258" s="84" ph="1"/>
      <c r="AC258" s="84" ph="1"/>
      <c r="AD258" s="84" ph="1"/>
      <c r="AE258" s="84" ph="1"/>
      <c r="AF258" s="84" ph="1"/>
      <c r="AG258" s="84" ph="1"/>
    </row>
    <row r="259" spans="27:33" ht="25.5">
      <c r="AA259" s="84" ph="1"/>
      <c r="AB259" s="84" ph="1"/>
      <c r="AC259" s="84" ph="1"/>
      <c r="AD259" s="84" ph="1"/>
      <c r="AE259" s="84" ph="1"/>
      <c r="AF259" s="84" ph="1"/>
      <c r="AG259" s="84" ph="1"/>
    </row>
    <row r="261" spans="27:33" ht="25.5">
      <c r="AA261" s="84" ph="1"/>
      <c r="AB261" s="84" ph="1"/>
      <c r="AC261" s="84" ph="1"/>
      <c r="AD261" s="84" ph="1"/>
      <c r="AE261" s="84" ph="1"/>
      <c r="AF261" s="84" ph="1"/>
      <c r="AG261" s="84" ph="1"/>
    </row>
    <row r="262" spans="27:33" ht="25.5">
      <c r="AA262" s="84" ph="1"/>
      <c r="AB262" s="84" ph="1"/>
      <c r="AC262" s="84" ph="1"/>
      <c r="AD262" s="84" ph="1"/>
      <c r="AE262" s="84" ph="1"/>
      <c r="AF262" s="84" ph="1"/>
      <c r="AG262" s="84" ph="1"/>
    </row>
    <row r="263" spans="27:33" ht="25.5">
      <c r="AA263" s="84" ph="1"/>
      <c r="AB263" s="84" ph="1"/>
      <c r="AC263" s="84" ph="1"/>
      <c r="AD263" s="84" ph="1"/>
      <c r="AE263" s="84" ph="1"/>
      <c r="AF263" s="84" ph="1"/>
      <c r="AG263" s="84" ph="1"/>
    </row>
    <row r="264" spans="27:33" ht="25.5">
      <c r="AA264" s="84" ph="1"/>
      <c r="AB264" s="84" ph="1"/>
      <c r="AC264" s="84" ph="1"/>
      <c r="AD264" s="84" ph="1"/>
      <c r="AE264" s="84" ph="1"/>
      <c r="AF264" s="84" ph="1"/>
      <c r="AG264" s="84" ph="1"/>
    </row>
    <row r="266" spans="27:33" ht="25.5">
      <c r="AA266" s="84" ph="1"/>
      <c r="AB266" s="84" ph="1"/>
      <c r="AC266" s="84" ph="1"/>
      <c r="AD266" s="84" ph="1"/>
      <c r="AE266" s="84" ph="1"/>
      <c r="AF266" s="84" ph="1"/>
      <c r="AG266" s="84" ph="1"/>
    </row>
    <row r="267" spans="27:33" ht="25.5">
      <c r="AA267" s="84" ph="1"/>
      <c r="AB267" s="84" ph="1"/>
      <c r="AC267" s="84" ph="1"/>
      <c r="AD267" s="84" ph="1"/>
      <c r="AE267" s="84" ph="1"/>
      <c r="AF267" s="84" ph="1"/>
      <c r="AG267" s="84" ph="1"/>
    </row>
    <row r="269" spans="27:33" ht="25.5">
      <c r="AA269" s="84" ph="1"/>
      <c r="AB269" s="84" ph="1"/>
      <c r="AC269" s="84" ph="1"/>
      <c r="AD269" s="84" ph="1"/>
      <c r="AE269" s="84" ph="1"/>
      <c r="AF269" s="84" ph="1"/>
      <c r="AG269" s="84" ph="1"/>
    </row>
    <row r="270" spans="27:33" ht="25.5">
      <c r="AA270" s="84" ph="1"/>
      <c r="AB270" s="84" ph="1"/>
      <c r="AC270" s="84" ph="1"/>
      <c r="AD270" s="84" ph="1"/>
      <c r="AE270" s="84" ph="1"/>
      <c r="AF270" s="84" ph="1"/>
      <c r="AG270" s="84" ph="1"/>
    </row>
    <row r="271" spans="27:33" ht="25.5">
      <c r="AA271" s="84" ph="1"/>
      <c r="AB271" s="84" ph="1"/>
      <c r="AC271" s="84" ph="1"/>
      <c r="AD271" s="84" ph="1"/>
      <c r="AE271" s="84" ph="1"/>
      <c r="AF271" s="84" ph="1"/>
      <c r="AG271" s="84" ph="1"/>
    </row>
    <row r="272" spans="27:33" ht="25.5">
      <c r="AA272" s="84" ph="1"/>
      <c r="AB272" s="84" ph="1"/>
      <c r="AC272" s="84" ph="1"/>
      <c r="AD272" s="84" ph="1"/>
      <c r="AE272" s="84" ph="1"/>
      <c r="AF272" s="84" ph="1"/>
      <c r="AG272" s="84" ph="1"/>
    </row>
    <row r="273" spans="27:33" ht="25.5">
      <c r="AA273" s="84" ph="1"/>
      <c r="AB273" s="84" ph="1"/>
      <c r="AC273" s="84" ph="1"/>
      <c r="AD273" s="84" ph="1"/>
      <c r="AE273" s="84" ph="1"/>
      <c r="AF273" s="84" ph="1"/>
      <c r="AG273" s="84" ph="1"/>
    </row>
    <row r="274" spans="27:33" ht="25.5">
      <c r="AA274" s="84" ph="1"/>
      <c r="AB274" s="84" ph="1"/>
      <c r="AC274" s="84" ph="1"/>
      <c r="AD274" s="84" ph="1"/>
      <c r="AE274" s="84" ph="1"/>
      <c r="AF274" s="84" ph="1"/>
      <c r="AG274" s="84" ph="1"/>
    </row>
    <row r="276" spans="27:33" ht="25.5">
      <c r="AA276" s="84" ph="1"/>
      <c r="AB276" s="84" ph="1"/>
      <c r="AC276" s="84" ph="1"/>
      <c r="AD276" s="84" ph="1"/>
      <c r="AE276" s="84" ph="1"/>
      <c r="AF276" s="84" ph="1"/>
      <c r="AG276" s="84" ph="1"/>
    </row>
    <row r="277" spans="27:33" ht="25.5">
      <c r="AA277" s="84" ph="1"/>
      <c r="AB277" s="84" ph="1"/>
      <c r="AC277" s="84" ph="1"/>
      <c r="AD277" s="84" ph="1"/>
      <c r="AE277" s="84" ph="1"/>
      <c r="AF277" s="84" ph="1"/>
      <c r="AG277" s="84" ph="1"/>
    </row>
    <row r="278" spans="27:33" ht="25.5">
      <c r="AA278" s="84" ph="1"/>
      <c r="AB278" s="84" ph="1"/>
      <c r="AC278" s="84" ph="1"/>
      <c r="AD278" s="84" ph="1"/>
      <c r="AE278" s="84" ph="1"/>
      <c r="AF278" s="84" ph="1"/>
      <c r="AG278" s="84" ph="1"/>
    </row>
    <row r="279" spans="27:33" ht="25.5">
      <c r="AA279" s="84" ph="1"/>
      <c r="AB279" s="84" ph="1"/>
      <c r="AC279" s="84" ph="1"/>
      <c r="AD279" s="84" ph="1"/>
      <c r="AE279" s="84" ph="1"/>
      <c r="AF279" s="84" ph="1"/>
      <c r="AG279" s="84" ph="1"/>
    </row>
    <row r="282" spans="27:33" ht="25.5">
      <c r="AA282" s="84" ph="1"/>
      <c r="AB282" s="84" ph="1"/>
      <c r="AC282" s="84" ph="1"/>
      <c r="AD282" s="84" ph="1"/>
      <c r="AE282" s="84" ph="1"/>
      <c r="AF282" s="84" ph="1"/>
      <c r="AG282" s="84" ph="1"/>
    </row>
    <row r="283" spans="27:33" ht="25.5">
      <c r="AA283" s="84" ph="1"/>
      <c r="AB283" s="84" ph="1"/>
      <c r="AC283" s="84" ph="1"/>
      <c r="AD283" s="84" ph="1"/>
      <c r="AE283" s="84" ph="1"/>
      <c r="AF283" s="84" ph="1"/>
      <c r="AG283" s="84" ph="1"/>
    </row>
    <row r="284" spans="27:33" ht="25.5">
      <c r="AA284" s="84" ph="1"/>
      <c r="AB284" s="84" ph="1"/>
      <c r="AC284" s="84" ph="1"/>
      <c r="AD284" s="84" ph="1"/>
      <c r="AE284" s="84" ph="1"/>
      <c r="AF284" s="84" ph="1"/>
      <c r="AG284" s="84" ph="1"/>
    </row>
    <row r="285" spans="27:33" ht="25.5">
      <c r="AA285" s="84" ph="1"/>
      <c r="AB285" s="84" ph="1"/>
      <c r="AC285" s="84" ph="1"/>
      <c r="AD285" s="84" ph="1"/>
      <c r="AE285" s="84" ph="1"/>
      <c r="AF285" s="84" ph="1"/>
      <c r="AG285" s="84" ph="1"/>
    </row>
    <row r="287" spans="27:33" ht="25.5">
      <c r="AA287" s="84" ph="1"/>
      <c r="AB287" s="84" ph="1"/>
      <c r="AC287" s="84" ph="1"/>
      <c r="AD287" s="84" ph="1"/>
      <c r="AE287" s="84" ph="1"/>
      <c r="AF287" s="84" ph="1"/>
      <c r="AG287" s="84" ph="1"/>
    </row>
    <row r="288" spans="27:33" ht="25.5">
      <c r="AA288" s="84" ph="1"/>
      <c r="AB288" s="84" ph="1"/>
      <c r="AC288" s="84" ph="1"/>
      <c r="AD288" s="84" ph="1"/>
      <c r="AE288" s="84" ph="1"/>
      <c r="AF288" s="84" ph="1"/>
      <c r="AG288" s="84" ph="1"/>
    </row>
    <row r="289" spans="27:33" ht="25.5">
      <c r="AA289" s="84" ph="1"/>
      <c r="AB289" s="84" ph="1"/>
      <c r="AC289" s="84" ph="1"/>
      <c r="AD289" s="84" ph="1"/>
      <c r="AE289" s="84" ph="1"/>
      <c r="AF289" s="84" ph="1"/>
      <c r="AG289" s="84" ph="1"/>
    </row>
    <row r="290" spans="27:33" ht="25.5">
      <c r="AA290" s="84" ph="1"/>
      <c r="AB290" s="84" ph="1"/>
      <c r="AC290" s="84" ph="1"/>
      <c r="AD290" s="84" ph="1"/>
      <c r="AE290" s="84" ph="1"/>
      <c r="AF290" s="84" ph="1"/>
      <c r="AG290" s="84" ph="1"/>
    </row>
    <row r="292" spans="27:33" ht="25.5">
      <c r="AA292" s="84" ph="1"/>
      <c r="AB292" s="84" ph="1"/>
      <c r="AC292" s="84" ph="1"/>
      <c r="AD292" s="84" ph="1"/>
      <c r="AE292" s="84" ph="1"/>
      <c r="AF292" s="84" ph="1"/>
      <c r="AG292" s="84" ph="1"/>
    </row>
    <row r="294" spans="27:33" ht="25.5">
      <c r="AA294" s="84" ph="1"/>
      <c r="AB294" s="84" ph="1"/>
      <c r="AC294" s="84" ph="1"/>
      <c r="AD294" s="84" ph="1"/>
      <c r="AE294" s="84" ph="1"/>
      <c r="AF294" s="84" ph="1"/>
      <c r="AG294" s="84" ph="1"/>
    </row>
    <row r="295" spans="27:33" ht="25.5">
      <c r="AA295" s="84" ph="1"/>
      <c r="AB295" s="84" ph="1"/>
      <c r="AC295" s="84" ph="1"/>
      <c r="AD295" s="84" ph="1"/>
      <c r="AE295" s="84" ph="1"/>
      <c r="AF295" s="84" ph="1"/>
      <c r="AG295" s="84" ph="1"/>
    </row>
    <row r="296" spans="27:33" ht="25.5">
      <c r="AA296" s="84" ph="1"/>
      <c r="AB296" s="84" ph="1"/>
      <c r="AC296" s="84" ph="1"/>
      <c r="AD296" s="84" ph="1"/>
      <c r="AE296" s="84" ph="1"/>
      <c r="AF296" s="84" ph="1"/>
      <c r="AG296" s="84" ph="1"/>
    </row>
    <row r="298" spans="27:33" ht="25.5">
      <c r="AA298" s="84" ph="1"/>
      <c r="AB298" s="84" ph="1"/>
      <c r="AC298" s="84" ph="1"/>
      <c r="AD298" s="84" ph="1"/>
      <c r="AE298" s="84" ph="1"/>
      <c r="AF298" s="84" ph="1"/>
      <c r="AG298" s="84" ph="1"/>
    </row>
    <row r="299" spans="27:33" ht="25.5">
      <c r="AA299" s="84" ph="1"/>
      <c r="AB299" s="84" ph="1"/>
      <c r="AC299" s="84" ph="1"/>
      <c r="AD299" s="84" ph="1"/>
      <c r="AE299" s="84" ph="1"/>
      <c r="AF299" s="84" ph="1"/>
      <c r="AG299" s="84" ph="1"/>
    </row>
    <row r="300" spans="27:33" ht="25.5">
      <c r="AA300" s="84" ph="1"/>
      <c r="AB300" s="84" ph="1"/>
      <c r="AC300" s="84" ph="1"/>
      <c r="AD300" s="84" ph="1"/>
      <c r="AE300" s="84" ph="1"/>
      <c r="AF300" s="84" ph="1"/>
      <c r="AG300" s="84" ph="1"/>
    </row>
    <row r="301" spans="27:33" ht="25.5">
      <c r="AA301" s="84" ph="1"/>
      <c r="AB301" s="84" ph="1"/>
      <c r="AC301" s="84" ph="1"/>
      <c r="AD301" s="84" ph="1"/>
      <c r="AE301" s="84" ph="1"/>
      <c r="AF301" s="84" ph="1"/>
      <c r="AG301" s="84" ph="1"/>
    </row>
    <row r="303" spans="27:33" ht="25.5">
      <c r="AA303" s="84" ph="1"/>
      <c r="AB303" s="84" ph="1"/>
      <c r="AC303" s="84" ph="1"/>
      <c r="AD303" s="84" ph="1"/>
      <c r="AE303" s="84" ph="1"/>
      <c r="AF303" s="84" ph="1"/>
      <c r="AG303" s="84" ph="1"/>
    </row>
    <row r="305" spans="27:33" ht="25.5">
      <c r="AA305" s="84" ph="1"/>
      <c r="AB305" s="84" ph="1"/>
      <c r="AC305" s="84" ph="1"/>
      <c r="AD305" s="84" ph="1"/>
      <c r="AE305" s="84" ph="1"/>
      <c r="AF305" s="84" ph="1"/>
      <c r="AG305" s="84" ph="1"/>
    </row>
    <row r="306" spans="27:33" ht="25.5">
      <c r="AA306" s="84" ph="1"/>
      <c r="AB306" s="84" ph="1"/>
      <c r="AC306" s="84" ph="1"/>
      <c r="AD306" s="84" ph="1"/>
      <c r="AE306" s="84" ph="1"/>
      <c r="AF306" s="84" ph="1"/>
      <c r="AG306" s="84" ph="1"/>
    </row>
    <row r="307" spans="27:33" ht="25.5">
      <c r="AA307" s="84" ph="1"/>
      <c r="AB307" s="84" ph="1"/>
      <c r="AC307" s="84" ph="1"/>
      <c r="AD307" s="84" ph="1"/>
      <c r="AE307" s="84" ph="1"/>
      <c r="AF307" s="84" ph="1"/>
      <c r="AG307" s="84" ph="1"/>
    </row>
    <row r="308" spans="27:33" ht="25.5">
      <c r="AA308" s="84" ph="1"/>
      <c r="AB308" s="84" ph="1"/>
      <c r="AC308" s="84" ph="1"/>
      <c r="AD308" s="84" ph="1"/>
      <c r="AE308" s="84" ph="1"/>
      <c r="AF308" s="84" ph="1"/>
      <c r="AG308" s="84" ph="1"/>
    </row>
    <row r="309" spans="27:33" ht="25.5">
      <c r="AA309" s="84" ph="1"/>
      <c r="AB309" s="84" ph="1"/>
      <c r="AC309" s="84" ph="1"/>
      <c r="AD309" s="84" ph="1"/>
      <c r="AE309" s="84" ph="1"/>
      <c r="AF309" s="84" ph="1"/>
      <c r="AG309" s="84" ph="1"/>
    </row>
    <row r="310" spans="27:33" ht="25.5">
      <c r="AA310" s="84" ph="1"/>
      <c r="AB310" s="84" ph="1"/>
      <c r="AC310" s="84" ph="1"/>
      <c r="AD310" s="84" ph="1"/>
      <c r="AE310" s="84" ph="1"/>
      <c r="AF310" s="84" ph="1"/>
      <c r="AG310" s="84" ph="1"/>
    </row>
    <row r="312" spans="27:33" ht="25.5">
      <c r="AA312" s="84" ph="1"/>
      <c r="AB312" s="84" ph="1"/>
      <c r="AC312" s="84" ph="1"/>
      <c r="AD312" s="84" ph="1"/>
      <c r="AE312" s="84" ph="1"/>
      <c r="AF312" s="84" ph="1"/>
      <c r="AG312" s="84" ph="1"/>
    </row>
    <row r="314" spans="27:33" ht="25.5">
      <c r="AA314" s="84" ph="1"/>
      <c r="AB314" s="84" ph="1"/>
      <c r="AC314" s="84" ph="1"/>
      <c r="AD314" s="84" ph="1"/>
      <c r="AE314" s="84" ph="1"/>
      <c r="AF314" s="84" ph="1"/>
      <c r="AG314" s="84" ph="1"/>
    </row>
    <row r="315" spans="27:33" ht="25.5">
      <c r="AA315" s="84" ph="1"/>
      <c r="AB315" s="84" ph="1"/>
      <c r="AC315" s="84" ph="1"/>
      <c r="AD315" s="84" ph="1"/>
      <c r="AE315" s="84" ph="1"/>
      <c r="AF315" s="84" ph="1"/>
      <c r="AG315" s="84" ph="1"/>
    </row>
    <row r="316" spans="27:33" ht="25.5">
      <c r="AA316" s="84" ph="1"/>
      <c r="AB316" s="84" ph="1"/>
      <c r="AC316" s="84" ph="1"/>
      <c r="AD316" s="84" ph="1"/>
      <c r="AE316" s="84" ph="1"/>
      <c r="AF316" s="84" ph="1"/>
      <c r="AG316" s="84" ph="1"/>
    </row>
    <row r="318" spans="27:33" ht="25.5">
      <c r="AA318" s="84" ph="1"/>
      <c r="AB318" s="84" ph="1"/>
      <c r="AC318" s="84" ph="1"/>
      <c r="AD318" s="84" ph="1"/>
      <c r="AE318" s="84" ph="1"/>
      <c r="AF318" s="84" ph="1"/>
      <c r="AG318" s="84" ph="1"/>
    </row>
    <row r="319" spans="27:33" ht="25.5">
      <c r="AA319" s="84" ph="1"/>
      <c r="AB319" s="84" ph="1"/>
      <c r="AC319" s="84" ph="1"/>
      <c r="AD319" s="84" ph="1"/>
      <c r="AE319" s="84" ph="1"/>
      <c r="AF319" s="84" ph="1"/>
      <c r="AG319" s="84" ph="1"/>
    </row>
    <row r="320" spans="27:33" ht="25.5">
      <c r="AA320" s="84" ph="1"/>
      <c r="AB320" s="84" ph="1"/>
      <c r="AC320" s="84" ph="1"/>
      <c r="AD320" s="84" ph="1"/>
      <c r="AE320" s="84" ph="1"/>
      <c r="AF320" s="84" ph="1"/>
      <c r="AG320" s="84" ph="1"/>
    </row>
    <row r="321" spans="27:33" ht="25.5">
      <c r="AA321" s="84" ph="1"/>
      <c r="AB321" s="84" ph="1"/>
      <c r="AC321" s="84" ph="1"/>
      <c r="AD321" s="84" ph="1"/>
      <c r="AE321" s="84" ph="1"/>
      <c r="AF321" s="84" ph="1"/>
      <c r="AG321" s="84" ph="1"/>
    </row>
    <row r="323" spans="27:33" ht="25.5">
      <c r="AA323" s="84" ph="1"/>
      <c r="AB323" s="84" ph="1"/>
      <c r="AC323" s="84" ph="1"/>
      <c r="AD323" s="84" ph="1"/>
      <c r="AE323" s="84" ph="1"/>
      <c r="AF323" s="84" ph="1"/>
      <c r="AG323" s="84" ph="1"/>
    </row>
    <row r="325" spans="27:33" ht="25.5">
      <c r="AA325" s="84" ph="1"/>
      <c r="AB325" s="84" ph="1"/>
      <c r="AC325" s="84" ph="1"/>
      <c r="AD325" s="84" ph="1"/>
      <c r="AE325" s="84" ph="1"/>
      <c r="AF325" s="84" ph="1"/>
      <c r="AG325" s="84" ph="1"/>
    </row>
    <row r="326" spans="27:33" ht="25.5">
      <c r="AA326" s="84" ph="1"/>
      <c r="AB326" s="84" ph="1"/>
      <c r="AC326" s="84" ph="1"/>
      <c r="AD326" s="84" ph="1"/>
      <c r="AE326" s="84" ph="1"/>
      <c r="AF326" s="84" ph="1"/>
      <c r="AG326" s="84" ph="1"/>
    </row>
    <row r="327" spans="27:33" ht="25.5">
      <c r="AA327" s="84" ph="1"/>
      <c r="AB327" s="84" ph="1"/>
      <c r="AC327" s="84" ph="1"/>
      <c r="AD327" s="84" ph="1"/>
      <c r="AE327" s="84" ph="1"/>
      <c r="AF327" s="84" ph="1"/>
      <c r="AG327" s="84" ph="1"/>
    </row>
    <row r="328" spans="27:33" ht="25.5">
      <c r="AA328" s="84" ph="1"/>
      <c r="AB328" s="84" ph="1"/>
      <c r="AC328" s="84" ph="1"/>
      <c r="AD328" s="84" ph="1"/>
      <c r="AE328" s="84" ph="1"/>
      <c r="AF328" s="84" ph="1"/>
      <c r="AG328" s="84" ph="1"/>
    </row>
    <row r="330" spans="27:33" ht="25.5">
      <c r="AA330" s="84" ph="1"/>
      <c r="AB330" s="84" ph="1"/>
      <c r="AC330" s="84" ph="1"/>
      <c r="AD330" s="84" ph="1"/>
      <c r="AE330" s="84" ph="1"/>
      <c r="AF330" s="84" ph="1"/>
      <c r="AG330" s="84" ph="1"/>
    </row>
    <row r="331" spans="27:33" ht="25.5">
      <c r="AA331" s="84" ph="1"/>
      <c r="AB331" s="84" ph="1"/>
      <c r="AC331" s="84" ph="1"/>
      <c r="AD331" s="84" ph="1"/>
      <c r="AE331" s="84" ph="1"/>
      <c r="AF331" s="84" ph="1"/>
      <c r="AG331" s="84" ph="1"/>
    </row>
    <row r="332" spans="27:33" ht="25.5">
      <c r="AA332" s="84" ph="1"/>
      <c r="AB332" s="84" ph="1"/>
      <c r="AC332" s="84" ph="1"/>
      <c r="AD332" s="84" ph="1"/>
      <c r="AE332" s="84" ph="1"/>
      <c r="AF332" s="84" ph="1"/>
      <c r="AG332" s="84" ph="1"/>
    </row>
    <row r="333" spans="27:33" ht="25.5">
      <c r="AA333" s="84" ph="1"/>
      <c r="AB333" s="84" ph="1"/>
      <c r="AC333" s="84" ph="1"/>
      <c r="AD333" s="84" ph="1"/>
      <c r="AE333" s="84" ph="1"/>
      <c r="AF333" s="84" ph="1"/>
      <c r="AG333" s="84" ph="1"/>
    </row>
    <row r="335" spans="27:33" ht="25.5">
      <c r="AA335" s="84" ph="1"/>
      <c r="AB335" s="84" ph="1"/>
      <c r="AC335" s="84" ph="1"/>
      <c r="AD335" s="84" ph="1"/>
      <c r="AE335" s="84" ph="1"/>
      <c r="AF335" s="84" ph="1"/>
      <c r="AG335" s="84" ph="1"/>
    </row>
    <row r="336" spans="27:33" ht="25.5">
      <c r="AA336" s="84" ph="1"/>
      <c r="AB336" s="84" ph="1"/>
      <c r="AC336" s="84" ph="1"/>
      <c r="AD336" s="84" ph="1"/>
      <c r="AE336" s="84" ph="1"/>
      <c r="AF336" s="84" ph="1"/>
      <c r="AG336" s="84" ph="1"/>
    </row>
    <row r="337" spans="27:33" ht="25.5">
      <c r="AA337" s="84" ph="1"/>
      <c r="AB337" s="84" ph="1"/>
      <c r="AC337" s="84" ph="1"/>
      <c r="AD337" s="84" ph="1"/>
      <c r="AE337" s="84" ph="1"/>
      <c r="AF337" s="84" ph="1"/>
      <c r="AG337" s="84" ph="1"/>
    </row>
    <row r="338" spans="27:33" ht="25.5">
      <c r="AA338" s="84" ph="1"/>
      <c r="AB338" s="84" ph="1"/>
      <c r="AC338" s="84" ph="1"/>
      <c r="AD338" s="84" ph="1"/>
      <c r="AE338" s="84" ph="1"/>
      <c r="AF338" s="84" ph="1"/>
      <c r="AG338" s="84" ph="1"/>
    </row>
    <row r="339" spans="27:33" ht="25.5">
      <c r="AA339" s="84" ph="1"/>
      <c r="AB339" s="84" ph="1"/>
      <c r="AC339" s="84" ph="1"/>
      <c r="AD339" s="84" ph="1"/>
      <c r="AE339" s="84" ph="1"/>
      <c r="AF339" s="84" ph="1"/>
      <c r="AG339" s="84" ph="1"/>
    </row>
    <row r="340" spans="27:33" ht="25.5">
      <c r="AA340" s="84" ph="1"/>
      <c r="AB340" s="84" ph="1"/>
      <c r="AC340" s="84" ph="1"/>
      <c r="AD340" s="84" ph="1"/>
      <c r="AE340" s="84" ph="1"/>
      <c r="AF340" s="84" ph="1"/>
      <c r="AG340" s="84" ph="1"/>
    </row>
    <row r="341" spans="27:33" ht="25.5">
      <c r="AA341" s="84" ph="1"/>
      <c r="AB341" s="84" ph="1"/>
      <c r="AC341" s="84" ph="1"/>
      <c r="AD341" s="84" ph="1"/>
      <c r="AE341" s="84" ph="1"/>
      <c r="AF341" s="84" ph="1"/>
      <c r="AG341" s="84" ph="1"/>
    </row>
    <row r="343" spans="27:33" ht="25.5">
      <c r="AA343" s="84" ph="1"/>
      <c r="AB343" s="84" ph="1"/>
      <c r="AC343" s="84" ph="1"/>
      <c r="AD343" s="84" ph="1"/>
      <c r="AE343" s="84" ph="1"/>
      <c r="AF343" s="84" ph="1"/>
      <c r="AG343" s="84" ph="1"/>
    </row>
    <row r="344" spans="27:33" ht="25.5">
      <c r="AA344" s="84" ph="1"/>
      <c r="AB344" s="84" ph="1"/>
      <c r="AC344" s="84" ph="1"/>
      <c r="AD344" s="84" ph="1"/>
      <c r="AE344" s="84" ph="1"/>
      <c r="AF344" s="84" ph="1"/>
      <c r="AG344" s="84" ph="1"/>
    </row>
    <row r="345" spans="27:33" ht="25.5">
      <c r="AA345" s="84" ph="1"/>
      <c r="AB345" s="84" ph="1"/>
      <c r="AC345" s="84" ph="1"/>
      <c r="AD345" s="84" ph="1"/>
      <c r="AE345" s="84" ph="1"/>
      <c r="AF345" s="84" ph="1"/>
      <c r="AG345" s="84" ph="1"/>
    </row>
    <row r="346" spans="27:33" ht="25.5">
      <c r="AA346" s="84" ph="1"/>
      <c r="AB346" s="84" ph="1"/>
      <c r="AC346" s="84" ph="1"/>
      <c r="AD346" s="84" ph="1"/>
      <c r="AE346" s="84" ph="1"/>
      <c r="AF346" s="84" ph="1"/>
      <c r="AG346" s="84" ph="1"/>
    </row>
    <row r="348" spans="27:33" ht="25.5">
      <c r="AA348" s="84" ph="1"/>
      <c r="AB348" s="84" ph="1"/>
      <c r="AC348" s="84" ph="1"/>
      <c r="AD348" s="84" ph="1"/>
      <c r="AE348" s="84" ph="1"/>
      <c r="AF348" s="84" ph="1"/>
      <c r="AG348" s="84" ph="1"/>
    </row>
    <row r="350" spans="27:33" ht="25.5">
      <c r="AA350" s="84" ph="1"/>
      <c r="AB350" s="84" ph="1"/>
      <c r="AC350" s="84" ph="1"/>
      <c r="AD350" s="84" ph="1"/>
      <c r="AE350" s="84" ph="1"/>
      <c r="AF350" s="84" ph="1"/>
      <c r="AG350" s="84" ph="1"/>
    </row>
    <row r="351" spans="27:33" ht="25.5">
      <c r="AA351" s="84" ph="1"/>
      <c r="AB351" s="84" ph="1"/>
      <c r="AC351" s="84" ph="1"/>
      <c r="AD351" s="84" ph="1"/>
      <c r="AE351" s="84" ph="1"/>
      <c r="AF351" s="84" ph="1"/>
      <c r="AG351" s="84" ph="1"/>
    </row>
    <row r="352" spans="27:33" ht="25.5">
      <c r="AA352" s="84" ph="1"/>
      <c r="AB352" s="84" ph="1"/>
      <c r="AC352" s="84" ph="1"/>
      <c r="AD352" s="84" ph="1"/>
      <c r="AE352" s="84" ph="1"/>
      <c r="AF352" s="84" ph="1"/>
      <c r="AG352" s="84" ph="1"/>
    </row>
    <row r="353" spans="27:33" ht="25.5">
      <c r="AA353" s="84" ph="1"/>
      <c r="AB353" s="84" ph="1"/>
      <c r="AC353" s="84" ph="1"/>
      <c r="AD353" s="84" ph="1"/>
      <c r="AE353" s="84" ph="1"/>
      <c r="AF353" s="84" ph="1"/>
      <c r="AG353" s="84" ph="1"/>
    </row>
    <row r="355" spans="27:33" ht="25.5">
      <c r="AA355" s="84" ph="1"/>
      <c r="AB355" s="84" ph="1"/>
      <c r="AC355" s="84" ph="1"/>
      <c r="AD355" s="84" ph="1"/>
      <c r="AE355" s="84" ph="1"/>
      <c r="AF355" s="84" ph="1"/>
      <c r="AG355" s="84" ph="1"/>
    </row>
    <row r="356" spans="27:33" ht="25.5">
      <c r="AA356" s="84" ph="1"/>
      <c r="AB356" s="84" ph="1"/>
      <c r="AC356" s="84" ph="1"/>
      <c r="AD356" s="84" ph="1"/>
      <c r="AE356" s="84" ph="1"/>
      <c r="AF356" s="84" ph="1"/>
      <c r="AG356" s="84" ph="1"/>
    </row>
    <row r="357" spans="27:33" ht="25.5">
      <c r="AA357" s="84" ph="1"/>
      <c r="AB357" s="84" ph="1"/>
      <c r="AC357" s="84" ph="1"/>
      <c r="AD357" s="84" ph="1"/>
      <c r="AE357" s="84" ph="1"/>
      <c r="AF357" s="84" ph="1"/>
      <c r="AG357" s="84" ph="1"/>
    </row>
    <row r="358" spans="27:33" ht="25.5">
      <c r="AA358" s="84" ph="1"/>
      <c r="AB358" s="84" ph="1"/>
      <c r="AC358" s="84" ph="1"/>
      <c r="AD358" s="84" ph="1"/>
      <c r="AE358" s="84" ph="1"/>
      <c r="AF358" s="84" ph="1"/>
      <c r="AG358" s="84" ph="1"/>
    </row>
    <row r="360" spans="27:33" ht="25.5">
      <c r="AA360" s="84" ph="1"/>
      <c r="AB360" s="84" ph="1"/>
      <c r="AC360" s="84" ph="1"/>
      <c r="AD360" s="84" ph="1"/>
      <c r="AE360" s="84" ph="1"/>
      <c r="AF360" s="84" ph="1"/>
      <c r="AG360" s="84" ph="1"/>
    </row>
    <row r="361" spans="27:33" ht="25.5">
      <c r="AA361" s="84" ph="1"/>
      <c r="AB361" s="84" ph="1"/>
      <c r="AC361" s="84" ph="1"/>
      <c r="AD361" s="84" ph="1"/>
      <c r="AE361" s="84" ph="1"/>
      <c r="AF361" s="84" ph="1"/>
      <c r="AG361" s="84" ph="1"/>
    </row>
    <row r="362" spans="27:33" ht="25.5">
      <c r="AA362" s="84" ph="1"/>
      <c r="AB362" s="84" ph="1"/>
      <c r="AC362" s="84" ph="1"/>
      <c r="AD362" s="84" ph="1"/>
      <c r="AE362" s="84" ph="1"/>
      <c r="AF362" s="84" ph="1"/>
      <c r="AG362" s="84" ph="1"/>
    </row>
    <row r="363" spans="27:33" ht="25.5">
      <c r="AA363" s="84" ph="1"/>
      <c r="AB363" s="84" ph="1"/>
      <c r="AC363" s="84" ph="1"/>
      <c r="AD363" s="84" ph="1"/>
      <c r="AE363" s="84" ph="1"/>
      <c r="AF363" s="84" ph="1"/>
      <c r="AG363" s="84" ph="1"/>
    </row>
    <row r="364" spans="27:33" ht="25.5">
      <c r="AA364" s="84" ph="1"/>
      <c r="AB364" s="84" ph="1"/>
      <c r="AC364" s="84" ph="1"/>
      <c r="AD364" s="84" ph="1"/>
      <c r="AE364" s="84" ph="1"/>
      <c r="AF364" s="84" ph="1"/>
      <c r="AG364" s="84" ph="1"/>
    </row>
    <row r="365" spans="27:33" ht="25.5">
      <c r="AA365" s="84" ph="1"/>
      <c r="AB365" s="84" ph="1"/>
      <c r="AC365" s="84" ph="1"/>
      <c r="AD365" s="84" ph="1"/>
      <c r="AE365" s="84" ph="1"/>
      <c r="AF365" s="84" ph="1"/>
      <c r="AG365" s="84" ph="1"/>
    </row>
    <row r="366" spans="27:33" ht="25.5">
      <c r="AA366" s="84" ph="1"/>
      <c r="AB366" s="84" ph="1"/>
      <c r="AC366" s="84" ph="1"/>
      <c r="AD366" s="84" ph="1"/>
      <c r="AE366" s="84" ph="1"/>
      <c r="AF366" s="84" ph="1"/>
      <c r="AG366" s="84" ph="1"/>
    </row>
    <row r="367" spans="27:33" ht="25.5">
      <c r="AA367" s="84" ph="1"/>
      <c r="AB367" s="84" ph="1"/>
      <c r="AC367" s="84" ph="1"/>
      <c r="AD367" s="84" ph="1"/>
      <c r="AE367" s="84" ph="1"/>
      <c r="AF367" s="84" ph="1"/>
      <c r="AG367" s="84" ph="1"/>
    </row>
    <row r="369" spans="27:33" ht="25.5">
      <c r="AA369" s="84" ph="1"/>
      <c r="AB369" s="84" ph="1"/>
      <c r="AC369" s="84" ph="1"/>
      <c r="AD369" s="84" ph="1"/>
      <c r="AE369" s="84" ph="1"/>
      <c r="AF369" s="84" ph="1"/>
      <c r="AG369" s="84" ph="1"/>
    </row>
    <row r="371" spans="27:33" ht="25.5">
      <c r="AA371" s="84" ph="1"/>
      <c r="AB371" s="84" ph="1"/>
      <c r="AC371" s="84" ph="1"/>
      <c r="AD371" s="84" ph="1"/>
      <c r="AE371" s="84" ph="1"/>
      <c r="AF371" s="84" ph="1"/>
      <c r="AG371" s="84" ph="1"/>
    </row>
    <row r="372" spans="27:33" ht="25.5">
      <c r="AA372" s="84" ph="1"/>
      <c r="AB372" s="84" ph="1"/>
      <c r="AC372" s="84" ph="1"/>
      <c r="AD372" s="84" ph="1"/>
      <c r="AE372" s="84" ph="1"/>
      <c r="AF372" s="84" ph="1"/>
      <c r="AG372" s="84" ph="1"/>
    </row>
    <row r="373" spans="27:33" ht="25.5">
      <c r="AA373" s="84" ph="1"/>
      <c r="AB373" s="84" ph="1"/>
      <c r="AC373" s="84" ph="1"/>
      <c r="AD373" s="84" ph="1"/>
      <c r="AE373" s="84" ph="1"/>
      <c r="AF373" s="84" ph="1"/>
      <c r="AG373" s="84" ph="1"/>
    </row>
    <row r="374" spans="27:33" ht="25.5">
      <c r="AA374" s="84" ph="1"/>
      <c r="AB374" s="84" ph="1"/>
      <c r="AC374" s="84" ph="1"/>
      <c r="AD374" s="84" ph="1"/>
      <c r="AE374" s="84" ph="1"/>
      <c r="AF374" s="84" ph="1"/>
      <c r="AG374" s="84" ph="1"/>
    </row>
    <row r="376" spans="27:33" ht="25.5">
      <c r="AA376" s="84" ph="1"/>
      <c r="AB376" s="84" ph="1"/>
      <c r="AC376" s="84" ph="1"/>
      <c r="AD376" s="84" ph="1"/>
      <c r="AE376" s="84" ph="1"/>
      <c r="AF376" s="84" ph="1"/>
      <c r="AG376" s="84" ph="1"/>
    </row>
    <row r="377" spans="27:33" ht="25.5">
      <c r="AA377" s="84" ph="1"/>
      <c r="AB377" s="84" ph="1"/>
      <c r="AC377" s="84" ph="1"/>
      <c r="AD377" s="84" ph="1"/>
      <c r="AE377" s="84" ph="1"/>
      <c r="AF377" s="84" ph="1"/>
      <c r="AG377" s="84" ph="1"/>
    </row>
    <row r="378" spans="27:33" ht="25.5">
      <c r="AA378" s="84" ph="1"/>
      <c r="AB378" s="84" ph="1"/>
      <c r="AC378" s="84" ph="1"/>
      <c r="AD378" s="84" ph="1"/>
      <c r="AE378" s="84" ph="1"/>
      <c r="AF378" s="84" ph="1"/>
      <c r="AG378" s="84" ph="1"/>
    </row>
    <row r="379" spans="27:33" ht="25.5">
      <c r="AA379" s="84" ph="1"/>
      <c r="AB379" s="84" ph="1"/>
      <c r="AC379" s="84" ph="1"/>
      <c r="AD379" s="84" ph="1"/>
      <c r="AE379" s="84" ph="1"/>
      <c r="AF379" s="84" ph="1"/>
      <c r="AG379" s="84" ph="1"/>
    </row>
    <row r="381" spans="27:33" ht="25.5">
      <c r="AA381" s="84" ph="1"/>
      <c r="AB381" s="84" ph="1"/>
      <c r="AC381" s="84" ph="1"/>
      <c r="AD381" s="84" ph="1"/>
      <c r="AE381" s="84" ph="1"/>
      <c r="AF381" s="84" ph="1"/>
      <c r="AG381" s="84" ph="1"/>
    </row>
    <row r="382" spans="27:33" ht="25.5">
      <c r="AA382" s="84" ph="1"/>
      <c r="AB382" s="84" ph="1"/>
      <c r="AC382" s="84" ph="1"/>
      <c r="AD382" s="84" ph="1"/>
      <c r="AE382" s="84" ph="1"/>
      <c r="AF382" s="84" ph="1"/>
      <c r="AG382" s="84" ph="1"/>
    </row>
    <row r="383" spans="27:33" ht="25.5">
      <c r="AA383" s="84" ph="1"/>
      <c r="AB383" s="84" ph="1"/>
      <c r="AC383" s="84" ph="1"/>
      <c r="AD383" s="84" ph="1"/>
      <c r="AE383" s="84" ph="1"/>
      <c r="AF383" s="84" ph="1"/>
      <c r="AG383" s="84" ph="1"/>
    </row>
    <row r="384" spans="27:33" ht="25.5">
      <c r="AA384" s="84" ph="1"/>
      <c r="AB384" s="84" ph="1"/>
      <c r="AC384" s="84" ph="1"/>
      <c r="AD384" s="84" ph="1"/>
      <c r="AE384" s="84" ph="1"/>
      <c r="AF384" s="84" ph="1"/>
      <c r="AG384" s="84" ph="1"/>
    </row>
    <row r="385" spans="27:33" ht="25.5">
      <c r="AA385" s="84" ph="1"/>
      <c r="AB385" s="84" ph="1"/>
      <c r="AC385" s="84" ph="1"/>
      <c r="AD385" s="84" ph="1"/>
      <c r="AE385" s="84" ph="1"/>
      <c r="AF385" s="84" ph="1"/>
      <c r="AG385" s="84" ph="1"/>
    </row>
    <row r="387" spans="27:33" ht="25.5">
      <c r="AA387" s="84" ph="1"/>
      <c r="AB387" s="84" ph="1"/>
      <c r="AC387" s="84" ph="1"/>
      <c r="AD387" s="84" ph="1"/>
      <c r="AE387" s="84" ph="1"/>
      <c r="AF387" s="84" ph="1"/>
      <c r="AG387" s="84" ph="1"/>
    </row>
    <row r="388" spans="27:33" ht="25.5">
      <c r="AA388" s="84" ph="1"/>
      <c r="AB388" s="84" ph="1"/>
      <c r="AC388" s="84" ph="1"/>
      <c r="AD388" s="84" ph="1"/>
      <c r="AE388" s="84" ph="1"/>
      <c r="AF388" s="84" ph="1"/>
      <c r="AG388" s="84" ph="1"/>
    </row>
    <row r="389" spans="27:33" ht="25.5">
      <c r="AA389" s="84" ph="1"/>
      <c r="AB389" s="84" ph="1"/>
      <c r="AC389" s="84" ph="1"/>
      <c r="AD389" s="84" ph="1"/>
      <c r="AE389" s="84" ph="1"/>
      <c r="AF389" s="84" ph="1"/>
      <c r="AG389" s="84" ph="1"/>
    </row>
    <row r="390" spans="27:33" ht="25.5">
      <c r="AA390" s="84" ph="1"/>
      <c r="AB390" s="84" ph="1"/>
      <c r="AC390" s="84" ph="1"/>
      <c r="AD390" s="84" ph="1"/>
      <c r="AE390" s="84" ph="1"/>
      <c r="AF390" s="84" ph="1"/>
      <c r="AG390" s="84" ph="1"/>
    </row>
    <row r="391" spans="27:33" ht="25.5">
      <c r="AA391" s="84" ph="1"/>
      <c r="AB391" s="84" ph="1"/>
      <c r="AC391" s="84" ph="1"/>
      <c r="AD391" s="84" ph="1"/>
      <c r="AE391" s="84" ph="1"/>
      <c r="AF391" s="84" ph="1"/>
      <c r="AG391" s="84" ph="1"/>
    </row>
    <row r="393" spans="27:33" ht="25.5">
      <c r="AA393" s="84" ph="1"/>
      <c r="AB393" s="84" ph="1"/>
      <c r="AC393" s="84" ph="1"/>
      <c r="AD393" s="84" ph="1"/>
      <c r="AE393" s="84" ph="1"/>
      <c r="AF393" s="84" ph="1"/>
      <c r="AG393" s="84" ph="1"/>
    </row>
    <row r="394" spans="27:33" ht="25.5">
      <c r="AA394" s="84" ph="1"/>
      <c r="AB394" s="84" ph="1"/>
      <c r="AC394" s="84" ph="1"/>
      <c r="AD394" s="84" ph="1"/>
      <c r="AE394" s="84" ph="1"/>
      <c r="AF394" s="84" ph="1"/>
      <c r="AG394" s="84" ph="1"/>
    </row>
    <row r="395" spans="27:33" ht="25.5">
      <c r="AA395" s="84" ph="1"/>
      <c r="AB395" s="84" ph="1"/>
      <c r="AC395" s="84" ph="1"/>
      <c r="AD395" s="84" ph="1"/>
      <c r="AE395" s="84" ph="1"/>
      <c r="AF395" s="84" ph="1"/>
      <c r="AG395" s="84" ph="1"/>
    </row>
    <row r="396" spans="27:33" ht="25.5">
      <c r="AA396" s="84" ph="1"/>
      <c r="AB396" s="84" ph="1"/>
      <c r="AC396" s="84" ph="1"/>
      <c r="AD396" s="84" ph="1"/>
      <c r="AE396" s="84" ph="1"/>
      <c r="AF396" s="84" ph="1"/>
      <c r="AG396" s="84" ph="1"/>
    </row>
    <row r="397" spans="27:33" ht="25.5">
      <c r="AA397" s="84" ph="1"/>
      <c r="AB397" s="84" ph="1"/>
      <c r="AC397" s="84" ph="1"/>
      <c r="AD397" s="84" ph="1"/>
      <c r="AE397" s="84" ph="1"/>
      <c r="AF397" s="84" ph="1"/>
      <c r="AG397" s="84" ph="1"/>
    </row>
    <row r="398" spans="27:33" ht="25.5">
      <c r="AA398" s="84" ph="1"/>
      <c r="AB398" s="84" ph="1"/>
      <c r="AC398" s="84" ph="1"/>
      <c r="AD398" s="84" ph="1"/>
      <c r="AE398" s="84" ph="1"/>
      <c r="AF398" s="84" ph="1"/>
      <c r="AG398" s="84" ph="1"/>
    </row>
    <row r="399" spans="27:33" ht="25.5">
      <c r="AA399" s="84" ph="1"/>
      <c r="AB399" s="84" ph="1"/>
      <c r="AC399" s="84" ph="1"/>
      <c r="AD399" s="84" ph="1"/>
      <c r="AE399" s="84" ph="1"/>
      <c r="AF399" s="84" ph="1"/>
      <c r="AG399" s="84" ph="1"/>
    </row>
    <row r="401" spans="27:33" ht="25.5">
      <c r="AA401" s="84" ph="1"/>
      <c r="AB401" s="84" ph="1"/>
      <c r="AC401" s="84" ph="1"/>
      <c r="AD401" s="84" ph="1"/>
      <c r="AE401" s="84" ph="1"/>
      <c r="AF401" s="84" ph="1"/>
      <c r="AG401" s="84" ph="1"/>
    </row>
    <row r="402" spans="27:33" ht="25.5">
      <c r="AA402" s="84" ph="1"/>
      <c r="AB402" s="84" ph="1"/>
      <c r="AC402" s="84" ph="1"/>
      <c r="AD402" s="84" ph="1"/>
      <c r="AE402" s="84" ph="1"/>
      <c r="AF402" s="84" ph="1"/>
      <c r="AG402" s="84" ph="1"/>
    </row>
    <row r="403" spans="27:33" ht="25.5">
      <c r="AA403" s="84" ph="1"/>
      <c r="AB403" s="84" ph="1"/>
      <c r="AC403" s="84" ph="1"/>
      <c r="AD403" s="84" ph="1"/>
      <c r="AE403" s="84" ph="1"/>
      <c r="AF403" s="84" ph="1"/>
      <c r="AG403" s="84" ph="1"/>
    </row>
    <row r="404" spans="27:33" ht="25.5">
      <c r="AA404" s="84" ph="1"/>
      <c r="AB404" s="84" ph="1"/>
      <c r="AC404" s="84" ph="1"/>
      <c r="AD404" s="84" ph="1"/>
      <c r="AE404" s="84" ph="1"/>
      <c r="AF404" s="84" ph="1"/>
      <c r="AG404" s="84" ph="1"/>
    </row>
    <row r="405" spans="27:33" ht="25.5">
      <c r="AA405" s="84" ph="1"/>
      <c r="AB405" s="84" ph="1"/>
      <c r="AC405" s="84" ph="1"/>
      <c r="AD405" s="84" ph="1"/>
      <c r="AE405" s="84" ph="1"/>
      <c r="AF405" s="84" ph="1"/>
      <c r="AG405" s="84" ph="1"/>
    </row>
    <row r="407" spans="27:33" ht="25.5">
      <c r="AA407" s="84" ph="1"/>
      <c r="AB407" s="84" ph="1"/>
      <c r="AC407" s="84" ph="1"/>
      <c r="AD407" s="84" ph="1"/>
      <c r="AE407" s="84" ph="1"/>
      <c r="AF407" s="84" ph="1"/>
      <c r="AG407" s="84" ph="1"/>
    </row>
    <row r="408" spans="27:33" ht="25.5">
      <c r="AA408" s="84" ph="1"/>
      <c r="AB408" s="84" ph="1"/>
      <c r="AC408" s="84" ph="1"/>
      <c r="AD408" s="84" ph="1"/>
      <c r="AE408" s="84" ph="1"/>
      <c r="AF408" s="84" ph="1"/>
      <c r="AG408" s="84" ph="1"/>
    </row>
    <row r="409" spans="27:33" ht="25.5">
      <c r="AA409" s="84" ph="1"/>
      <c r="AB409" s="84" ph="1"/>
      <c r="AC409" s="84" ph="1"/>
      <c r="AD409" s="84" ph="1"/>
      <c r="AE409" s="84" ph="1"/>
      <c r="AF409" s="84" ph="1"/>
      <c r="AG409" s="84" ph="1"/>
    </row>
    <row r="410" spans="27:33" ht="25.5">
      <c r="AA410" s="84" ph="1"/>
      <c r="AB410" s="84" ph="1"/>
      <c r="AC410" s="84" ph="1"/>
      <c r="AD410" s="84" ph="1"/>
      <c r="AE410" s="84" ph="1"/>
      <c r="AF410" s="84" ph="1"/>
      <c r="AG410" s="84" ph="1"/>
    </row>
    <row r="411" spans="27:33" ht="25.5">
      <c r="AA411" s="84" ph="1"/>
      <c r="AB411" s="84" ph="1"/>
      <c r="AC411" s="84" ph="1"/>
      <c r="AD411" s="84" ph="1"/>
      <c r="AE411" s="84" ph="1"/>
      <c r="AF411" s="84" ph="1"/>
      <c r="AG411" s="84" ph="1"/>
    </row>
    <row r="413" spans="27:33" ht="25.5">
      <c r="AA413" s="84" ph="1"/>
      <c r="AB413" s="84" ph="1"/>
      <c r="AC413" s="84" ph="1"/>
      <c r="AD413" s="84" ph="1"/>
      <c r="AE413" s="84" ph="1"/>
      <c r="AF413" s="84" ph="1"/>
      <c r="AG413" s="84" ph="1"/>
    </row>
    <row r="414" spans="27:33" ht="25.5">
      <c r="AA414" s="84" ph="1"/>
      <c r="AB414" s="84" ph="1"/>
      <c r="AC414" s="84" ph="1"/>
      <c r="AD414" s="84" ph="1"/>
      <c r="AE414" s="84" ph="1"/>
      <c r="AF414" s="84" ph="1"/>
      <c r="AG414" s="84" ph="1"/>
    </row>
    <row r="415" spans="27:33" ht="25.5">
      <c r="AA415" s="84" ph="1"/>
      <c r="AB415" s="84" ph="1"/>
      <c r="AC415" s="84" ph="1"/>
      <c r="AD415" s="84" ph="1"/>
      <c r="AE415" s="84" ph="1"/>
      <c r="AF415" s="84" ph="1"/>
      <c r="AG415" s="84" ph="1"/>
    </row>
    <row r="416" spans="27:33" ht="25.5">
      <c r="AA416" s="84" ph="1"/>
      <c r="AB416" s="84" ph="1"/>
      <c r="AC416" s="84" ph="1"/>
      <c r="AD416" s="84" ph="1"/>
      <c r="AE416" s="84" ph="1"/>
      <c r="AF416" s="84" ph="1"/>
      <c r="AG416" s="84" ph="1"/>
    </row>
    <row r="417" spans="27:33" ht="25.5">
      <c r="AA417" s="84" ph="1"/>
      <c r="AB417" s="84" ph="1"/>
      <c r="AC417" s="84" ph="1"/>
      <c r="AD417" s="84" ph="1"/>
      <c r="AE417" s="84" ph="1"/>
      <c r="AF417" s="84" ph="1"/>
      <c r="AG417" s="84" ph="1"/>
    </row>
    <row r="419" spans="27:33" ht="25.5">
      <c r="AA419" s="84" ph="1"/>
      <c r="AB419" s="84" ph="1"/>
      <c r="AC419" s="84" ph="1"/>
      <c r="AD419" s="84" ph="1"/>
      <c r="AE419" s="84" ph="1"/>
      <c r="AF419" s="84" ph="1"/>
      <c r="AG419" s="84" ph="1"/>
    </row>
    <row r="420" spans="27:33" ht="25.5">
      <c r="AA420" s="84" ph="1"/>
      <c r="AB420" s="84" ph="1"/>
      <c r="AC420" s="84" ph="1"/>
      <c r="AD420" s="84" ph="1"/>
      <c r="AE420" s="84" ph="1"/>
      <c r="AF420" s="84" ph="1"/>
      <c r="AG420" s="84" ph="1"/>
    </row>
    <row r="421" spans="27:33" ht="25.5">
      <c r="AA421" s="84" ph="1"/>
      <c r="AB421" s="84" ph="1"/>
      <c r="AC421" s="84" ph="1"/>
      <c r="AD421" s="84" ph="1"/>
      <c r="AE421" s="84" ph="1"/>
      <c r="AF421" s="84" ph="1"/>
      <c r="AG421" s="84" ph="1"/>
    </row>
    <row r="422" spans="27:33" ht="25.5">
      <c r="AA422" s="84" ph="1"/>
      <c r="AB422" s="84" ph="1"/>
      <c r="AC422" s="84" ph="1"/>
      <c r="AD422" s="84" ph="1"/>
      <c r="AE422" s="84" ph="1"/>
      <c r="AF422" s="84" ph="1"/>
      <c r="AG422" s="84" ph="1"/>
    </row>
  </sheetData>
  <sheetProtection sheet="1" insertRows="0"/>
  <protectedRanges>
    <protectedRange sqref="AG4:AX8 AG9:AM10 AS9:AX10 AG11:AX12 U11:Y12 D32:V33 AA29:AC33 BE29:CI33 AS29:AU33 AE16:AF25 D18:Y25 S29:V31" name="範囲1"/>
    <protectedRange sqref="D16:Y17" name="範囲1_1"/>
    <protectedRange sqref="G4:Y6" name="範囲1_3"/>
    <protectedRange sqref="G7:Y7" name="範囲1_1_1"/>
    <protectedRange sqref="G8:Y10" name="範囲1_5"/>
    <protectedRange sqref="D29:M31" name="範囲1_4"/>
    <protectedRange sqref="N29:R31" name="範囲1_6"/>
  </protectedRanges>
  <mergeCells count="1913">
    <mergeCell ref="B9:F9"/>
    <mergeCell ref="G9:Y9"/>
    <mergeCell ref="B10:F10"/>
    <mergeCell ref="G10:Y10"/>
    <mergeCell ref="B11:I11"/>
    <mergeCell ref="J11:Y11"/>
    <mergeCell ref="B6:F6"/>
    <mergeCell ref="G6:Y6"/>
    <mergeCell ref="B7:F7"/>
    <mergeCell ref="G7:Y7"/>
    <mergeCell ref="B8:F8"/>
    <mergeCell ref="G8:Y8"/>
    <mergeCell ref="B1:Y1"/>
    <mergeCell ref="B3:M3"/>
    <mergeCell ref="B4:F4"/>
    <mergeCell ref="G4:Y4"/>
    <mergeCell ref="B5:F5"/>
    <mergeCell ref="G5:Y5"/>
    <mergeCell ref="Z16:AC16"/>
    <mergeCell ref="B17:C17"/>
    <mergeCell ref="D17:I17"/>
    <mergeCell ref="J17:M17"/>
    <mergeCell ref="N17:Q17"/>
    <mergeCell ref="R17:U17"/>
    <mergeCell ref="V17:Y17"/>
    <mergeCell ref="Z17:AC17"/>
    <mergeCell ref="B16:C16"/>
    <mergeCell ref="D16:I16"/>
    <mergeCell ref="J16:M16"/>
    <mergeCell ref="N16:Q16"/>
    <mergeCell ref="R16:U16"/>
    <mergeCell ref="V16:Y16"/>
    <mergeCell ref="B12:I12"/>
    <mergeCell ref="J12:Y12"/>
    <mergeCell ref="B14:AC14"/>
    <mergeCell ref="B15:C15"/>
    <mergeCell ref="D15:I15"/>
    <mergeCell ref="J15:M15"/>
    <mergeCell ref="N15:Q15"/>
    <mergeCell ref="R15:U15"/>
    <mergeCell ref="V15:Y15"/>
    <mergeCell ref="Z15:AC15"/>
    <mergeCell ref="Z20:AC20"/>
    <mergeCell ref="B21:C21"/>
    <mergeCell ref="D21:I21"/>
    <mergeCell ref="J21:M21"/>
    <mergeCell ref="N21:Q21"/>
    <mergeCell ref="R21:U21"/>
    <mergeCell ref="V21:Y21"/>
    <mergeCell ref="Z21:AC21"/>
    <mergeCell ref="B20:C20"/>
    <mergeCell ref="D20:I20"/>
    <mergeCell ref="J20:M20"/>
    <mergeCell ref="N20:Q20"/>
    <mergeCell ref="R20:U20"/>
    <mergeCell ref="V20:Y20"/>
    <mergeCell ref="Z18:AC18"/>
    <mergeCell ref="B19:C19"/>
    <mergeCell ref="D19:I19"/>
    <mergeCell ref="J19:M19"/>
    <mergeCell ref="N19:Q19"/>
    <mergeCell ref="R19:U19"/>
    <mergeCell ref="V19:Y19"/>
    <mergeCell ref="Z19:AC19"/>
    <mergeCell ref="B18:C18"/>
    <mergeCell ref="D18:I18"/>
    <mergeCell ref="J18:M18"/>
    <mergeCell ref="N18:Q18"/>
    <mergeCell ref="R18:U18"/>
    <mergeCell ref="V18:Y18"/>
    <mergeCell ref="Z24:AC24"/>
    <mergeCell ref="B25:C25"/>
    <mergeCell ref="D25:I25"/>
    <mergeCell ref="J25:M25"/>
    <mergeCell ref="N25:Q25"/>
    <mergeCell ref="R25:U25"/>
    <mergeCell ref="V25:Y25"/>
    <mergeCell ref="Z25:AC25"/>
    <mergeCell ref="B24:C24"/>
    <mergeCell ref="D24:I24"/>
    <mergeCell ref="J24:M24"/>
    <mergeCell ref="N24:Q24"/>
    <mergeCell ref="R24:U24"/>
    <mergeCell ref="V24:Y24"/>
    <mergeCell ref="Z22:AC22"/>
    <mergeCell ref="B23:C23"/>
    <mergeCell ref="D23:I23"/>
    <mergeCell ref="J23:M23"/>
    <mergeCell ref="N23:Q23"/>
    <mergeCell ref="R23:U23"/>
    <mergeCell ref="V23:Y23"/>
    <mergeCell ref="Z23:AC23"/>
    <mergeCell ref="B22:C22"/>
    <mergeCell ref="D22:I22"/>
    <mergeCell ref="J22:M22"/>
    <mergeCell ref="N22:Q22"/>
    <mergeCell ref="R22:U22"/>
    <mergeCell ref="V22:Y22"/>
    <mergeCell ref="AP28:AR28"/>
    <mergeCell ref="AS28:AU28"/>
    <mergeCell ref="AV28:AX28"/>
    <mergeCell ref="AY28:BA28"/>
    <mergeCell ref="BB28:BD28"/>
    <mergeCell ref="BE28:CF28"/>
    <mergeCell ref="Y28:Z28"/>
    <mergeCell ref="AA28:AC28"/>
    <mergeCell ref="AD28:AF28"/>
    <mergeCell ref="AG28:AI28"/>
    <mergeCell ref="AJ28:AL28"/>
    <mergeCell ref="AM28:AO28"/>
    <mergeCell ref="B27:M27"/>
    <mergeCell ref="AA27:AF27"/>
    <mergeCell ref="AG27:AL27"/>
    <mergeCell ref="AM27:AR27"/>
    <mergeCell ref="AY27:BD27"/>
    <mergeCell ref="B28:C28"/>
    <mergeCell ref="D28:M28"/>
    <mergeCell ref="N28:R28"/>
    <mergeCell ref="S28:V28"/>
    <mergeCell ref="W28:X28"/>
    <mergeCell ref="AS29:AU29"/>
    <mergeCell ref="AV29:AX29"/>
    <mergeCell ref="AY29:BA29"/>
    <mergeCell ref="BB29:BD29"/>
    <mergeCell ref="BE29:CF29"/>
    <mergeCell ref="AS31:AU31"/>
    <mergeCell ref="AV31:AX31"/>
    <mergeCell ref="AY31:BA31"/>
    <mergeCell ref="BB31:BD31"/>
    <mergeCell ref="BE31:CF31"/>
    <mergeCell ref="B30:C30"/>
    <mergeCell ref="D30:M30"/>
    <mergeCell ref="N30:R30"/>
    <mergeCell ref="S30:V30"/>
    <mergeCell ref="W30:X30"/>
    <mergeCell ref="AA29:AC29"/>
    <mergeCell ref="AD29:AF29"/>
    <mergeCell ref="AG29:AI29"/>
    <mergeCell ref="AJ29:AL29"/>
    <mergeCell ref="AM29:AO29"/>
    <mergeCell ref="AP29:AR29"/>
    <mergeCell ref="B29:C29"/>
    <mergeCell ref="D29:M29"/>
    <mergeCell ref="N29:R29"/>
    <mergeCell ref="S29:V29"/>
    <mergeCell ref="W29:X29"/>
    <mergeCell ref="Y29:Z29"/>
    <mergeCell ref="AP30:AR30"/>
    <mergeCell ref="AA31:AC31"/>
    <mergeCell ref="AD31:AF31"/>
    <mergeCell ref="AG31:AI31"/>
    <mergeCell ref="AJ31:AL31"/>
    <mergeCell ref="AM31:AO31"/>
    <mergeCell ref="AP31:AR31"/>
    <mergeCell ref="B31:C31"/>
    <mergeCell ref="D31:M31"/>
    <mergeCell ref="N31:R31"/>
    <mergeCell ref="S31:V31"/>
    <mergeCell ref="W31:X31"/>
    <mergeCell ref="Y31:Z31"/>
    <mergeCell ref="AS30:AU30"/>
    <mergeCell ref="AV30:AX30"/>
    <mergeCell ref="AY30:BA30"/>
    <mergeCell ref="BB30:BD30"/>
    <mergeCell ref="BE30:CF30"/>
    <mergeCell ref="Y30:Z30"/>
    <mergeCell ref="AA30:AC30"/>
    <mergeCell ref="AD30:AF30"/>
    <mergeCell ref="AG30:AI30"/>
    <mergeCell ref="AJ30:AL30"/>
    <mergeCell ref="AM30:AO30"/>
    <mergeCell ref="BE33:CF33"/>
    <mergeCell ref="B35:BG35"/>
    <mergeCell ref="AA33:AC33"/>
    <mergeCell ref="AD33:AF33"/>
    <mergeCell ref="AG33:AI33"/>
    <mergeCell ref="AJ33:AL33"/>
    <mergeCell ref="AM33:AO33"/>
    <mergeCell ref="AP33:AR33"/>
    <mergeCell ref="B33:C33"/>
    <mergeCell ref="D33:M33"/>
    <mergeCell ref="N33:R33"/>
    <mergeCell ref="S33:V33"/>
    <mergeCell ref="W33:X33"/>
    <mergeCell ref="Y33:Z33"/>
    <mergeCell ref="AP32:AR32"/>
    <mergeCell ref="AS32:AU32"/>
    <mergeCell ref="AV32:AX32"/>
    <mergeCell ref="AY32:BA32"/>
    <mergeCell ref="BB32:BD32"/>
    <mergeCell ref="BE32:CF32"/>
    <mergeCell ref="Y32:Z32"/>
    <mergeCell ref="AA32:AC32"/>
    <mergeCell ref="AD32:AF32"/>
    <mergeCell ref="AG32:AI32"/>
    <mergeCell ref="AJ32:AL32"/>
    <mergeCell ref="AM32:AO32"/>
    <mergeCell ref="B32:C32"/>
    <mergeCell ref="D32:M32"/>
    <mergeCell ref="N32:R32"/>
    <mergeCell ref="S32:V32"/>
    <mergeCell ref="W32:X32"/>
    <mergeCell ref="Y37:Z37"/>
    <mergeCell ref="AA37:AC37"/>
    <mergeCell ref="AD37:AF37"/>
    <mergeCell ref="AG37:AI37"/>
    <mergeCell ref="AJ37:AL37"/>
    <mergeCell ref="AM37:AO37"/>
    <mergeCell ref="B36:M36"/>
    <mergeCell ref="AA36:AF36"/>
    <mergeCell ref="AG36:AL36"/>
    <mergeCell ref="AM36:AR36"/>
    <mergeCell ref="AY36:BD36"/>
    <mergeCell ref="B37:C37"/>
    <mergeCell ref="D37:M37"/>
    <mergeCell ref="N37:R37"/>
    <mergeCell ref="S37:V37"/>
    <mergeCell ref="W37:X37"/>
    <mergeCell ref="AS33:AU33"/>
    <mergeCell ref="AV33:AX33"/>
    <mergeCell ref="AY33:BA33"/>
    <mergeCell ref="BB33:BD33"/>
    <mergeCell ref="AY38:BA38"/>
    <mergeCell ref="BB38:BD38"/>
    <mergeCell ref="BE38:BL38"/>
    <mergeCell ref="BM38:BV38"/>
    <mergeCell ref="BW38:CF38"/>
    <mergeCell ref="B39:C39"/>
    <mergeCell ref="D39:M39"/>
    <mergeCell ref="N39:R39"/>
    <mergeCell ref="S39:V39"/>
    <mergeCell ref="W39:X39"/>
    <mergeCell ref="AG38:AI38"/>
    <mergeCell ref="AJ38:AL38"/>
    <mergeCell ref="AM38:AO38"/>
    <mergeCell ref="AP38:AR38"/>
    <mergeCell ref="AS38:AU38"/>
    <mergeCell ref="AV38:AX38"/>
    <mergeCell ref="BM37:BV37"/>
    <mergeCell ref="BW37:CF37"/>
    <mergeCell ref="B38:C38"/>
    <mergeCell ref="D38:M38"/>
    <mergeCell ref="N38:R38"/>
    <mergeCell ref="S38:V38"/>
    <mergeCell ref="W38:X38"/>
    <mergeCell ref="Y38:Z38"/>
    <mergeCell ref="AA38:AC38"/>
    <mergeCell ref="AD38:AF38"/>
    <mergeCell ref="AP37:AR37"/>
    <mergeCell ref="AS37:AU37"/>
    <mergeCell ref="AV37:AX37"/>
    <mergeCell ref="AY37:BA37"/>
    <mergeCell ref="BB37:BD37"/>
    <mergeCell ref="BE37:BL37"/>
    <mergeCell ref="BM39:BV39"/>
    <mergeCell ref="BW39:CF39"/>
    <mergeCell ref="B40:C40"/>
    <mergeCell ref="D40:M40"/>
    <mergeCell ref="N40:R40"/>
    <mergeCell ref="S40:V40"/>
    <mergeCell ref="W40:X40"/>
    <mergeCell ref="Y40:Z40"/>
    <mergeCell ref="AA40:AC40"/>
    <mergeCell ref="AD40:AF40"/>
    <mergeCell ref="AP39:AR39"/>
    <mergeCell ref="AS39:AU39"/>
    <mergeCell ref="AV39:AX39"/>
    <mergeCell ref="AY39:BA39"/>
    <mergeCell ref="BB39:BD39"/>
    <mergeCell ref="BE39:BL39"/>
    <mergeCell ref="Y39:Z39"/>
    <mergeCell ref="AA39:AC39"/>
    <mergeCell ref="AD39:AF39"/>
    <mergeCell ref="AG39:AI39"/>
    <mergeCell ref="AJ39:AL39"/>
    <mergeCell ref="AM39:AO39"/>
    <mergeCell ref="Y41:Z41"/>
    <mergeCell ref="AA41:AC41"/>
    <mergeCell ref="AD41:AF41"/>
    <mergeCell ref="AG41:AI41"/>
    <mergeCell ref="AJ41:AL41"/>
    <mergeCell ref="AM41:AO41"/>
    <mergeCell ref="AY40:BA40"/>
    <mergeCell ref="BB40:BD40"/>
    <mergeCell ref="BE40:BL40"/>
    <mergeCell ref="BM40:BV40"/>
    <mergeCell ref="BW40:CF40"/>
    <mergeCell ref="B41:C41"/>
    <mergeCell ref="D41:M41"/>
    <mergeCell ref="N41:R41"/>
    <mergeCell ref="S41:V41"/>
    <mergeCell ref="W41:X41"/>
    <mergeCell ref="AG40:AI40"/>
    <mergeCell ref="AJ40:AL40"/>
    <mergeCell ref="AM40:AO40"/>
    <mergeCell ref="AP40:AR40"/>
    <mergeCell ref="AS40:AU40"/>
    <mergeCell ref="AV40:AX40"/>
    <mergeCell ref="AY42:BA42"/>
    <mergeCell ref="BB42:BD42"/>
    <mergeCell ref="BE42:BL42"/>
    <mergeCell ref="BM42:BV42"/>
    <mergeCell ref="BW42:CF42"/>
    <mergeCell ref="B44:M44"/>
    <mergeCell ref="AA44:AF44"/>
    <mergeCell ref="AG44:AL44"/>
    <mergeCell ref="AM44:AR44"/>
    <mergeCell ref="AY44:BD44"/>
    <mergeCell ref="AG42:AI42"/>
    <mergeCell ref="AJ42:AL42"/>
    <mergeCell ref="AM42:AO42"/>
    <mergeCell ref="AP42:AR42"/>
    <mergeCell ref="AS42:AU42"/>
    <mergeCell ref="AV42:AX42"/>
    <mergeCell ref="BM41:BV41"/>
    <mergeCell ref="BW41:CF41"/>
    <mergeCell ref="B42:C42"/>
    <mergeCell ref="D42:M42"/>
    <mergeCell ref="N42:R42"/>
    <mergeCell ref="S42:V42"/>
    <mergeCell ref="W42:X42"/>
    <mergeCell ref="Y42:Z42"/>
    <mergeCell ref="AA42:AC42"/>
    <mergeCell ref="AD42:AF42"/>
    <mergeCell ref="AP41:AR41"/>
    <mergeCell ref="AS41:AU41"/>
    <mergeCell ref="AV41:AX41"/>
    <mergeCell ref="AY41:BA41"/>
    <mergeCell ref="BB41:BD41"/>
    <mergeCell ref="BE41:BL41"/>
    <mergeCell ref="B46:C46"/>
    <mergeCell ref="D46:M46"/>
    <mergeCell ref="N46:R46"/>
    <mergeCell ref="S46:V46"/>
    <mergeCell ref="W46:X46"/>
    <mergeCell ref="AA45:AC45"/>
    <mergeCell ref="AD45:AF45"/>
    <mergeCell ref="AG45:AI45"/>
    <mergeCell ref="AJ45:AL45"/>
    <mergeCell ref="AM45:AO45"/>
    <mergeCell ref="AP45:AR45"/>
    <mergeCell ref="B45:C45"/>
    <mergeCell ref="D45:M45"/>
    <mergeCell ref="N45:R45"/>
    <mergeCell ref="S45:V45"/>
    <mergeCell ref="W45:X45"/>
    <mergeCell ref="Y45:Z45"/>
    <mergeCell ref="AP46:AR46"/>
    <mergeCell ref="AS46:AU46"/>
    <mergeCell ref="AV46:AX46"/>
    <mergeCell ref="AY46:BA46"/>
    <mergeCell ref="BB46:BD46"/>
    <mergeCell ref="BE46:CF46"/>
    <mergeCell ref="Y46:Z46"/>
    <mergeCell ref="AA46:AC46"/>
    <mergeCell ref="AD46:AF46"/>
    <mergeCell ref="AG46:AI46"/>
    <mergeCell ref="AJ46:AL46"/>
    <mergeCell ref="AM46:AO46"/>
    <mergeCell ref="AS45:AU45"/>
    <mergeCell ref="AV45:AX45"/>
    <mergeCell ref="AY45:BA45"/>
    <mergeCell ref="BB45:BD45"/>
    <mergeCell ref="BE45:CF45"/>
    <mergeCell ref="B48:C48"/>
    <mergeCell ref="D48:M48"/>
    <mergeCell ref="N48:R48"/>
    <mergeCell ref="S48:V48"/>
    <mergeCell ref="W48:X48"/>
    <mergeCell ref="AA47:AC47"/>
    <mergeCell ref="AD47:AF47"/>
    <mergeCell ref="AG47:AI47"/>
    <mergeCell ref="AJ47:AL47"/>
    <mergeCell ref="AM47:AO47"/>
    <mergeCell ref="AP47:AR47"/>
    <mergeCell ref="B47:C47"/>
    <mergeCell ref="D47:M47"/>
    <mergeCell ref="N47:R47"/>
    <mergeCell ref="S47:V47"/>
    <mergeCell ref="W47:X47"/>
    <mergeCell ref="Y47:Z47"/>
    <mergeCell ref="AP48:AR48"/>
    <mergeCell ref="AS48:AU48"/>
    <mergeCell ref="AV48:AX48"/>
    <mergeCell ref="AY48:BA48"/>
    <mergeCell ref="BB48:BD48"/>
    <mergeCell ref="BE48:CF48"/>
    <mergeCell ref="Y48:Z48"/>
    <mergeCell ref="AA48:AC48"/>
    <mergeCell ref="AD48:AF48"/>
    <mergeCell ref="AG48:AI48"/>
    <mergeCell ref="AJ48:AL48"/>
    <mergeCell ref="AM48:AO48"/>
    <mergeCell ref="AS47:AU47"/>
    <mergeCell ref="AV47:AX47"/>
    <mergeCell ref="AY47:BA47"/>
    <mergeCell ref="BB47:BD47"/>
    <mergeCell ref="BE47:CF47"/>
    <mergeCell ref="B50:C50"/>
    <mergeCell ref="D50:M50"/>
    <mergeCell ref="N50:R50"/>
    <mergeCell ref="S50:V50"/>
    <mergeCell ref="W50:X50"/>
    <mergeCell ref="AA49:AC49"/>
    <mergeCell ref="AD49:AF49"/>
    <mergeCell ref="AG49:AI49"/>
    <mergeCell ref="AJ49:AL49"/>
    <mergeCell ref="AM49:AO49"/>
    <mergeCell ref="AP49:AR49"/>
    <mergeCell ref="B49:C49"/>
    <mergeCell ref="D49:M49"/>
    <mergeCell ref="N49:R49"/>
    <mergeCell ref="S49:V49"/>
    <mergeCell ref="W49:X49"/>
    <mergeCell ref="Y49:Z49"/>
    <mergeCell ref="AP50:AR50"/>
    <mergeCell ref="AS50:AU50"/>
    <mergeCell ref="AV50:AX50"/>
    <mergeCell ref="AY50:BA50"/>
    <mergeCell ref="BB50:BD50"/>
    <mergeCell ref="BE50:CF50"/>
    <mergeCell ref="Y50:Z50"/>
    <mergeCell ref="AA50:AC50"/>
    <mergeCell ref="AD50:AF50"/>
    <mergeCell ref="AG50:AI50"/>
    <mergeCell ref="AJ50:AL50"/>
    <mergeCell ref="AM50:AO50"/>
    <mergeCell ref="AS49:AU49"/>
    <mergeCell ref="AV49:AX49"/>
    <mergeCell ref="AY49:BA49"/>
    <mergeCell ref="BB49:BD49"/>
    <mergeCell ref="BE49:CF49"/>
    <mergeCell ref="B52:C52"/>
    <mergeCell ref="D52:M52"/>
    <mergeCell ref="N52:R52"/>
    <mergeCell ref="S52:V52"/>
    <mergeCell ref="W52:X52"/>
    <mergeCell ref="AA51:AC51"/>
    <mergeCell ref="AD51:AF51"/>
    <mergeCell ref="AG51:AI51"/>
    <mergeCell ref="AJ51:AL51"/>
    <mergeCell ref="AM51:AO51"/>
    <mergeCell ref="AP51:AR51"/>
    <mergeCell ref="B51:C51"/>
    <mergeCell ref="D51:M51"/>
    <mergeCell ref="N51:R51"/>
    <mergeCell ref="S51:V51"/>
    <mergeCell ref="W51:X51"/>
    <mergeCell ref="Y51:Z51"/>
    <mergeCell ref="AP52:AR52"/>
    <mergeCell ref="AS52:AU52"/>
    <mergeCell ref="AV52:AX52"/>
    <mergeCell ref="AY52:BA52"/>
    <mergeCell ref="BB52:BD52"/>
    <mergeCell ref="BE52:CF52"/>
    <mergeCell ref="Y52:Z52"/>
    <mergeCell ref="AA52:AC52"/>
    <mergeCell ref="AD52:AF52"/>
    <mergeCell ref="AG52:AI52"/>
    <mergeCell ref="AJ52:AL52"/>
    <mergeCell ref="AM52:AO52"/>
    <mergeCell ref="AS51:AU51"/>
    <mergeCell ref="AV51:AX51"/>
    <mergeCell ref="AY51:BA51"/>
    <mergeCell ref="BB51:BD51"/>
    <mergeCell ref="BE51:CF51"/>
    <mergeCell ref="B54:C54"/>
    <mergeCell ref="D54:M54"/>
    <mergeCell ref="N54:R54"/>
    <mergeCell ref="S54:V54"/>
    <mergeCell ref="W54:X54"/>
    <mergeCell ref="AA53:AC53"/>
    <mergeCell ref="AD53:AF53"/>
    <mergeCell ref="AG53:AI53"/>
    <mergeCell ref="AJ53:AL53"/>
    <mergeCell ref="AM53:AO53"/>
    <mergeCell ref="AP53:AR53"/>
    <mergeCell ref="B53:C53"/>
    <mergeCell ref="D53:M53"/>
    <mergeCell ref="N53:R53"/>
    <mergeCell ref="S53:V53"/>
    <mergeCell ref="W53:X53"/>
    <mergeCell ref="Y53:Z53"/>
    <mergeCell ref="AP54:AR54"/>
    <mergeCell ref="AS54:AU54"/>
    <mergeCell ref="AV54:AX54"/>
    <mergeCell ref="AY54:BA54"/>
    <mergeCell ref="BB54:BD54"/>
    <mergeCell ref="BE54:CF54"/>
    <mergeCell ref="Y54:Z54"/>
    <mergeCell ref="AA54:AC54"/>
    <mergeCell ref="AD54:AF54"/>
    <mergeCell ref="AG54:AI54"/>
    <mergeCell ref="AJ54:AL54"/>
    <mergeCell ref="AM54:AO54"/>
    <mergeCell ref="AS53:AU53"/>
    <mergeCell ref="AV53:AX53"/>
    <mergeCell ref="AY53:BA53"/>
    <mergeCell ref="BB53:BD53"/>
    <mergeCell ref="BE53:CF53"/>
    <mergeCell ref="B56:C56"/>
    <mergeCell ref="D56:M56"/>
    <mergeCell ref="N56:R56"/>
    <mergeCell ref="S56:V56"/>
    <mergeCell ref="W56:X56"/>
    <mergeCell ref="AA55:AC55"/>
    <mergeCell ref="AD55:AF55"/>
    <mergeCell ref="AG55:AI55"/>
    <mergeCell ref="AJ55:AL55"/>
    <mergeCell ref="AM55:AO55"/>
    <mergeCell ref="AP55:AR55"/>
    <mergeCell ref="B55:C55"/>
    <mergeCell ref="D55:M55"/>
    <mergeCell ref="N55:R55"/>
    <mergeCell ref="S55:V55"/>
    <mergeCell ref="W55:X55"/>
    <mergeCell ref="Y55:Z55"/>
    <mergeCell ref="AP56:AR56"/>
    <mergeCell ref="AS56:AU56"/>
    <mergeCell ref="AV56:AX56"/>
    <mergeCell ref="AY56:BA56"/>
    <mergeCell ref="BB56:BD56"/>
    <mergeCell ref="BE56:CF56"/>
    <mergeCell ref="Y56:Z56"/>
    <mergeCell ref="AA56:AC56"/>
    <mergeCell ref="AD56:AF56"/>
    <mergeCell ref="AG56:AI56"/>
    <mergeCell ref="AJ56:AL56"/>
    <mergeCell ref="AM56:AO56"/>
    <mergeCell ref="AS55:AU55"/>
    <mergeCell ref="AV55:AX55"/>
    <mergeCell ref="AY55:BA55"/>
    <mergeCell ref="BB55:BD55"/>
    <mergeCell ref="BE55:CF55"/>
    <mergeCell ref="B58:C58"/>
    <mergeCell ref="D58:M58"/>
    <mergeCell ref="N58:R58"/>
    <mergeCell ref="S58:V58"/>
    <mergeCell ref="W58:X58"/>
    <mergeCell ref="AA57:AC57"/>
    <mergeCell ref="AD57:AF57"/>
    <mergeCell ref="AG57:AI57"/>
    <mergeCell ref="AJ57:AL57"/>
    <mergeCell ref="AM57:AO57"/>
    <mergeCell ref="AP57:AR57"/>
    <mergeCell ref="B57:C57"/>
    <mergeCell ref="D57:M57"/>
    <mergeCell ref="N57:R57"/>
    <mergeCell ref="S57:V57"/>
    <mergeCell ref="W57:X57"/>
    <mergeCell ref="Y57:Z57"/>
    <mergeCell ref="AP58:AR58"/>
    <mergeCell ref="AS58:AU58"/>
    <mergeCell ref="AV58:AX58"/>
    <mergeCell ref="AY58:BA58"/>
    <mergeCell ref="BB58:BD58"/>
    <mergeCell ref="BE58:CF58"/>
    <mergeCell ref="Y58:Z58"/>
    <mergeCell ref="AA58:AC58"/>
    <mergeCell ref="AD58:AF58"/>
    <mergeCell ref="AG58:AI58"/>
    <mergeCell ref="AJ58:AL58"/>
    <mergeCell ref="AM58:AO58"/>
    <mergeCell ref="AS57:AU57"/>
    <mergeCell ref="AV57:AX57"/>
    <mergeCell ref="AY57:BA57"/>
    <mergeCell ref="BB57:BD57"/>
    <mergeCell ref="BE57:CF57"/>
    <mergeCell ref="B60:C60"/>
    <mergeCell ref="D60:M60"/>
    <mergeCell ref="N60:R60"/>
    <mergeCell ref="S60:V60"/>
    <mergeCell ref="W60:X60"/>
    <mergeCell ref="AA59:AC59"/>
    <mergeCell ref="AD59:AF59"/>
    <mergeCell ref="AG59:AI59"/>
    <mergeCell ref="AJ59:AL59"/>
    <mergeCell ref="AM59:AO59"/>
    <mergeCell ref="AP59:AR59"/>
    <mergeCell ref="B59:C59"/>
    <mergeCell ref="D59:M59"/>
    <mergeCell ref="N59:R59"/>
    <mergeCell ref="S59:V59"/>
    <mergeCell ref="W59:X59"/>
    <mergeCell ref="Y59:Z59"/>
    <mergeCell ref="AP60:AR60"/>
    <mergeCell ref="AS60:AU60"/>
    <mergeCell ref="AV60:AX60"/>
    <mergeCell ref="AY60:BA60"/>
    <mergeCell ref="BB60:BD60"/>
    <mergeCell ref="BE60:CF60"/>
    <mergeCell ref="Y60:Z60"/>
    <mergeCell ref="AA60:AC60"/>
    <mergeCell ref="AD60:AF60"/>
    <mergeCell ref="AG60:AI60"/>
    <mergeCell ref="AJ60:AL60"/>
    <mergeCell ref="AM60:AO60"/>
    <mergeCell ref="AS59:AU59"/>
    <mergeCell ref="AV59:AX59"/>
    <mergeCell ref="AY59:BA59"/>
    <mergeCell ref="BB59:BD59"/>
    <mergeCell ref="BE59:CF59"/>
    <mergeCell ref="B62:C62"/>
    <mergeCell ref="D62:M62"/>
    <mergeCell ref="N62:R62"/>
    <mergeCell ref="S62:V62"/>
    <mergeCell ref="W62:X62"/>
    <mergeCell ref="AA61:AC61"/>
    <mergeCell ref="AD61:AF61"/>
    <mergeCell ref="AG61:AI61"/>
    <mergeCell ref="AJ61:AL61"/>
    <mergeCell ref="AM61:AO61"/>
    <mergeCell ref="AP61:AR61"/>
    <mergeCell ref="B61:C61"/>
    <mergeCell ref="D61:M61"/>
    <mergeCell ref="N61:R61"/>
    <mergeCell ref="S61:V61"/>
    <mergeCell ref="W61:X61"/>
    <mergeCell ref="Y61:Z61"/>
    <mergeCell ref="AP62:AR62"/>
    <mergeCell ref="AS62:AU62"/>
    <mergeCell ref="AV62:AX62"/>
    <mergeCell ref="AY62:BA62"/>
    <mergeCell ref="BB62:BD62"/>
    <mergeCell ref="BE62:CF62"/>
    <mergeCell ref="Y62:Z62"/>
    <mergeCell ref="AA62:AC62"/>
    <mergeCell ref="AD62:AF62"/>
    <mergeCell ref="AG62:AI62"/>
    <mergeCell ref="AJ62:AL62"/>
    <mergeCell ref="AM62:AO62"/>
    <mergeCell ref="AS61:AU61"/>
    <mergeCell ref="AV61:AX61"/>
    <mergeCell ref="AY61:BA61"/>
    <mergeCell ref="BB61:BD61"/>
    <mergeCell ref="BE61:CF61"/>
    <mergeCell ref="B64:C64"/>
    <mergeCell ref="D64:M64"/>
    <mergeCell ref="N64:R64"/>
    <mergeCell ref="S64:V64"/>
    <mergeCell ref="W64:X64"/>
    <mergeCell ref="AA63:AC63"/>
    <mergeCell ref="AD63:AF63"/>
    <mergeCell ref="AG63:AI63"/>
    <mergeCell ref="AJ63:AL63"/>
    <mergeCell ref="AM63:AO63"/>
    <mergeCell ref="AP63:AR63"/>
    <mergeCell ref="B63:C63"/>
    <mergeCell ref="D63:M63"/>
    <mergeCell ref="N63:R63"/>
    <mergeCell ref="S63:V63"/>
    <mergeCell ref="W63:X63"/>
    <mergeCell ref="Y63:Z63"/>
    <mergeCell ref="AP64:AR64"/>
    <mergeCell ref="AS64:AU64"/>
    <mergeCell ref="AV64:AX64"/>
    <mergeCell ref="AY64:BA64"/>
    <mergeCell ref="BB64:BD64"/>
    <mergeCell ref="BE64:CF64"/>
    <mergeCell ref="Y64:Z64"/>
    <mergeCell ref="AA64:AC64"/>
    <mergeCell ref="AD64:AF64"/>
    <mergeCell ref="AG64:AI64"/>
    <mergeCell ref="AJ64:AL64"/>
    <mergeCell ref="AM64:AO64"/>
    <mergeCell ref="AS63:AU63"/>
    <mergeCell ref="AV63:AX63"/>
    <mergeCell ref="AY63:BA63"/>
    <mergeCell ref="BB63:BD63"/>
    <mergeCell ref="BE63:CF63"/>
    <mergeCell ref="B66:C66"/>
    <mergeCell ref="D66:M66"/>
    <mergeCell ref="N66:R66"/>
    <mergeCell ref="S66:V66"/>
    <mergeCell ref="W66:X66"/>
    <mergeCell ref="AA65:AC65"/>
    <mergeCell ref="AD65:AF65"/>
    <mergeCell ref="AG65:AI65"/>
    <mergeCell ref="AJ65:AL65"/>
    <mergeCell ref="AM65:AO65"/>
    <mergeCell ref="AP65:AR65"/>
    <mergeCell ref="B65:C65"/>
    <mergeCell ref="D65:M65"/>
    <mergeCell ref="N65:R65"/>
    <mergeCell ref="S65:V65"/>
    <mergeCell ref="W65:X65"/>
    <mergeCell ref="Y65:Z65"/>
    <mergeCell ref="AP66:AR66"/>
    <mergeCell ref="AS66:AU66"/>
    <mergeCell ref="AV66:AX66"/>
    <mergeCell ref="AY66:BA66"/>
    <mergeCell ref="BB66:BD66"/>
    <mergeCell ref="BE66:CF66"/>
    <mergeCell ref="Y66:Z66"/>
    <mergeCell ref="AA66:AC66"/>
    <mergeCell ref="AD66:AF66"/>
    <mergeCell ref="AG66:AI66"/>
    <mergeCell ref="AJ66:AL66"/>
    <mergeCell ref="AM66:AO66"/>
    <mergeCell ref="AS65:AU65"/>
    <mergeCell ref="AV65:AX65"/>
    <mergeCell ref="AY65:BA65"/>
    <mergeCell ref="BB65:BD65"/>
    <mergeCell ref="BE65:CF65"/>
    <mergeCell ref="B68:C68"/>
    <mergeCell ref="D68:M68"/>
    <mergeCell ref="N68:R68"/>
    <mergeCell ref="S68:V68"/>
    <mergeCell ref="W68:X68"/>
    <mergeCell ref="AA67:AC67"/>
    <mergeCell ref="AD67:AF67"/>
    <mergeCell ref="AG67:AI67"/>
    <mergeCell ref="AJ67:AL67"/>
    <mergeCell ref="AM67:AO67"/>
    <mergeCell ref="AP67:AR67"/>
    <mergeCell ref="B67:C67"/>
    <mergeCell ref="D67:M67"/>
    <mergeCell ref="N67:R67"/>
    <mergeCell ref="S67:V67"/>
    <mergeCell ref="W67:X67"/>
    <mergeCell ref="Y67:Z67"/>
    <mergeCell ref="AP68:AR68"/>
    <mergeCell ref="AS68:AU68"/>
    <mergeCell ref="AV68:AX68"/>
    <mergeCell ref="AY68:BA68"/>
    <mergeCell ref="BB68:BD68"/>
    <mergeCell ref="BE68:CF68"/>
    <mergeCell ref="Y68:Z68"/>
    <mergeCell ref="AA68:AC68"/>
    <mergeCell ref="AD68:AF68"/>
    <mergeCell ref="AG68:AI68"/>
    <mergeCell ref="AJ68:AL68"/>
    <mergeCell ref="AM68:AO68"/>
    <mergeCell ref="AS67:AU67"/>
    <mergeCell ref="AV67:AX67"/>
    <mergeCell ref="AY67:BA67"/>
    <mergeCell ref="BB67:BD67"/>
    <mergeCell ref="BE67:CF67"/>
    <mergeCell ref="B70:C70"/>
    <mergeCell ref="D70:M70"/>
    <mergeCell ref="N70:R70"/>
    <mergeCell ref="S70:V70"/>
    <mergeCell ref="W70:X70"/>
    <mergeCell ref="AA69:AC69"/>
    <mergeCell ref="AD69:AF69"/>
    <mergeCell ref="AG69:AI69"/>
    <mergeCell ref="AJ69:AL69"/>
    <mergeCell ref="AM69:AO69"/>
    <mergeCell ref="AP69:AR69"/>
    <mergeCell ref="B69:C69"/>
    <mergeCell ref="D69:M69"/>
    <mergeCell ref="N69:R69"/>
    <mergeCell ref="S69:V69"/>
    <mergeCell ref="W69:X69"/>
    <mergeCell ref="Y69:Z69"/>
    <mergeCell ref="AP70:AR70"/>
    <mergeCell ref="AS70:AU70"/>
    <mergeCell ref="AV70:AX70"/>
    <mergeCell ref="AY70:BA70"/>
    <mergeCell ref="BB70:BD70"/>
    <mergeCell ref="BE70:CF70"/>
    <mergeCell ref="Y70:Z70"/>
    <mergeCell ref="AA70:AC70"/>
    <mergeCell ref="AD70:AF70"/>
    <mergeCell ref="AG70:AI70"/>
    <mergeCell ref="AJ70:AL70"/>
    <mergeCell ref="AM70:AO70"/>
    <mergeCell ref="AS69:AU69"/>
    <mergeCell ref="AV69:AX69"/>
    <mergeCell ref="AY69:BA69"/>
    <mergeCell ref="BB69:BD69"/>
    <mergeCell ref="BE69:CF69"/>
    <mergeCell ref="B72:C72"/>
    <mergeCell ref="D72:M72"/>
    <mergeCell ref="N72:R72"/>
    <mergeCell ref="S72:V72"/>
    <mergeCell ref="W72:X72"/>
    <mergeCell ref="AA71:AC71"/>
    <mergeCell ref="AD71:AF71"/>
    <mergeCell ref="AG71:AI71"/>
    <mergeCell ref="AJ71:AL71"/>
    <mergeCell ref="AM71:AO71"/>
    <mergeCell ref="AP71:AR71"/>
    <mergeCell ref="B71:C71"/>
    <mergeCell ref="D71:M71"/>
    <mergeCell ref="N71:R71"/>
    <mergeCell ref="S71:V71"/>
    <mergeCell ref="W71:X71"/>
    <mergeCell ref="Y71:Z71"/>
    <mergeCell ref="AP72:AR72"/>
    <mergeCell ref="AS72:AU72"/>
    <mergeCell ref="AV72:AX72"/>
    <mergeCell ref="AY72:BA72"/>
    <mergeCell ref="BB72:BD72"/>
    <mergeCell ref="BE72:CF72"/>
    <mergeCell ref="Y72:Z72"/>
    <mergeCell ref="AA72:AC72"/>
    <mergeCell ref="AD72:AF72"/>
    <mergeCell ref="AG72:AI72"/>
    <mergeCell ref="AJ72:AL72"/>
    <mergeCell ref="AM72:AO72"/>
    <mergeCell ref="AS71:AU71"/>
    <mergeCell ref="AV71:AX71"/>
    <mergeCell ref="AY71:BA71"/>
    <mergeCell ref="BB71:BD71"/>
    <mergeCell ref="BE71:CF71"/>
    <mergeCell ref="B74:C74"/>
    <mergeCell ref="D74:M74"/>
    <mergeCell ref="N74:R74"/>
    <mergeCell ref="S74:V74"/>
    <mergeCell ref="W74:X74"/>
    <mergeCell ref="AA73:AC73"/>
    <mergeCell ref="AD73:AF73"/>
    <mergeCell ref="AG73:AI73"/>
    <mergeCell ref="AJ73:AL73"/>
    <mergeCell ref="AM73:AO73"/>
    <mergeCell ref="AP73:AR73"/>
    <mergeCell ref="B73:C73"/>
    <mergeCell ref="D73:M73"/>
    <mergeCell ref="N73:R73"/>
    <mergeCell ref="S73:V73"/>
    <mergeCell ref="W73:X73"/>
    <mergeCell ref="Y73:Z73"/>
    <mergeCell ref="W75:X75"/>
    <mergeCell ref="Y75:Z75"/>
    <mergeCell ref="AP74:AR74"/>
    <mergeCell ref="AS74:AU74"/>
    <mergeCell ref="AV74:AX74"/>
    <mergeCell ref="AY74:BA74"/>
    <mergeCell ref="BB74:BD74"/>
    <mergeCell ref="BE74:CF74"/>
    <mergeCell ref="Y74:Z74"/>
    <mergeCell ref="AA74:AC74"/>
    <mergeCell ref="AD74:AF74"/>
    <mergeCell ref="AG74:AI74"/>
    <mergeCell ref="AJ74:AL74"/>
    <mergeCell ref="AM74:AO74"/>
    <mergeCell ref="AS73:AU73"/>
    <mergeCell ref="AV73:AX73"/>
    <mergeCell ref="AY73:BA73"/>
    <mergeCell ref="BB73:BD73"/>
    <mergeCell ref="BE73:CF73"/>
    <mergeCell ref="AM78:AO78"/>
    <mergeCell ref="AP78:AR78"/>
    <mergeCell ref="AU78:BH108"/>
    <mergeCell ref="B79:C79"/>
    <mergeCell ref="D79:R79"/>
    <mergeCell ref="S79:AA79"/>
    <mergeCell ref="AB79:AF79"/>
    <mergeCell ref="AG79:AI79"/>
    <mergeCell ref="AJ79:AL79"/>
    <mergeCell ref="AM79:AO79"/>
    <mergeCell ref="B78:C78"/>
    <mergeCell ref="D78:R78"/>
    <mergeCell ref="S78:AA78"/>
    <mergeCell ref="AB78:AF78"/>
    <mergeCell ref="AG78:AI78"/>
    <mergeCell ref="AJ78:AL78"/>
    <mergeCell ref="AS75:AU75"/>
    <mergeCell ref="AV75:AX75"/>
    <mergeCell ref="AY75:BA75"/>
    <mergeCell ref="BB75:BD75"/>
    <mergeCell ref="BE75:CF75"/>
    <mergeCell ref="B77:L77"/>
    <mergeCell ref="AA75:AC75"/>
    <mergeCell ref="AD75:AF75"/>
    <mergeCell ref="AG75:AI75"/>
    <mergeCell ref="AJ75:AL75"/>
    <mergeCell ref="AM75:AO75"/>
    <mergeCell ref="AP75:AR75"/>
    <mergeCell ref="B75:C75"/>
    <mergeCell ref="D75:M75"/>
    <mergeCell ref="N75:R75"/>
    <mergeCell ref="S75:V75"/>
    <mergeCell ref="AM81:AO81"/>
    <mergeCell ref="AP81:AR81"/>
    <mergeCell ref="B82:C82"/>
    <mergeCell ref="D82:R82"/>
    <mergeCell ref="S82:AA82"/>
    <mergeCell ref="AB82:AF82"/>
    <mergeCell ref="AG82:AI82"/>
    <mergeCell ref="AJ82:AL82"/>
    <mergeCell ref="AM82:AO82"/>
    <mergeCell ref="AP82:AR82"/>
    <mergeCell ref="B81:C81"/>
    <mergeCell ref="D81:R81"/>
    <mergeCell ref="S81:AA81"/>
    <mergeCell ref="AB81:AF81"/>
    <mergeCell ref="AG81:AI81"/>
    <mergeCell ref="AJ81:AL81"/>
    <mergeCell ref="AP79:AR79"/>
    <mergeCell ref="B80:C80"/>
    <mergeCell ref="D80:R80"/>
    <mergeCell ref="S80:AA80"/>
    <mergeCell ref="AB80:AF80"/>
    <mergeCell ref="AG80:AI80"/>
    <mergeCell ref="AJ80:AL80"/>
    <mergeCell ref="AM80:AO80"/>
    <mergeCell ref="AP80:AR80"/>
    <mergeCell ref="AM85:AO85"/>
    <mergeCell ref="AP85:AR85"/>
    <mergeCell ref="B86:C86"/>
    <mergeCell ref="D86:R86"/>
    <mergeCell ref="S86:AA86"/>
    <mergeCell ref="AB86:AF86"/>
    <mergeCell ref="AG86:AI86"/>
    <mergeCell ref="AJ86:AL86"/>
    <mergeCell ref="AM86:AO86"/>
    <mergeCell ref="AP86:AR86"/>
    <mergeCell ref="B85:C85"/>
    <mergeCell ref="D85:R85"/>
    <mergeCell ref="S85:AA85"/>
    <mergeCell ref="AB85:AF85"/>
    <mergeCell ref="AG85:AI85"/>
    <mergeCell ref="AJ85:AL85"/>
    <mergeCell ref="AM83:AO83"/>
    <mergeCell ref="AP83:AR83"/>
    <mergeCell ref="B84:C84"/>
    <mergeCell ref="D84:R84"/>
    <mergeCell ref="S84:AA84"/>
    <mergeCell ref="AB84:AF84"/>
    <mergeCell ref="AG84:AI84"/>
    <mergeCell ref="AJ84:AL84"/>
    <mergeCell ref="AM84:AO84"/>
    <mergeCell ref="AP84:AR84"/>
    <mergeCell ref="B83:C83"/>
    <mergeCell ref="D83:R83"/>
    <mergeCell ref="S83:AA83"/>
    <mergeCell ref="AB83:AF83"/>
    <mergeCell ref="AG83:AI83"/>
    <mergeCell ref="AJ83:AL83"/>
    <mergeCell ref="AM89:AO89"/>
    <mergeCell ref="AP89:AR89"/>
    <mergeCell ref="B90:C90"/>
    <mergeCell ref="D90:R90"/>
    <mergeCell ref="S90:AA90"/>
    <mergeCell ref="AB90:AF90"/>
    <mergeCell ref="AG90:AI90"/>
    <mergeCell ref="AJ90:AL90"/>
    <mergeCell ref="AM90:AO90"/>
    <mergeCell ref="AP90:AR90"/>
    <mergeCell ref="B89:C89"/>
    <mergeCell ref="D89:R89"/>
    <mergeCell ref="S89:AA89"/>
    <mergeCell ref="AB89:AF89"/>
    <mergeCell ref="AG89:AI89"/>
    <mergeCell ref="AJ89:AL89"/>
    <mergeCell ref="AM87:AO87"/>
    <mergeCell ref="AP87:AR87"/>
    <mergeCell ref="B88:C88"/>
    <mergeCell ref="D88:R88"/>
    <mergeCell ref="S88:AA88"/>
    <mergeCell ref="AB88:AF88"/>
    <mergeCell ref="AG88:AI88"/>
    <mergeCell ref="AJ88:AL88"/>
    <mergeCell ref="AM88:AO88"/>
    <mergeCell ref="AP88:AR88"/>
    <mergeCell ref="B87:C87"/>
    <mergeCell ref="D87:R87"/>
    <mergeCell ref="S87:AA87"/>
    <mergeCell ref="AB87:AF87"/>
    <mergeCell ref="AG87:AI87"/>
    <mergeCell ref="AJ87:AL87"/>
    <mergeCell ref="AM93:AO93"/>
    <mergeCell ref="AP93:AR93"/>
    <mergeCell ref="B94:C94"/>
    <mergeCell ref="D94:R94"/>
    <mergeCell ref="S94:AA94"/>
    <mergeCell ref="AB94:AF94"/>
    <mergeCell ref="AG94:AI94"/>
    <mergeCell ref="AJ94:AL94"/>
    <mergeCell ref="AM94:AO94"/>
    <mergeCell ref="AP94:AR94"/>
    <mergeCell ref="B93:C93"/>
    <mergeCell ref="D93:R93"/>
    <mergeCell ref="S93:AA93"/>
    <mergeCell ref="AB93:AF93"/>
    <mergeCell ref="AG93:AI93"/>
    <mergeCell ref="AJ93:AL93"/>
    <mergeCell ref="AM91:AO91"/>
    <mergeCell ref="AP91:AR91"/>
    <mergeCell ref="B92:C92"/>
    <mergeCell ref="D92:R92"/>
    <mergeCell ref="S92:AA92"/>
    <mergeCell ref="AB92:AF92"/>
    <mergeCell ref="AG92:AI92"/>
    <mergeCell ref="AJ92:AL92"/>
    <mergeCell ref="AM92:AO92"/>
    <mergeCell ref="AP92:AR92"/>
    <mergeCell ref="B91:C91"/>
    <mergeCell ref="D91:R91"/>
    <mergeCell ref="S91:AA91"/>
    <mergeCell ref="AB91:AF91"/>
    <mergeCell ref="AG91:AI91"/>
    <mergeCell ref="AJ91:AL91"/>
    <mergeCell ref="AM97:AO97"/>
    <mergeCell ref="AP97:AR97"/>
    <mergeCell ref="B98:C98"/>
    <mergeCell ref="D98:R98"/>
    <mergeCell ref="S98:AA98"/>
    <mergeCell ref="AB98:AF98"/>
    <mergeCell ref="AG98:AI98"/>
    <mergeCell ref="AJ98:AL98"/>
    <mergeCell ref="AM98:AO98"/>
    <mergeCell ref="AP98:AR98"/>
    <mergeCell ref="B97:C97"/>
    <mergeCell ref="D97:R97"/>
    <mergeCell ref="S97:AA97"/>
    <mergeCell ref="AB97:AF97"/>
    <mergeCell ref="AG97:AI97"/>
    <mergeCell ref="AJ97:AL97"/>
    <mergeCell ref="AM95:AO95"/>
    <mergeCell ref="AP95:AR95"/>
    <mergeCell ref="B96:C96"/>
    <mergeCell ref="D96:R96"/>
    <mergeCell ref="S96:AA96"/>
    <mergeCell ref="AB96:AF96"/>
    <mergeCell ref="AG96:AI96"/>
    <mergeCell ref="AJ96:AL96"/>
    <mergeCell ref="AM96:AO96"/>
    <mergeCell ref="AP96:AR96"/>
    <mergeCell ref="B95:C95"/>
    <mergeCell ref="D95:R95"/>
    <mergeCell ref="S95:AA95"/>
    <mergeCell ref="AB95:AF95"/>
    <mergeCell ref="AG95:AI95"/>
    <mergeCell ref="AJ95:AL95"/>
    <mergeCell ref="AM101:AO101"/>
    <mergeCell ref="AP101:AR101"/>
    <mergeCell ref="B102:C102"/>
    <mergeCell ref="D102:R102"/>
    <mergeCell ref="S102:AA102"/>
    <mergeCell ref="AB102:AF102"/>
    <mergeCell ref="AG102:AI102"/>
    <mergeCell ref="AJ102:AL102"/>
    <mergeCell ref="AM102:AO102"/>
    <mergeCell ref="AP102:AR102"/>
    <mergeCell ref="B101:C101"/>
    <mergeCell ref="D101:R101"/>
    <mergeCell ref="S101:AA101"/>
    <mergeCell ref="AB101:AF101"/>
    <mergeCell ref="AG101:AI101"/>
    <mergeCell ref="AJ101:AL101"/>
    <mergeCell ref="AM99:AO99"/>
    <mergeCell ref="AP99:AR99"/>
    <mergeCell ref="B100:C100"/>
    <mergeCell ref="D100:R100"/>
    <mergeCell ref="S100:AA100"/>
    <mergeCell ref="AB100:AF100"/>
    <mergeCell ref="AG100:AI100"/>
    <mergeCell ref="AJ100:AL100"/>
    <mergeCell ref="AM100:AO100"/>
    <mergeCell ref="AP100:AR100"/>
    <mergeCell ref="B99:C99"/>
    <mergeCell ref="D99:R99"/>
    <mergeCell ref="S99:AA99"/>
    <mergeCell ref="AB99:AF99"/>
    <mergeCell ref="AG99:AI99"/>
    <mergeCell ref="AJ99:AL99"/>
    <mergeCell ref="AM105:AO105"/>
    <mergeCell ref="AP105:AR105"/>
    <mergeCell ref="B106:C106"/>
    <mergeCell ref="D106:R106"/>
    <mergeCell ref="S106:AA106"/>
    <mergeCell ref="AB106:AF106"/>
    <mergeCell ref="AG106:AI106"/>
    <mergeCell ref="AJ106:AL106"/>
    <mergeCell ref="AM106:AO106"/>
    <mergeCell ref="AP106:AR106"/>
    <mergeCell ref="B105:C105"/>
    <mergeCell ref="D105:R105"/>
    <mergeCell ref="S105:AA105"/>
    <mergeCell ref="AB105:AF105"/>
    <mergeCell ref="AG105:AI105"/>
    <mergeCell ref="AJ105:AL105"/>
    <mergeCell ref="AM103:AO103"/>
    <mergeCell ref="AP103:AR103"/>
    <mergeCell ref="B104:C104"/>
    <mergeCell ref="D104:R104"/>
    <mergeCell ref="S104:AA104"/>
    <mergeCell ref="AB104:AF104"/>
    <mergeCell ref="AG104:AI104"/>
    <mergeCell ref="AJ104:AL104"/>
    <mergeCell ref="AM104:AO104"/>
    <mergeCell ref="AP104:AR104"/>
    <mergeCell ref="B103:C103"/>
    <mergeCell ref="D103:R103"/>
    <mergeCell ref="S103:AA103"/>
    <mergeCell ref="AB103:AF103"/>
    <mergeCell ref="AG103:AI103"/>
    <mergeCell ref="AJ103:AL103"/>
    <mergeCell ref="B110:BH110"/>
    <mergeCell ref="B111:O111"/>
    <mergeCell ref="P111:U111"/>
    <mergeCell ref="V111:AC111"/>
    <mergeCell ref="AD111:AO111"/>
    <mergeCell ref="AP111:BA111"/>
    <mergeCell ref="BB111:CN111"/>
    <mergeCell ref="AM107:AO107"/>
    <mergeCell ref="AP107:AR107"/>
    <mergeCell ref="B108:C108"/>
    <mergeCell ref="D108:R108"/>
    <mergeCell ref="S108:AA108"/>
    <mergeCell ref="AB108:AF108"/>
    <mergeCell ref="AG108:AI108"/>
    <mergeCell ref="AJ108:AL108"/>
    <mergeCell ref="AM108:AO108"/>
    <mergeCell ref="AP108:AR108"/>
    <mergeCell ref="B107:C107"/>
    <mergeCell ref="D107:R107"/>
    <mergeCell ref="S107:AA107"/>
    <mergeCell ref="AB107:AF107"/>
    <mergeCell ref="AG107:AI107"/>
    <mergeCell ref="AJ107:AL107"/>
    <mergeCell ref="BV112:CC112"/>
    <mergeCell ref="CD112:CK112"/>
    <mergeCell ref="CL112:CN112"/>
    <mergeCell ref="B113:C113"/>
    <mergeCell ref="D113:O113"/>
    <mergeCell ref="P113:R113"/>
    <mergeCell ref="S113:U113"/>
    <mergeCell ref="V113:Y113"/>
    <mergeCell ref="Z113:AC113"/>
    <mergeCell ref="AD113:AG113"/>
    <mergeCell ref="BB112:BD112"/>
    <mergeCell ref="BE112:BG112"/>
    <mergeCell ref="BH112:BJ112"/>
    <mergeCell ref="BK112:BM112"/>
    <mergeCell ref="BN112:BQ112"/>
    <mergeCell ref="BR112:BU112"/>
    <mergeCell ref="AD112:AG112"/>
    <mergeCell ref="AH112:AK112"/>
    <mergeCell ref="AL112:AO112"/>
    <mergeCell ref="AP112:AS112"/>
    <mergeCell ref="AT112:AW112"/>
    <mergeCell ref="AX112:BA112"/>
    <mergeCell ref="B112:C112"/>
    <mergeCell ref="D112:O112"/>
    <mergeCell ref="P112:R112"/>
    <mergeCell ref="S112:U112"/>
    <mergeCell ref="V112:Y112"/>
    <mergeCell ref="Z112:AC112"/>
    <mergeCell ref="BB114:BD114"/>
    <mergeCell ref="BE114:BG114"/>
    <mergeCell ref="CD113:CK113"/>
    <mergeCell ref="CL113:CN113"/>
    <mergeCell ref="B114:C114"/>
    <mergeCell ref="D114:O114"/>
    <mergeCell ref="P114:R114"/>
    <mergeCell ref="S114:U114"/>
    <mergeCell ref="V114:Y114"/>
    <mergeCell ref="Z114:AC114"/>
    <mergeCell ref="AD114:AG114"/>
    <mergeCell ref="AH114:AK114"/>
    <mergeCell ref="BE113:BG113"/>
    <mergeCell ref="BH113:BJ113"/>
    <mergeCell ref="BK113:BM113"/>
    <mergeCell ref="BN113:BQ113"/>
    <mergeCell ref="BR113:BU113"/>
    <mergeCell ref="BV113:CC113"/>
    <mergeCell ref="AH113:AK113"/>
    <mergeCell ref="AL113:AO113"/>
    <mergeCell ref="AP113:AS113"/>
    <mergeCell ref="AT113:AW113"/>
    <mergeCell ref="AX113:BA113"/>
    <mergeCell ref="BB113:BD113"/>
    <mergeCell ref="BK115:BM115"/>
    <mergeCell ref="BN115:BQ115"/>
    <mergeCell ref="BR115:BU115"/>
    <mergeCell ref="BV115:CC115"/>
    <mergeCell ref="CD115:CK115"/>
    <mergeCell ref="CL115:CN115"/>
    <mergeCell ref="AP115:AS115"/>
    <mergeCell ref="AT115:AW115"/>
    <mergeCell ref="AX115:BA115"/>
    <mergeCell ref="BB115:BD115"/>
    <mergeCell ref="BE115:BG115"/>
    <mergeCell ref="BH115:BJ115"/>
    <mergeCell ref="CL114:CN114"/>
    <mergeCell ref="B115:C115"/>
    <mergeCell ref="D115:O115"/>
    <mergeCell ref="P115:R115"/>
    <mergeCell ref="S115:U115"/>
    <mergeCell ref="V115:Y115"/>
    <mergeCell ref="Z115:AC115"/>
    <mergeCell ref="AD115:AG115"/>
    <mergeCell ref="AH115:AK115"/>
    <mergeCell ref="AL115:AO115"/>
    <mergeCell ref="BH114:BJ114"/>
    <mergeCell ref="BK114:BM114"/>
    <mergeCell ref="BN114:BQ114"/>
    <mergeCell ref="BR114:BU114"/>
    <mergeCell ref="BV114:CC114"/>
    <mergeCell ref="CD114:CK114"/>
    <mergeCell ref="AL114:AO114"/>
    <mergeCell ref="AP114:AS114"/>
    <mergeCell ref="AT114:AW114"/>
    <mergeCell ref="AX114:BA114"/>
    <mergeCell ref="B117:C117"/>
    <mergeCell ref="D117:O117"/>
    <mergeCell ref="P117:R117"/>
    <mergeCell ref="S117:U117"/>
    <mergeCell ref="V117:Y117"/>
    <mergeCell ref="Z117:AC117"/>
    <mergeCell ref="AD117:AG117"/>
    <mergeCell ref="BB116:BD116"/>
    <mergeCell ref="BE116:BG116"/>
    <mergeCell ref="BH116:BJ116"/>
    <mergeCell ref="BK116:BM116"/>
    <mergeCell ref="BN116:BQ116"/>
    <mergeCell ref="BR116:BU116"/>
    <mergeCell ref="AD116:AG116"/>
    <mergeCell ref="AH116:AK116"/>
    <mergeCell ref="AL116:AO116"/>
    <mergeCell ref="AP116:AS116"/>
    <mergeCell ref="AT116:AW116"/>
    <mergeCell ref="AX116:BA116"/>
    <mergeCell ref="B116:C116"/>
    <mergeCell ref="D116:O116"/>
    <mergeCell ref="P116:R116"/>
    <mergeCell ref="S116:U116"/>
    <mergeCell ref="V116:Y116"/>
    <mergeCell ref="Z116:AC116"/>
    <mergeCell ref="AD118:AG118"/>
    <mergeCell ref="AH118:AK118"/>
    <mergeCell ref="BE117:BG117"/>
    <mergeCell ref="BH117:BJ117"/>
    <mergeCell ref="BK117:BM117"/>
    <mergeCell ref="BN117:BQ117"/>
    <mergeCell ref="BR117:BU117"/>
    <mergeCell ref="BV117:CC117"/>
    <mergeCell ref="AH117:AK117"/>
    <mergeCell ref="AL117:AO117"/>
    <mergeCell ref="AP117:AS117"/>
    <mergeCell ref="AT117:AW117"/>
    <mergeCell ref="AX117:BA117"/>
    <mergeCell ref="BB117:BD117"/>
    <mergeCell ref="BV116:CC116"/>
    <mergeCell ref="CD116:CK116"/>
    <mergeCell ref="CL116:CN116"/>
    <mergeCell ref="CD117:CK117"/>
    <mergeCell ref="CL117:CN117"/>
    <mergeCell ref="AH121:AK121"/>
    <mergeCell ref="AL121:AO121"/>
    <mergeCell ref="AP121:AS121"/>
    <mergeCell ref="AT121:AW121"/>
    <mergeCell ref="CL118:CN118"/>
    <mergeCell ref="B119:C119"/>
    <mergeCell ref="D119:O119"/>
    <mergeCell ref="P119:R119"/>
    <mergeCell ref="S119:U119"/>
    <mergeCell ref="V119:Y119"/>
    <mergeCell ref="Z119:AC119"/>
    <mergeCell ref="AD119:AG119"/>
    <mergeCell ref="AH119:AK119"/>
    <mergeCell ref="AL119:AO119"/>
    <mergeCell ref="BH118:BJ118"/>
    <mergeCell ref="BK118:BM118"/>
    <mergeCell ref="BN118:BQ118"/>
    <mergeCell ref="BR118:BU118"/>
    <mergeCell ref="BV118:CC118"/>
    <mergeCell ref="CD118:CK118"/>
    <mergeCell ref="AL118:AO118"/>
    <mergeCell ref="AP118:AS118"/>
    <mergeCell ref="AT118:AW118"/>
    <mergeCell ref="AX118:BA118"/>
    <mergeCell ref="BB118:BD118"/>
    <mergeCell ref="BE118:BG118"/>
    <mergeCell ref="B118:C118"/>
    <mergeCell ref="D118:O118"/>
    <mergeCell ref="P118:R118"/>
    <mergeCell ref="S118:U118"/>
    <mergeCell ref="V118:Y118"/>
    <mergeCell ref="Z118:AC118"/>
    <mergeCell ref="BK119:BM119"/>
    <mergeCell ref="BN119:BQ119"/>
    <mergeCell ref="BR119:BU119"/>
    <mergeCell ref="BV119:CC119"/>
    <mergeCell ref="CD119:CK119"/>
    <mergeCell ref="CL119:CN119"/>
    <mergeCell ref="AP119:AS119"/>
    <mergeCell ref="AT119:AW119"/>
    <mergeCell ref="AX119:BA119"/>
    <mergeCell ref="BB119:BD119"/>
    <mergeCell ref="BE119:BG119"/>
    <mergeCell ref="BH119:BJ119"/>
    <mergeCell ref="BE121:BG121"/>
    <mergeCell ref="BH121:BJ121"/>
    <mergeCell ref="BK121:BM121"/>
    <mergeCell ref="BN121:BQ121"/>
    <mergeCell ref="BR121:BU121"/>
    <mergeCell ref="BV121:CC121"/>
    <mergeCell ref="AX121:BA121"/>
    <mergeCell ref="BB121:BD121"/>
    <mergeCell ref="BV120:CC120"/>
    <mergeCell ref="CD120:CK120"/>
    <mergeCell ref="CL120:CN120"/>
    <mergeCell ref="B121:C121"/>
    <mergeCell ref="D121:O121"/>
    <mergeCell ref="P121:R121"/>
    <mergeCell ref="S121:U121"/>
    <mergeCell ref="V121:Y121"/>
    <mergeCell ref="Z121:AC121"/>
    <mergeCell ref="AD121:AG121"/>
    <mergeCell ref="BB120:BD120"/>
    <mergeCell ref="BE120:BG120"/>
    <mergeCell ref="BH120:BJ120"/>
    <mergeCell ref="BK120:BM120"/>
    <mergeCell ref="BN120:BQ120"/>
    <mergeCell ref="BR120:BU120"/>
    <mergeCell ref="AD120:AG120"/>
    <mergeCell ref="AH120:AK120"/>
    <mergeCell ref="AL120:AO120"/>
    <mergeCell ref="AP120:AS120"/>
    <mergeCell ref="AT120:AW120"/>
    <mergeCell ref="AX120:BA120"/>
    <mergeCell ref="B120:C120"/>
    <mergeCell ref="D120:O120"/>
    <mergeCell ref="P120:R120"/>
    <mergeCell ref="S120:U120"/>
    <mergeCell ref="V120:Y120"/>
    <mergeCell ref="Z120:AC120"/>
    <mergeCell ref="CD121:CK121"/>
    <mergeCell ref="CL121:CN121"/>
    <mergeCell ref="CL122:CN122"/>
    <mergeCell ref="B124:C124"/>
    <mergeCell ref="B125:O125"/>
    <mergeCell ref="P125:U125"/>
    <mergeCell ref="V125:AC125"/>
    <mergeCell ref="AD125:AO125"/>
    <mergeCell ref="AP125:BA125"/>
    <mergeCell ref="BB125:BO125"/>
    <mergeCell ref="BH122:BJ122"/>
    <mergeCell ref="BK122:BM122"/>
    <mergeCell ref="BN122:BQ122"/>
    <mergeCell ref="BR122:BU122"/>
    <mergeCell ref="BV122:CC122"/>
    <mergeCell ref="CD122:CK122"/>
    <mergeCell ref="AL122:AO122"/>
    <mergeCell ref="AP122:AS122"/>
    <mergeCell ref="AT122:AW122"/>
    <mergeCell ref="AX122:BA122"/>
    <mergeCell ref="BB122:BD122"/>
    <mergeCell ref="BE122:BG122"/>
    <mergeCell ref="B122:C122"/>
    <mergeCell ref="D122:O122"/>
    <mergeCell ref="P122:R122"/>
    <mergeCell ref="S122:U122"/>
    <mergeCell ref="V122:Y122"/>
    <mergeCell ref="Z122:AC122"/>
    <mergeCell ref="AD122:AG122"/>
    <mergeCell ref="AH122:AK122"/>
    <mergeCell ref="AL127:AO127"/>
    <mergeCell ref="AP127:AS127"/>
    <mergeCell ref="AT127:AW127"/>
    <mergeCell ref="AX127:BA127"/>
    <mergeCell ref="BB127:BH127"/>
    <mergeCell ref="BI127:BO127"/>
    <mergeCell ref="BB126:BH126"/>
    <mergeCell ref="BI126:BO126"/>
    <mergeCell ref="B127:C127"/>
    <mergeCell ref="D127:O127"/>
    <mergeCell ref="P127:R127"/>
    <mergeCell ref="S127:U127"/>
    <mergeCell ref="V127:Y127"/>
    <mergeCell ref="Z127:AC127"/>
    <mergeCell ref="AD127:AG127"/>
    <mergeCell ref="AH127:AK127"/>
    <mergeCell ref="AD126:AG126"/>
    <mergeCell ref="AH126:AK126"/>
    <mergeCell ref="AL126:AO126"/>
    <mergeCell ref="AP126:AS126"/>
    <mergeCell ref="AT126:AW126"/>
    <mergeCell ref="AX126:BA126"/>
    <mergeCell ref="B126:C126"/>
    <mergeCell ref="D126:O126"/>
    <mergeCell ref="P126:R126"/>
    <mergeCell ref="S126:U126"/>
    <mergeCell ref="V126:Y126"/>
    <mergeCell ref="Z126:AC126"/>
    <mergeCell ref="AL129:AO129"/>
    <mergeCell ref="AP129:AS129"/>
    <mergeCell ref="AT129:AW129"/>
    <mergeCell ref="AX129:BA129"/>
    <mergeCell ref="BB129:BH129"/>
    <mergeCell ref="BI129:BO129"/>
    <mergeCell ref="BB128:BH128"/>
    <mergeCell ref="BI128:BO128"/>
    <mergeCell ref="B129:C129"/>
    <mergeCell ref="D129:O129"/>
    <mergeCell ref="P129:R129"/>
    <mergeCell ref="S129:U129"/>
    <mergeCell ref="V129:Y129"/>
    <mergeCell ref="Z129:AC129"/>
    <mergeCell ref="AD129:AG129"/>
    <mergeCell ref="AH129:AK129"/>
    <mergeCell ref="AD128:AG128"/>
    <mergeCell ref="AH128:AK128"/>
    <mergeCell ref="AL128:AO128"/>
    <mergeCell ref="AP128:AS128"/>
    <mergeCell ref="AT128:AW128"/>
    <mergeCell ref="AX128:BA128"/>
    <mergeCell ref="B128:C128"/>
    <mergeCell ref="D128:O128"/>
    <mergeCell ref="P128:R128"/>
    <mergeCell ref="S128:U128"/>
    <mergeCell ref="V128:Y128"/>
    <mergeCell ref="Z128:AC128"/>
    <mergeCell ref="AL131:AO131"/>
    <mergeCell ref="AP131:AS131"/>
    <mergeCell ref="AT131:AW131"/>
    <mergeCell ref="AX131:BA131"/>
    <mergeCell ref="BB131:BH131"/>
    <mergeCell ref="BI131:BO131"/>
    <mergeCell ref="BB130:BH130"/>
    <mergeCell ref="BI130:BO130"/>
    <mergeCell ref="B131:C131"/>
    <mergeCell ref="D131:O131"/>
    <mergeCell ref="P131:R131"/>
    <mergeCell ref="S131:U131"/>
    <mergeCell ref="V131:Y131"/>
    <mergeCell ref="Z131:AC131"/>
    <mergeCell ref="AD131:AG131"/>
    <mergeCell ref="AH131:AK131"/>
    <mergeCell ref="AD130:AG130"/>
    <mergeCell ref="AH130:AK130"/>
    <mergeCell ref="AL130:AO130"/>
    <mergeCell ref="AP130:AS130"/>
    <mergeCell ref="AT130:AW130"/>
    <mergeCell ref="AX130:BA130"/>
    <mergeCell ref="B130:C130"/>
    <mergeCell ref="D130:O130"/>
    <mergeCell ref="P130:R130"/>
    <mergeCell ref="S130:U130"/>
    <mergeCell ref="V130:Y130"/>
    <mergeCell ref="Z130:AC130"/>
    <mergeCell ref="AL133:AO133"/>
    <mergeCell ref="AP133:AS133"/>
    <mergeCell ref="AT133:AW133"/>
    <mergeCell ref="AX133:BA133"/>
    <mergeCell ref="BB133:BH133"/>
    <mergeCell ref="BI133:BO133"/>
    <mergeCell ref="BB132:BH132"/>
    <mergeCell ref="BI132:BO132"/>
    <mergeCell ref="B133:C133"/>
    <mergeCell ref="D133:O133"/>
    <mergeCell ref="P133:R133"/>
    <mergeCell ref="S133:U133"/>
    <mergeCell ref="V133:Y133"/>
    <mergeCell ref="Z133:AC133"/>
    <mergeCell ref="AD133:AG133"/>
    <mergeCell ref="AH133:AK133"/>
    <mergeCell ref="AD132:AG132"/>
    <mergeCell ref="AH132:AK132"/>
    <mergeCell ref="AL132:AO132"/>
    <mergeCell ref="AP132:AS132"/>
    <mergeCell ref="AT132:AW132"/>
    <mergeCell ref="AX132:BA132"/>
    <mergeCell ref="B132:C132"/>
    <mergeCell ref="D132:O132"/>
    <mergeCell ref="P132:R132"/>
    <mergeCell ref="S132:U132"/>
    <mergeCell ref="V132:Y132"/>
    <mergeCell ref="Z132:AC132"/>
    <mergeCell ref="AL135:AO135"/>
    <mergeCell ref="AP135:AS135"/>
    <mergeCell ref="AT135:AW135"/>
    <mergeCell ref="AX135:BA135"/>
    <mergeCell ref="BB135:BH135"/>
    <mergeCell ref="BI135:BO135"/>
    <mergeCell ref="BB134:BH134"/>
    <mergeCell ref="BI134:BO134"/>
    <mergeCell ref="B135:C135"/>
    <mergeCell ref="D135:O135"/>
    <mergeCell ref="P135:R135"/>
    <mergeCell ref="S135:U135"/>
    <mergeCell ref="V135:Y135"/>
    <mergeCell ref="Z135:AC135"/>
    <mergeCell ref="AD135:AG135"/>
    <mergeCell ref="AH135:AK135"/>
    <mergeCell ref="AD134:AG134"/>
    <mergeCell ref="AH134:AK134"/>
    <mergeCell ref="AL134:AO134"/>
    <mergeCell ref="AP134:AS134"/>
    <mergeCell ref="AT134:AW134"/>
    <mergeCell ref="AX134:BA134"/>
    <mergeCell ref="B134:C134"/>
    <mergeCell ref="D134:O134"/>
    <mergeCell ref="P134:R134"/>
    <mergeCell ref="S134:U134"/>
    <mergeCell ref="V134:Y134"/>
    <mergeCell ref="Z134:AC134"/>
    <mergeCell ref="BI136:BO136"/>
    <mergeCell ref="B138:M138"/>
    <mergeCell ref="N138:U138"/>
    <mergeCell ref="V138:AC138"/>
    <mergeCell ref="AD138:AG138"/>
    <mergeCell ref="AH138:AK138"/>
    <mergeCell ref="AL138:AO138"/>
    <mergeCell ref="AP138:AS138"/>
    <mergeCell ref="AT138:AW138"/>
    <mergeCell ref="AD136:AG136"/>
    <mergeCell ref="AH136:AK136"/>
    <mergeCell ref="AL136:AO136"/>
    <mergeCell ref="AP136:AS136"/>
    <mergeCell ref="AT136:AW136"/>
    <mergeCell ref="AX136:BA136"/>
    <mergeCell ref="B136:C136"/>
    <mergeCell ref="D136:O136"/>
    <mergeCell ref="P136:R136"/>
    <mergeCell ref="S136:U136"/>
    <mergeCell ref="V136:Y136"/>
    <mergeCell ref="Z136:AC136"/>
    <mergeCell ref="AL139:AO139"/>
    <mergeCell ref="AP139:AS139"/>
    <mergeCell ref="AT139:AW139"/>
    <mergeCell ref="B140:C140"/>
    <mergeCell ref="D140:M140"/>
    <mergeCell ref="N140:U140"/>
    <mergeCell ref="V140:AC140"/>
    <mergeCell ref="AD140:AG140"/>
    <mergeCell ref="AH140:AK140"/>
    <mergeCell ref="AL140:AO140"/>
    <mergeCell ref="B139:C139"/>
    <mergeCell ref="D139:M139"/>
    <mergeCell ref="N139:U139"/>
    <mergeCell ref="V139:AC139"/>
    <mergeCell ref="AD139:AG139"/>
    <mergeCell ref="AH139:AK139"/>
    <mergeCell ref="BB136:BH136"/>
    <mergeCell ref="AT141:AW141"/>
    <mergeCell ref="B142:C142"/>
    <mergeCell ref="D142:M142"/>
    <mergeCell ref="N142:U142"/>
    <mergeCell ref="V142:AC142"/>
    <mergeCell ref="AD142:AG142"/>
    <mergeCell ref="AH142:AK142"/>
    <mergeCell ref="AL142:AO142"/>
    <mergeCell ref="AP142:AS142"/>
    <mergeCell ref="AT142:AW142"/>
    <mergeCell ref="AP140:AS140"/>
    <mergeCell ref="AT140:AW140"/>
    <mergeCell ref="B141:C141"/>
    <mergeCell ref="D141:M141"/>
    <mergeCell ref="N141:U141"/>
    <mergeCell ref="V141:AC141"/>
    <mergeCell ref="AD141:AG141"/>
    <mergeCell ref="AH141:AK141"/>
    <mergeCell ref="AL141:AO141"/>
    <mergeCell ref="AP141:AS141"/>
    <mergeCell ref="AT145:AW145"/>
    <mergeCell ref="B146:C146"/>
    <mergeCell ref="D146:M146"/>
    <mergeCell ref="N146:U146"/>
    <mergeCell ref="V146:AC146"/>
    <mergeCell ref="AD146:AG146"/>
    <mergeCell ref="AH146:AK146"/>
    <mergeCell ref="AL146:AO146"/>
    <mergeCell ref="AP146:AS146"/>
    <mergeCell ref="AT146:AW146"/>
    <mergeCell ref="AL143:AO143"/>
    <mergeCell ref="AP143:AS143"/>
    <mergeCell ref="AT143:AW143"/>
    <mergeCell ref="B145:M145"/>
    <mergeCell ref="N145:U145"/>
    <mergeCell ref="V145:AC145"/>
    <mergeCell ref="AD145:AG145"/>
    <mergeCell ref="AH145:AK145"/>
    <mergeCell ref="AL145:AO145"/>
    <mergeCell ref="AP145:AS145"/>
    <mergeCell ref="B143:C143"/>
    <mergeCell ref="D143:M143"/>
    <mergeCell ref="N143:U143"/>
    <mergeCell ref="V143:AC143"/>
    <mergeCell ref="AD143:AG143"/>
    <mergeCell ref="AH143:AK143"/>
    <mergeCell ref="AP148:AS148"/>
    <mergeCell ref="AT148:AW148"/>
    <mergeCell ref="B149:C149"/>
    <mergeCell ref="D149:M149"/>
    <mergeCell ref="N149:U149"/>
    <mergeCell ref="V149:AC149"/>
    <mergeCell ref="AD149:AG149"/>
    <mergeCell ref="AH149:AK149"/>
    <mergeCell ref="AL149:AO149"/>
    <mergeCell ref="AP149:AS149"/>
    <mergeCell ref="AL147:AO147"/>
    <mergeCell ref="AP147:AS147"/>
    <mergeCell ref="AT147:AW147"/>
    <mergeCell ref="B148:C148"/>
    <mergeCell ref="D148:M148"/>
    <mergeCell ref="N148:U148"/>
    <mergeCell ref="V148:AC148"/>
    <mergeCell ref="AD148:AG148"/>
    <mergeCell ref="AH148:AK148"/>
    <mergeCell ref="AL148:AO148"/>
    <mergeCell ref="B147:C147"/>
    <mergeCell ref="D147:M147"/>
    <mergeCell ref="N147:U147"/>
    <mergeCell ref="V147:AC147"/>
    <mergeCell ref="AD147:AG147"/>
    <mergeCell ref="AH147:AK147"/>
    <mergeCell ref="AP152:AS152"/>
    <mergeCell ref="AT152:AW152"/>
    <mergeCell ref="B153:C153"/>
    <mergeCell ref="D153:M153"/>
    <mergeCell ref="N153:U153"/>
    <mergeCell ref="V153:AC153"/>
    <mergeCell ref="AD153:AG153"/>
    <mergeCell ref="AH153:AK153"/>
    <mergeCell ref="AL153:AO153"/>
    <mergeCell ref="AP153:AS153"/>
    <mergeCell ref="B152:M152"/>
    <mergeCell ref="N152:U152"/>
    <mergeCell ref="V152:AC152"/>
    <mergeCell ref="AD152:AG152"/>
    <mergeCell ref="AH152:AK152"/>
    <mergeCell ref="AL152:AO152"/>
    <mergeCell ref="AT149:AW149"/>
    <mergeCell ref="B150:C150"/>
    <mergeCell ref="D150:M150"/>
    <mergeCell ref="N150:U150"/>
    <mergeCell ref="V150:AC150"/>
    <mergeCell ref="AD150:AG150"/>
    <mergeCell ref="AH150:AK150"/>
    <mergeCell ref="AL150:AO150"/>
    <mergeCell ref="AP150:AS150"/>
    <mergeCell ref="AT150:AW150"/>
    <mergeCell ref="AL155:AO155"/>
    <mergeCell ref="AP155:AS155"/>
    <mergeCell ref="AT155:AW155"/>
    <mergeCell ref="B156:C156"/>
    <mergeCell ref="D156:M156"/>
    <mergeCell ref="N156:U156"/>
    <mergeCell ref="V156:AC156"/>
    <mergeCell ref="AD156:AG156"/>
    <mergeCell ref="AH156:AK156"/>
    <mergeCell ref="AL156:AO156"/>
    <mergeCell ref="B155:C155"/>
    <mergeCell ref="D155:M155"/>
    <mergeCell ref="N155:U155"/>
    <mergeCell ref="V155:AC155"/>
    <mergeCell ref="AD155:AG155"/>
    <mergeCell ref="AH155:AK155"/>
    <mergeCell ref="AT153:AW153"/>
    <mergeCell ref="B154:C154"/>
    <mergeCell ref="D154:M154"/>
    <mergeCell ref="N154:U154"/>
    <mergeCell ref="V154:AC154"/>
    <mergeCell ref="AD154:AG154"/>
    <mergeCell ref="AH154:AK154"/>
    <mergeCell ref="AL154:AO154"/>
    <mergeCell ref="AP154:AS154"/>
    <mergeCell ref="AT154:AW154"/>
    <mergeCell ref="AT157:AW157"/>
    <mergeCell ref="B158:C158"/>
    <mergeCell ref="D158:M158"/>
    <mergeCell ref="N158:U158"/>
    <mergeCell ref="V158:AC158"/>
    <mergeCell ref="AD158:AG158"/>
    <mergeCell ref="AH158:AK158"/>
    <mergeCell ref="AL158:AO158"/>
    <mergeCell ref="AP158:AS158"/>
    <mergeCell ref="AT158:AW158"/>
    <mergeCell ref="AP156:AS156"/>
    <mergeCell ref="AT156:AW156"/>
    <mergeCell ref="B157:C157"/>
    <mergeCell ref="D157:M157"/>
    <mergeCell ref="N157:U157"/>
    <mergeCell ref="V157:AC157"/>
    <mergeCell ref="AD157:AG157"/>
    <mergeCell ref="AH157:AK157"/>
    <mergeCell ref="AL157:AO157"/>
    <mergeCell ref="AP157:AS157"/>
    <mergeCell ref="AP160:AS160"/>
    <mergeCell ref="AT160:AW160"/>
    <mergeCell ref="B161:C161"/>
    <mergeCell ref="D161:M161"/>
    <mergeCell ref="N161:U161"/>
    <mergeCell ref="V161:AC161"/>
    <mergeCell ref="AD161:AG161"/>
    <mergeCell ref="AH161:AK161"/>
    <mergeCell ref="AL161:AO161"/>
    <mergeCell ref="AP161:AS161"/>
    <mergeCell ref="AL159:AO159"/>
    <mergeCell ref="AP159:AS159"/>
    <mergeCell ref="AT159:AW159"/>
    <mergeCell ref="B160:C160"/>
    <mergeCell ref="D160:M160"/>
    <mergeCell ref="N160:U160"/>
    <mergeCell ref="V160:AC160"/>
    <mergeCell ref="AD160:AG160"/>
    <mergeCell ref="AH160:AK160"/>
    <mergeCell ref="AL160:AO160"/>
    <mergeCell ref="B159:C159"/>
    <mergeCell ref="D159:M159"/>
    <mergeCell ref="N159:U159"/>
    <mergeCell ref="V159:AC159"/>
    <mergeCell ref="AD159:AG159"/>
    <mergeCell ref="AH159:AK159"/>
    <mergeCell ref="AL163:AO163"/>
    <mergeCell ref="AP163:AS163"/>
    <mergeCell ref="AT163:AW163"/>
    <mergeCell ref="B164:C164"/>
    <mergeCell ref="D164:M164"/>
    <mergeCell ref="N164:U164"/>
    <mergeCell ref="V164:AC164"/>
    <mergeCell ref="AD164:AG164"/>
    <mergeCell ref="AH164:AK164"/>
    <mergeCell ref="AL164:AO164"/>
    <mergeCell ref="B163:C163"/>
    <mergeCell ref="D163:M163"/>
    <mergeCell ref="N163:U163"/>
    <mergeCell ref="V163:AC163"/>
    <mergeCell ref="AD163:AG163"/>
    <mergeCell ref="AH163:AK163"/>
    <mergeCell ref="AT161:AW161"/>
    <mergeCell ref="B162:C162"/>
    <mergeCell ref="D162:M162"/>
    <mergeCell ref="N162:U162"/>
    <mergeCell ref="V162:AC162"/>
    <mergeCell ref="AD162:AG162"/>
    <mergeCell ref="AH162:AK162"/>
    <mergeCell ref="AL162:AO162"/>
    <mergeCell ref="AP162:AS162"/>
    <mergeCell ref="AT162:AW162"/>
    <mergeCell ref="AT165:AW165"/>
    <mergeCell ref="B166:C166"/>
    <mergeCell ref="D166:M166"/>
    <mergeCell ref="N166:U166"/>
    <mergeCell ref="V166:AC166"/>
    <mergeCell ref="AD166:AG166"/>
    <mergeCell ref="AH166:AK166"/>
    <mergeCell ref="AL166:AO166"/>
    <mergeCell ref="AP166:AS166"/>
    <mergeCell ref="AT166:AW166"/>
    <mergeCell ref="AP164:AS164"/>
    <mergeCell ref="AT164:AW164"/>
    <mergeCell ref="B165:C165"/>
    <mergeCell ref="D165:M165"/>
    <mergeCell ref="N165:U165"/>
    <mergeCell ref="V165:AC165"/>
    <mergeCell ref="AD165:AG165"/>
    <mergeCell ref="AH165:AK165"/>
    <mergeCell ref="AL165:AO165"/>
    <mergeCell ref="AP165:AS165"/>
    <mergeCell ref="AP168:AS168"/>
    <mergeCell ref="AT168:AW168"/>
    <mergeCell ref="B169:C169"/>
    <mergeCell ref="D169:M169"/>
    <mergeCell ref="N169:U169"/>
    <mergeCell ref="V169:AC169"/>
    <mergeCell ref="AD169:AG169"/>
    <mergeCell ref="AH169:AK169"/>
    <mergeCell ref="AL169:AO169"/>
    <mergeCell ref="AP169:AS169"/>
    <mergeCell ref="AL167:AO167"/>
    <mergeCell ref="AP167:AS167"/>
    <mergeCell ref="AT167:AW167"/>
    <mergeCell ref="B168:C168"/>
    <mergeCell ref="D168:M168"/>
    <mergeCell ref="N168:U168"/>
    <mergeCell ref="V168:AC168"/>
    <mergeCell ref="AD168:AG168"/>
    <mergeCell ref="AH168:AK168"/>
    <mergeCell ref="AL168:AO168"/>
    <mergeCell ref="B167:C167"/>
    <mergeCell ref="D167:M167"/>
    <mergeCell ref="N167:U167"/>
    <mergeCell ref="V167:AC167"/>
    <mergeCell ref="AD167:AG167"/>
    <mergeCell ref="AH167:AK167"/>
    <mergeCell ref="AL171:AO171"/>
    <mergeCell ref="AP171:AS171"/>
    <mergeCell ref="AT171:AW171"/>
    <mergeCell ref="B172:C172"/>
    <mergeCell ref="D172:M172"/>
    <mergeCell ref="N172:U172"/>
    <mergeCell ref="V172:AC172"/>
    <mergeCell ref="AD172:AG172"/>
    <mergeCell ref="AH172:AK172"/>
    <mergeCell ref="AL172:AO172"/>
    <mergeCell ref="B171:C171"/>
    <mergeCell ref="D171:M171"/>
    <mergeCell ref="N171:U171"/>
    <mergeCell ref="V171:AC171"/>
    <mergeCell ref="AD171:AG171"/>
    <mergeCell ref="AH171:AK171"/>
    <mergeCell ref="AT169:AW169"/>
    <mergeCell ref="B170:C170"/>
    <mergeCell ref="D170:M170"/>
    <mergeCell ref="N170:U170"/>
    <mergeCell ref="V170:AC170"/>
    <mergeCell ref="AD170:AG170"/>
    <mergeCell ref="AH170:AK170"/>
    <mergeCell ref="AL170:AO170"/>
    <mergeCell ref="AP170:AS170"/>
    <mergeCell ref="AT170:AW170"/>
    <mergeCell ref="AT173:AW173"/>
    <mergeCell ref="B174:C174"/>
    <mergeCell ref="D174:M174"/>
    <mergeCell ref="N174:U174"/>
    <mergeCell ref="V174:AC174"/>
    <mergeCell ref="AD174:AG174"/>
    <mergeCell ref="AH174:AK174"/>
    <mergeCell ref="AL174:AO174"/>
    <mergeCell ref="AP174:AS174"/>
    <mergeCell ref="AT174:AW174"/>
    <mergeCell ref="AP172:AS172"/>
    <mergeCell ref="AT172:AW172"/>
    <mergeCell ref="B173:C173"/>
    <mergeCell ref="D173:M173"/>
    <mergeCell ref="N173:U173"/>
    <mergeCell ref="V173:AC173"/>
    <mergeCell ref="AD173:AG173"/>
    <mergeCell ref="AH173:AK173"/>
    <mergeCell ref="AL173:AO173"/>
    <mergeCell ref="AP173:AS173"/>
    <mergeCell ref="AP176:AS176"/>
    <mergeCell ref="AT176:AW176"/>
    <mergeCell ref="B177:C177"/>
    <mergeCell ref="D177:M177"/>
    <mergeCell ref="N177:U177"/>
    <mergeCell ref="V177:AC177"/>
    <mergeCell ref="AD177:AG177"/>
    <mergeCell ref="AH177:AK177"/>
    <mergeCell ref="AL177:AO177"/>
    <mergeCell ref="AP177:AS177"/>
    <mergeCell ref="AL175:AO175"/>
    <mergeCell ref="AP175:AS175"/>
    <mergeCell ref="AT175:AW175"/>
    <mergeCell ref="B176:C176"/>
    <mergeCell ref="D176:M176"/>
    <mergeCell ref="N176:U176"/>
    <mergeCell ref="V176:AC176"/>
    <mergeCell ref="AD176:AG176"/>
    <mergeCell ref="AH176:AK176"/>
    <mergeCell ref="AL176:AO176"/>
    <mergeCell ref="B175:C175"/>
    <mergeCell ref="D175:M175"/>
    <mergeCell ref="N175:U175"/>
    <mergeCell ref="V175:AC175"/>
    <mergeCell ref="AD175:AG175"/>
    <mergeCell ref="AH175:AK175"/>
    <mergeCell ref="AL179:AO179"/>
    <mergeCell ref="AP179:AS179"/>
    <mergeCell ref="AT179:AW179"/>
    <mergeCell ref="B180:C180"/>
    <mergeCell ref="D180:M180"/>
    <mergeCell ref="N180:U180"/>
    <mergeCell ref="V180:AC180"/>
    <mergeCell ref="AD180:AG180"/>
    <mergeCell ref="AH180:AK180"/>
    <mergeCell ref="AL180:AO180"/>
    <mergeCell ref="B179:C179"/>
    <mergeCell ref="D179:M179"/>
    <mergeCell ref="N179:U179"/>
    <mergeCell ref="V179:AC179"/>
    <mergeCell ref="AD179:AG179"/>
    <mergeCell ref="AH179:AK179"/>
    <mergeCell ref="AT177:AW177"/>
    <mergeCell ref="B178:C178"/>
    <mergeCell ref="D178:M178"/>
    <mergeCell ref="N178:U178"/>
    <mergeCell ref="V178:AC178"/>
    <mergeCell ref="AD178:AG178"/>
    <mergeCell ref="AH178:AK178"/>
    <mergeCell ref="AL178:AO178"/>
    <mergeCell ref="AP178:AS178"/>
    <mergeCell ref="AT178:AW178"/>
    <mergeCell ref="AT181:AW181"/>
    <mergeCell ref="B182:C182"/>
    <mergeCell ref="D182:M182"/>
    <mergeCell ref="N182:U182"/>
    <mergeCell ref="V182:AC182"/>
    <mergeCell ref="AD182:AG182"/>
    <mergeCell ref="AH182:AK182"/>
    <mergeCell ref="AL182:AO182"/>
    <mergeCell ref="AP182:AS182"/>
    <mergeCell ref="AT182:AW182"/>
    <mergeCell ref="AP180:AS180"/>
    <mergeCell ref="AT180:AW180"/>
    <mergeCell ref="B181:C181"/>
    <mergeCell ref="D181:M181"/>
    <mergeCell ref="N181:U181"/>
    <mergeCell ref="V181:AC181"/>
    <mergeCell ref="AD181:AG181"/>
    <mergeCell ref="AH181:AK181"/>
    <mergeCell ref="AL181:AO181"/>
    <mergeCell ref="AP181:AS181"/>
    <mergeCell ref="B189:J189"/>
    <mergeCell ref="K189:T189"/>
    <mergeCell ref="U189:Y189"/>
    <mergeCell ref="Z189:AF189"/>
    <mergeCell ref="AG189:AK189"/>
    <mergeCell ref="AL189:AR189"/>
    <mergeCell ref="AL187:AR187"/>
    <mergeCell ref="B188:J188"/>
    <mergeCell ref="K188:T188"/>
    <mergeCell ref="U188:Y188"/>
    <mergeCell ref="Z188:AF188"/>
    <mergeCell ref="AG188:AK188"/>
    <mergeCell ref="AL188:AR188"/>
    <mergeCell ref="B184:I184"/>
    <mergeCell ref="B185:J185"/>
    <mergeCell ref="K185:AR185"/>
    <mergeCell ref="B186:J186"/>
    <mergeCell ref="K186:AR186"/>
    <mergeCell ref="B187:J187"/>
    <mergeCell ref="K187:T187"/>
    <mergeCell ref="U187:Y187"/>
    <mergeCell ref="Z187:AF187"/>
    <mergeCell ref="AG187:AK187"/>
  </mergeCells>
  <phoneticPr fontId="7"/>
  <conditionalFormatting sqref="D79:N90 P127:AC131 BN113:BQ117 BV113:BY117 CD113:CK117 BM38:CF42 W38:AC42 D42:S42 AG79:AR108 S38:S41 S79:AB108">
    <cfRule type="containsBlanks" dxfId="137" priority="47">
      <formula>LEN(TRIM(D38))=0</formula>
    </cfRule>
  </conditionalFormatting>
  <conditionalFormatting sqref="AA29:AC33 D18:Z18 D32:S33 D20:Z25 Z16:Z17 S29:S31">
    <cfRule type="containsBlanks" dxfId="136" priority="46">
      <formula>LEN(TRIM(D16))=0</formula>
    </cfRule>
  </conditionalFormatting>
  <conditionalFormatting sqref="D113:AK117 AP113:AW117 BE38:BE42 D46:S50 BE46:BE50 BE29:BE33 AS29:AU33 AS38:AU42 W46:AC50 AS46:AU50">
    <cfRule type="containsBlanks" dxfId="135" priority="48">
      <formula>LEN(TRIM(D29))=0</formula>
    </cfRule>
  </conditionalFormatting>
  <conditionalFormatting sqref="BB113:BB117 BE113:BE117 BH113:BH117 BK113:BK117 V139:V143 AD139:AW143">
    <cfRule type="containsBlanks" dxfId="134" priority="71">
      <formula>LEN(TRIM(V113))=0</formula>
    </cfRule>
  </conditionalFormatting>
  <conditionalFormatting sqref="BB127:BB131 BI127:BI131">
    <cfRule type="containsBlanks" dxfId="133" priority="72">
      <formula>LEN(TRIM(BB127))=0</formula>
    </cfRule>
  </conditionalFormatting>
  <conditionalFormatting sqref="Z16:Z18 Z20:Z25">
    <cfRule type="containsBlanks" dxfId="132" priority="44">
      <formula>LEN(TRIM(Z16))=0</formula>
    </cfRule>
  </conditionalFormatting>
  <conditionalFormatting sqref="D91:N91">
    <cfRule type="containsBlanks" dxfId="131" priority="66">
      <formula>LEN(TRIM(D91))=0</formula>
    </cfRule>
  </conditionalFormatting>
  <conditionalFormatting sqref="D92:N92">
    <cfRule type="containsBlanks" dxfId="130" priority="65">
      <formula>LEN(TRIM(D92))=0</formula>
    </cfRule>
  </conditionalFormatting>
  <conditionalFormatting sqref="D93:N93">
    <cfRule type="containsBlanks" dxfId="129" priority="64">
      <formula>LEN(TRIM(D93))=0</formula>
    </cfRule>
  </conditionalFormatting>
  <conditionalFormatting sqref="D94:N94">
    <cfRule type="containsBlanks" dxfId="128" priority="63">
      <formula>LEN(TRIM(D94))=0</formula>
    </cfRule>
  </conditionalFormatting>
  <conditionalFormatting sqref="D95:N95">
    <cfRule type="containsBlanks" dxfId="127" priority="62">
      <formula>LEN(TRIM(D95))=0</formula>
    </cfRule>
  </conditionalFormatting>
  <conditionalFormatting sqref="D96:N96">
    <cfRule type="containsBlanks" dxfId="126" priority="61">
      <formula>LEN(TRIM(D96))=0</formula>
    </cfRule>
  </conditionalFormatting>
  <conditionalFormatting sqref="D97:N97">
    <cfRule type="containsBlanks" dxfId="125" priority="60">
      <formula>LEN(TRIM(D97))=0</formula>
    </cfRule>
  </conditionalFormatting>
  <conditionalFormatting sqref="D98:N98">
    <cfRule type="containsBlanks" dxfId="124" priority="59">
      <formula>LEN(TRIM(D98))=0</formula>
    </cfRule>
  </conditionalFormatting>
  <conditionalFormatting sqref="D99:N99">
    <cfRule type="containsBlanks" dxfId="123" priority="58">
      <formula>LEN(TRIM(D99))=0</formula>
    </cfRule>
  </conditionalFormatting>
  <conditionalFormatting sqref="D100:N100">
    <cfRule type="containsBlanks" dxfId="122" priority="57">
      <formula>LEN(TRIM(D100))=0</formula>
    </cfRule>
  </conditionalFormatting>
  <conditionalFormatting sqref="D101:N101">
    <cfRule type="containsBlanks" dxfId="121" priority="56">
      <formula>LEN(TRIM(D101))=0</formula>
    </cfRule>
  </conditionalFormatting>
  <conditionalFormatting sqref="D102:N102">
    <cfRule type="containsBlanks" dxfId="120" priority="55">
      <formula>LEN(TRIM(D102))=0</formula>
    </cfRule>
  </conditionalFormatting>
  <conditionalFormatting sqref="D103:N103">
    <cfRule type="containsBlanks" dxfId="119" priority="54">
      <formula>LEN(TRIM(D103))=0</formula>
    </cfRule>
  </conditionalFormatting>
  <conditionalFormatting sqref="D104:N104">
    <cfRule type="containsBlanks" dxfId="118" priority="53">
      <formula>LEN(TRIM(D104))=0</formula>
    </cfRule>
  </conditionalFormatting>
  <conditionalFormatting sqref="D107:N107">
    <cfRule type="containsBlanks" dxfId="117" priority="50">
      <formula>LEN(TRIM(D107))=0</formula>
    </cfRule>
  </conditionalFormatting>
  <conditionalFormatting sqref="D108:N108">
    <cfRule type="containsBlanks" dxfId="116" priority="49">
      <formula>LEN(TRIM(D108))=0</formula>
    </cfRule>
  </conditionalFormatting>
  <conditionalFormatting sqref="D105:N105">
    <cfRule type="containsBlanks" dxfId="115" priority="52">
      <formula>LEN(TRIM(D105))=0</formula>
    </cfRule>
  </conditionalFormatting>
  <conditionalFormatting sqref="D106:N106">
    <cfRule type="containsBlanks" dxfId="114" priority="51">
      <formula>LEN(TRIM(D106))=0</formula>
    </cfRule>
  </conditionalFormatting>
  <conditionalFormatting sqref="D127:O131">
    <cfRule type="containsBlanks" dxfId="113" priority="67">
      <formula>LEN(TRIM(D127))=0</formula>
    </cfRule>
  </conditionalFormatting>
  <conditionalFormatting sqref="CL113:CL117">
    <cfRule type="containsBlanks" dxfId="112" priority="73">
      <formula>LEN(TRIM(CL113))=0</formula>
    </cfRule>
  </conditionalFormatting>
  <conditionalFormatting sqref="AD127:AK131">
    <cfRule type="containsBlanks" dxfId="111" priority="68">
      <formula>LEN(TRIM(AD127))=0</formula>
    </cfRule>
  </conditionalFormatting>
  <conditionalFormatting sqref="AP127:AW131">
    <cfRule type="containsBlanks" dxfId="110" priority="69">
      <formula>LEN(TRIM(AP127))=0</formula>
    </cfRule>
  </conditionalFormatting>
  <conditionalFormatting sqref="J11:Y11">
    <cfRule type="containsBlanks" dxfId="109" priority="43">
      <formula>LEN(TRIM(J11))=0</formula>
    </cfRule>
  </conditionalFormatting>
  <conditionalFormatting sqref="J12:Y12">
    <cfRule type="containsBlanks" dxfId="108" priority="42">
      <formula>LEN(TRIM(J12))=0</formula>
    </cfRule>
  </conditionalFormatting>
  <conditionalFormatting sqref="K185:AR186">
    <cfRule type="containsBlanks" dxfId="107" priority="74">
      <formula>LEN(TRIM(K185))=0</formula>
    </cfRule>
  </conditionalFormatting>
  <conditionalFormatting sqref="N139:N143">
    <cfRule type="containsBlanks" dxfId="106" priority="70">
      <formula>LEN(TRIM(N139))=0</formula>
    </cfRule>
  </conditionalFormatting>
  <conditionalFormatting sqref="V146:V150 AD146:AW150">
    <cfRule type="containsBlanks" dxfId="105" priority="41">
      <formula>LEN(TRIM(V146))=0</formula>
    </cfRule>
  </conditionalFormatting>
  <conditionalFormatting sqref="N146:N150">
    <cfRule type="containsBlanks" dxfId="104" priority="40">
      <formula>LEN(TRIM(N146))=0</formula>
    </cfRule>
  </conditionalFormatting>
  <conditionalFormatting sqref="V153:V157 AD153:AW153 AH154:AW157 AD154:AG163">
    <cfRule type="containsBlanks" dxfId="103" priority="39">
      <formula>LEN(TRIM(V153))=0</formula>
    </cfRule>
  </conditionalFormatting>
  <conditionalFormatting sqref="N153 N156:N157">
    <cfRule type="containsBlanks" dxfId="102" priority="38">
      <formula>LEN(TRIM(N153))=0</formula>
    </cfRule>
  </conditionalFormatting>
  <conditionalFormatting sqref="W29:Z33">
    <cfRule type="containsBlanks" dxfId="101" priority="37">
      <formula>LEN(TRIM(W29))=0</formula>
    </cfRule>
  </conditionalFormatting>
  <conditionalFormatting sqref="D19:Z19">
    <cfRule type="containsBlanks" dxfId="100" priority="36">
      <formula>LEN(TRIM(D19))=0</formula>
    </cfRule>
  </conditionalFormatting>
  <conditionalFormatting sqref="Z19">
    <cfRule type="containsBlanks" dxfId="99" priority="35">
      <formula>LEN(TRIM(Z19))=0</formula>
    </cfRule>
  </conditionalFormatting>
  <conditionalFormatting sqref="D118:AK122 AP118:AW122">
    <cfRule type="containsBlanks" dxfId="98" priority="32">
      <formula>LEN(TRIM(D118))=0</formula>
    </cfRule>
  </conditionalFormatting>
  <conditionalFormatting sqref="BN118:BQ122 BV118:BY122 CD118:CK122">
    <cfRule type="containsBlanks" dxfId="97" priority="31">
      <formula>LEN(TRIM(BN118))=0</formula>
    </cfRule>
  </conditionalFormatting>
  <conditionalFormatting sqref="BB118:BB122 BE118:BE122 BH118:BH122 BK118:BK122">
    <cfRule type="containsBlanks" dxfId="96" priority="33">
      <formula>LEN(TRIM(BB118))=0</formula>
    </cfRule>
  </conditionalFormatting>
  <conditionalFormatting sqref="CL118:CL122">
    <cfRule type="containsBlanks" dxfId="95" priority="34">
      <formula>LEN(TRIM(CL118))=0</formula>
    </cfRule>
  </conditionalFormatting>
  <conditionalFormatting sqref="P132:AC136">
    <cfRule type="containsBlanks" dxfId="94" priority="26">
      <formula>LEN(TRIM(P132))=0</formula>
    </cfRule>
  </conditionalFormatting>
  <conditionalFormatting sqref="BB132:BB136 BI132:BI136">
    <cfRule type="containsBlanks" dxfId="93" priority="30">
      <formula>LEN(TRIM(BB132))=0</formula>
    </cfRule>
  </conditionalFormatting>
  <conditionalFormatting sqref="D132:O136">
    <cfRule type="containsBlanks" dxfId="92" priority="27">
      <formula>LEN(TRIM(D132))=0</formula>
    </cfRule>
  </conditionalFormatting>
  <conditionalFormatting sqref="AD132:AK136">
    <cfRule type="containsBlanks" dxfId="91" priority="28">
      <formula>LEN(TRIM(AD132))=0</formula>
    </cfRule>
  </conditionalFormatting>
  <conditionalFormatting sqref="AP132:AW136">
    <cfRule type="containsBlanks" dxfId="90" priority="29">
      <formula>LEN(TRIM(AP132))=0</formula>
    </cfRule>
  </conditionalFormatting>
  <conditionalFormatting sqref="D51:S55 BE51:BE55 W51:AC55 AS51:AU55">
    <cfRule type="containsBlanks" dxfId="89" priority="25">
      <formula>LEN(TRIM(D51))=0</formula>
    </cfRule>
  </conditionalFormatting>
  <conditionalFormatting sqref="D56:S60 BE56:BE60 W56:AC60 AS56:AU60">
    <cfRule type="containsBlanks" dxfId="88" priority="24">
      <formula>LEN(TRIM(D56))=0</formula>
    </cfRule>
  </conditionalFormatting>
  <conditionalFormatting sqref="D61:S65 BE61:BE65 W61:AC65 AS61:AU65">
    <cfRule type="containsBlanks" dxfId="87" priority="23">
      <formula>LEN(TRIM(D61))=0</formula>
    </cfRule>
  </conditionalFormatting>
  <conditionalFormatting sqref="D66:S70 BE66:BE70 W66:AC70 AS66:AU70">
    <cfRule type="containsBlanks" dxfId="86" priority="22">
      <formula>LEN(TRIM(D66))=0</formula>
    </cfRule>
  </conditionalFormatting>
  <conditionalFormatting sqref="D71:S75 BE71:BE75 W71:AC75 AS71:AU75">
    <cfRule type="containsBlanks" dxfId="85" priority="21">
      <formula>LEN(TRIM(D71))=0</formula>
    </cfRule>
  </conditionalFormatting>
  <conditionalFormatting sqref="V158:V162 AH158:AW162">
    <cfRule type="containsBlanks" dxfId="84" priority="20">
      <formula>LEN(TRIM(V158))=0</formula>
    </cfRule>
  </conditionalFormatting>
  <conditionalFormatting sqref="N158:N162">
    <cfRule type="containsBlanks" dxfId="83" priority="19">
      <formula>LEN(TRIM(N158))=0</formula>
    </cfRule>
  </conditionalFormatting>
  <conditionalFormatting sqref="V163:V167 AD164:AW167 AH163:AW163">
    <cfRule type="containsBlanks" dxfId="82" priority="18">
      <formula>LEN(TRIM(V163))=0</formula>
    </cfRule>
  </conditionalFormatting>
  <conditionalFormatting sqref="N163:N167">
    <cfRule type="containsBlanks" dxfId="81" priority="17">
      <formula>LEN(TRIM(N163))=0</formula>
    </cfRule>
  </conditionalFormatting>
  <conditionalFormatting sqref="V168:V172 AD168:AW172">
    <cfRule type="containsBlanks" dxfId="80" priority="16">
      <formula>LEN(TRIM(V168))=0</formula>
    </cfRule>
  </conditionalFormatting>
  <conditionalFormatting sqref="N168:N172">
    <cfRule type="containsBlanks" dxfId="79" priority="15">
      <formula>LEN(TRIM(N168))=0</formula>
    </cfRule>
  </conditionalFormatting>
  <conditionalFormatting sqref="V173:V177 AD173:AW177">
    <cfRule type="containsBlanks" dxfId="78" priority="14">
      <formula>LEN(TRIM(V173))=0</formula>
    </cfRule>
  </conditionalFormatting>
  <conditionalFormatting sqref="N173:N177">
    <cfRule type="containsBlanks" dxfId="77" priority="13">
      <formula>LEN(TRIM(N173))=0</formula>
    </cfRule>
  </conditionalFormatting>
  <conditionalFormatting sqref="V178:V182 AD178:AW182">
    <cfRule type="containsBlanks" dxfId="76" priority="12">
      <formula>LEN(TRIM(V178))=0</formula>
    </cfRule>
  </conditionalFormatting>
  <conditionalFormatting sqref="N178:N182">
    <cfRule type="containsBlanks" dxfId="75" priority="11">
      <formula>LEN(TRIM(N178))=0</formula>
    </cfRule>
  </conditionalFormatting>
  <conditionalFormatting sqref="D16:Y17">
    <cfRule type="containsBlanks" dxfId="74" priority="10">
      <formula>LEN(TRIM(D16))=0</formula>
    </cfRule>
  </conditionalFormatting>
  <conditionalFormatting sqref="G4:Y6">
    <cfRule type="containsBlanks" dxfId="73" priority="9">
      <formula>LEN(TRIM(G4))=0</formula>
    </cfRule>
  </conditionalFormatting>
  <conditionalFormatting sqref="G7:Y10">
    <cfRule type="containsBlanks" dxfId="72" priority="8">
      <formula>LEN(TRIM(G7))=0</formula>
    </cfRule>
  </conditionalFormatting>
  <conditionalFormatting sqref="D29:M31">
    <cfRule type="containsBlanks" dxfId="71" priority="7">
      <formula>LEN(TRIM(D29))=0</formula>
    </cfRule>
  </conditionalFormatting>
  <conditionalFormatting sqref="N29:R31">
    <cfRule type="containsBlanks" dxfId="70" priority="6">
      <formula>LEN(TRIM(N29))=0</formula>
    </cfRule>
  </conditionalFormatting>
  <conditionalFormatting sqref="D38:M41">
    <cfRule type="containsBlanks" dxfId="69" priority="76">
      <formula>LEN(TRIM(D38))=0</formula>
    </cfRule>
  </conditionalFormatting>
  <conditionalFormatting sqref="N38:R41">
    <cfRule type="containsBlanks" dxfId="68" priority="75">
      <formula>LEN(TRIM(N38))=0</formula>
    </cfRule>
  </conditionalFormatting>
  <conditionalFormatting sqref="N154">
    <cfRule type="containsBlanks" dxfId="67" priority="3">
      <formula>LEN(TRIM(N154))=0</formula>
    </cfRule>
  </conditionalFormatting>
  <conditionalFormatting sqref="N155">
    <cfRule type="containsBlanks" dxfId="66" priority="2">
      <formula>LEN(TRIM(N155))=0</formula>
    </cfRule>
  </conditionalFormatting>
  <conditionalFormatting sqref="K188:AR189">
    <cfRule type="containsBlanks" dxfId="65" priority="1">
      <formula>LEN(TRIM(K188))=0</formula>
    </cfRule>
  </conditionalFormatting>
  <dataValidations count="5">
    <dataValidation type="list" allowBlank="1" showInputMessage="1" showErrorMessage="1" sqref="J12:Y12" xr:uid="{BCCBCD20-0C0E-41FA-B109-A6C2A4174096}">
      <formula1>"週30時間以上実施,週30時間未満実施"</formula1>
    </dataValidation>
    <dataValidation type="list" allowBlank="1" showInputMessage="1" showErrorMessage="1" sqref="V113:Y123 V127:Y136" xr:uid="{862026CE-8399-4759-9026-74E8AF7BD9A0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S38:S42" xr:uid="{ABFDF9D6-1B25-4B11-89EF-AAE31A281898}">
      <formula1>"作製費"</formula1>
    </dataValidation>
    <dataValidation type="list" allowBlank="1" showInputMessage="1" showErrorMessage="1" sqref="BE38:BE42" xr:uid="{6FB8FA75-F182-455C-B433-B713D7419EDA}">
      <formula1>"配布場所,掲載場所"</formula1>
    </dataValidation>
    <dataValidation type="list" allowBlank="1" showInputMessage="1" showErrorMessage="1" sqref="J11:Y11" xr:uid="{0FABA92C-F30C-4367-BCFE-7A774A89999B}">
      <formula1>"税抜,税込"</formula1>
    </dataValidation>
  </dataValidations>
  <hyperlinks>
    <hyperlink ref="AL188" r:id="rId1" xr:uid="{7357F472-BF94-43FA-B782-0F2DB1C1699D}"/>
    <hyperlink ref="AL189" r:id="rId2" xr:uid="{AA354F58-C9A4-4E7D-9D42-E446701047DF}"/>
  </hyperlinks>
  <pageMargins left="0.7" right="0.7" top="0.75" bottom="0.75" header="0.3" footer="0.3"/>
  <pageSetup paperSize="9" scale="6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Z422"/>
  <sheetViews>
    <sheetView zoomScaleNormal="100" workbookViewId="0">
      <selection activeCell="T2" sqref="T2"/>
    </sheetView>
  </sheetViews>
  <sheetFormatPr defaultColWidth="9" defaultRowHeight="16.5"/>
  <cols>
    <col min="1" max="1" width="2.75" style="84" customWidth="1"/>
    <col min="2" max="2" width="2.75" style="9" customWidth="1"/>
    <col min="3" max="58" width="2.75" style="84" customWidth="1"/>
    <col min="59" max="101" width="2.625" style="84" customWidth="1"/>
    <col min="102" max="102" width="9" style="84" customWidth="1"/>
    <col min="103" max="16384" width="9" style="84"/>
  </cols>
  <sheetData>
    <row r="1" spans="2:70">
      <c r="B1" s="578" t="s">
        <v>85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BD1" s="100"/>
    </row>
    <row r="2" spans="2:70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BD2" s="100"/>
    </row>
    <row r="3" spans="2:70">
      <c r="B3" s="579" t="s">
        <v>86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BD3" s="100"/>
    </row>
    <row r="4" spans="2:70" ht="16.5" customHeight="1">
      <c r="B4" s="478" t="s">
        <v>87</v>
      </c>
      <c r="C4" s="520"/>
      <c r="D4" s="520"/>
      <c r="E4" s="520"/>
      <c r="F4" s="479"/>
      <c r="G4" s="580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2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Z4" s="99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</row>
    <row r="5" spans="2:70" ht="18.75">
      <c r="B5" s="478" t="s">
        <v>89</v>
      </c>
      <c r="C5" s="520"/>
      <c r="D5" s="520"/>
      <c r="E5" s="520"/>
      <c r="F5" s="479"/>
      <c r="G5" s="437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7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</row>
    <row r="6" spans="2:70" ht="18.75">
      <c r="B6" s="478" t="s">
        <v>91</v>
      </c>
      <c r="C6" s="520"/>
      <c r="D6" s="520"/>
      <c r="E6" s="520"/>
      <c r="F6" s="479"/>
      <c r="G6" s="577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7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</row>
    <row r="7" spans="2:70" ht="19.5" customHeight="1">
      <c r="B7" s="478" t="s">
        <v>80</v>
      </c>
      <c r="C7" s="520"/>
      <c r="D7" s="520"/>
      <c r="E7" s="520"/>
      <c r="F7" s="479"/>
      <c r="G7" s="437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</row>
    <row r="8" spans="2:70" ht="18.75">
      <c r="B8" s="478" t="s">
        <v>93</v>
      </c>
      <c r="C8" s="520"/>
      <c r="D8" s="520"/>
      <c r="E8" s="520"/>
      <c r="F8" s="479"/>
      <c r="G8" s="437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7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</row>
    <row r="9" spans="2:70" ht="18.75">
      <c r="B9" s="473" t="s">
        <v>95</v>
      </c>
      <c r="C9" s="473"/>
      <c r="D9" s="473"/>
      <c r="E9" s="473"/>
      <c r="F9" s="473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R9" s="9"/>
    </row>
    <row r="10" spans="2:70" ht="18.75">
      <c r="B10" s="473" t="s">
        <v>97</v>
      </c>
      <c r="C10" s="473"/>
      <c r="D10" s="473"/>
      <c r="E10" s="473"/>
      <c r="F10" s="473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R10" s="9"/>
    </row>
    <row r="11" spans="2:70" ht="18.75">
      <c r="B11" s="574" t="s">
        <v>99</v>
      </c>
      <c r="C11" s="575"/>
      <c r="D11" s="575"/>
      <c r="E11" s="575"/>
      <c r="F11" s="575"/>
      <c r="G11" s="575"/>
      <c r="H11" s="575"/>
      <c r="I11" s="576"/>
      <c r="J11" s="649"/>
      <c r="K11" s="650"/>
      <c r="L11" s="650"/>
      <c r="M11" s="650"/>
      <c r="N11" s="650"/>
      <c r="O11" s="650"/>
      <c r="P11" s="650"/>
      <c r="Q11" s="650"/>
      <c r="R11" s="650"/>
      <c r="S11" s="650"/>
      <c r="T11" s="650"/>
      <c r="U11" s="650"/>
      <c r="V11" s="650"/>
      <c r="W11" s="650"/>
      <c r="X11" s="650"/>
      <c r="Y11" s="65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</row>
    <row r="12" spans="2:70" ht="18.75">
      <c r="B12" s="574" t="s">
        <v>101</v>
      </c>
      <c r="C12" s="575"/>
      <c r="D12" s="575"/>
      <c r="E12" s="575"/>
      <c r="F12" s="575"/>
      <c r="G12" s="575"/>
      <c r="H12" s="575"/>
      <c r="I12" s="576"/>
      <c r="J12" s="649"/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650"/>
      <c r="W12" s="650"/>
      <c r="X12" s="650"/>
      <c r="Y12" s="651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Z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</row>
    <row r="13" spans="2:70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2:70">
      <c r="B14" s="487" t="s">
        <v>103</v>
      </c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85"/>
      <c r="AE14" s="85"/>
      <c r="AF14" s="85"/>
      <c r="AG14" s="85"/>
      <c r="AH14" s="85"/>
      <c r="AI14" s="85"/>
      <c r="AJ14" s="85"/>
      <c r="AK14" s="85"/>
    </row>
    <row r="15" spans="2:70" ht="16.5" customHeight="1">
      <c r="B15" s="478" t="s">
        <v>104</v>
      </c>
      <c r="C15" s="479"/>
      <c r="D15" s="478" t="s">
        <v>105</v>
      </c>
      <c r="E15" s="520"/>
      <c r="F15" s="520"/>
      <c r="G15" s="520"/>
      <c r="H15" s="520"/>
      <c r="I15" s="520"/>
      <c r="J15" s="478" t="s">
        <v>106</v>
      </c>
      <c r="K15" s="520"/>
      <c r="L15" s="520"/>
      <c r="M15" s="479"/>
      <c r="N15" s="478" t="s">
        <v>107</v>
      </c>
      <c r="O15" s="520"/>
      <c r="P15" s="520"/>
      <c r="Q15" s="479"/>
      <c r="R15" s="478" t="s">
        <v>108</v>
      </c>
      <c r="S15" s="520"/>
      <c r="T15" s="520"/>
      <c r="U15" s="479"/>
      <c r="V15" s="478" t="s">
        <v>3</v>
      </c>
      <c r="W15" s="520"/>
      <c r="X15" s="520"/>
      <c r="Y15" s="479"/>
      <c r="Z15" s="478" t="s">
        <v>109</v>
      </c>
      <c r="AA15" s="520"/>
      <c r="AB15" s="520"/>
      <c r="AC15" s="479"/>
      <c r="AD15" s="119"/>
      <c r="AE15"/>
      <c r="AF15"/>
      <c r="AN15" s="9"/>
      <c r="AO15" s="9"/>
      <c r="AP15" s="9"/>
      <c r="AQ15" s="9"/>
      <c r="AR15" s="9"/>
      <c r="AT15" s="9"/>
      <c r="AU15" s="9"/>
      <c r="AV15" s="9"/>
      <c r="AW15" s="9"/>
      <c r="AX15" s="9"/>
      <c r="BB15"/>
      <c r="BC15"/>
      <c r="BD15"/>
      <c r="BE15"/>
      <c r="BF15"/>
    </row>
    <row r="16" spans="2:70" ht="16.5" customHeight="1">
      <c r="B16" s="569" t="s">
        <v>110</v>
      </c>
      <c r="C16" s="570"/>
      <c r="D16" s="437"/>
      <c r="E16" s="546"/>
      <c r="F16" s="546"/>
      <c r="G16" s="546"/>
      <c r="H16" s="546"/>
      <c r="I16" s="546"/>
      <c r="J16" s="534"/>
      <c r="K16" s="535"/>
      <c r="L16" s="535"/>
      <c r="M16" s="536"/>
      <c r="N16" s="571"/>
      <c r="O16" s="572"/>
      <c r="P16" s="572"/>
      <c r="Q16" s="573"/>
      <c r="R16" s="534"/>
      <c r="S16" s="535"/>
      <c r="T16" s="535"/>
      <c r="U16" s="536"/>
      <c r="V16" s="548"/>
      <c r="W16" s="549"/>
      <c r="X16" s="549"/>
      <c r="Y16" s="550"/>
      <c r="Z16" s="566">
        <f>V16</f>
        <v>0</v>
      </c>
      <c r="AA16" s="567"/>
      <c r="AB16" s="567"/>
      <c r="AC16" s="568"/>
      <c r="AD16"/>
      <c r="AE16"/>
      <c r="AF16"/>
      <c r="AH16" s="4"/>
      <c r="AI16" s="4"/>
      <c r="AJ16" s="5"/>
      <c r="AK16" s="5"/>
      <c r="AL16" s="5"/>
      <c r="AM16" s="6"/>
      <c r="AN16" s="6"/>
      <c r="AO16" s="6"/>
      <c r="AP16" s="4"/>
      <c r="AQ16" s="4"/>
      <c r="AR16" s="4"/>
      <c r="AS16" s="4"/>
      <c r="AT16" s="7"/>
      <c r="AU16" s="7"/>
      <c r="AV16" s="7"/>
      <c r="AW16" s="7"/>
      <c r="AX16" s="7"/>
      <c r="AY16" s="4"/>
      <c r="AZ16" s="4"/>
      <c r="BB16"/>
      <c r="BC16"/>
      <c r="BD16"/>
      <c r="BE16"/>
      <c r="BF16"/>
    </row>
    <row r="17" spans="2:87" ht="16.5" customHeight="1">
      <c r="B17" s="569" t="s">
        <v>113</v>
      </c>
      <c r="C17" s="570"/>
      <c r="D17" s="437"/>
      <c r="E17" s="546"/>
      <c r="F17" s="546"/>
      <c r="G17" s="546"/>
      <c r="H17" s="546"/>
      <c r="I17" s="546"/>
      <c r="J17" s="534"/>
      <c r="K17" s="535"/>
      <c r="L17" s="535"/>
      <c r="M17" s="536"/>
      <c r="N17" s="571"/>
      <c r="O17" s="572"/>
      <c r="P17" s="572"/>
      <c r="Q17" s="573"/>
      <c r="R17" s="534"/>
      <c r="S17" s="535"/>
      <c r="T17" s="535"/>
      <c r="U17" s="536"/>
      <c r="V17" s="548"/>
      <c r="W17" s="549"/>
      <c r="X17" s="549"/>
      <c r="Y17" s="550"/>
      <c r="Z17" s="566">
        <f t="shared" ref="Z17:Z24" si="0">V17</f>
        <v>0</v>
      </c>
      <c r="AA17" s="567"/>
      <c r="AB17" s="567"/>
      <c r="AC17" s="568"/>
      <c r="AD17"/>
      <c r="AE17"/>
      <c r="AF17"/>
      <c r="AH17" s="4"/>
      <c r="AI17" s="4"/>
      <c r="AJ17" s="5"/>
      <c r="AK17" s="5"/>
      <c r="AL17" s="5"/>
      <c r="AM17" s="6"/>
      <c r="AN17" s="6"/>
      <c r="AO17" s="6"/>
      <c r="AP17" s="4"/>
      <c r="AQ17" s="4"/>
      <c r="AR17" s="4"/>
      <c r="AS17" s="4"/>
      <c r="AT17" s="7"/>
      <c r="AU17" s="7"/>
      <c r="AV17" s="7"/>
      <c r="AW17" s="7"/>
      <c r="AX17" s="7"/>
      <c r="AY17" s="4"/>
      <c r="AZ17" s="4"/>
      <c r="BB17"/>
      <c r="BC17"/>
      <c r="BD17"/>
      <c r="BE17"/>
      <c r="BF17"/>
    </row>
    <row r="18" spans="2:87" ht="16.5" customHeight="1">
      <c r="B18" s="569" t="s">
        <v>115</v>
      </c>
      <c r="C18" s="570"/>
      <c r="D18" s="437"/>
      <c r="E18" s="546"/>
      <c r="F18" s="546"/>
      <c r="G18" s="546"/>
      <c r="H18" s="546"/>
      <c r="I18" s="546"/>
      <c r="J18" s="534"/>
      <c r="K18" s="535"/>
      <c r="L18" s="535"/>
      <c r="M18" s="536"/>
      <c r="N18" s="571"/>
      <c r="O18" s="572"/>
      <c r="P18" s="572"/>
      <c r="Q18" s="573"/>
      <c r="R18" s="534"/>
      <c r="S18" s="535"/>
      <c r="T18" s="535"/>
      <c r="U18" s="536"/>
      <c r="V18" s="548"/>
      <c r="W18" s="549"/>
      <c r="X18" s="549"/>
      <c r="Y18" s="550"/>
      <c r="Z18" s="566">
        <f t="shared" si="0"/>
        <v>0</v>
      </c>
      <c r="AA18" s="567"/>
      <c r="AB18" s="567"/>
      <c r="AC18" s="568"/>
      <c r="AD18"/>
      <c r="AE18"/>
      <c r="AF18"/>
      <c r="AH18" s="4"/>
      <c r="AI18" s="4"/>
      <c r="AJ18" s="5"/>
      <c r="AK18" s="5"/>
      <c r="AL18" s="5"/>
      <c r="AM18" s="6"/>
      <c r="AN18" s="6"/>
      <c r="AO18" s="6"/>
      <c r="AP18" s="4"/>
      <c r="AQ18" s="4"/>
      <c r="AR18" s="4"/>
      <c r="AS18" s="4"/>
      <c r="AT18" s="7"/>
      <c r="AU18" s="7"/>
      <c r="AV18" s="7"/>
      <c r="AW18" s="7"/>
      <c r="AX18" s="7"/>
      <c r="AY18" s="4"/>
      <c r="AZ18" s="4"/>
      <c r="BB18"/>
      <c r="BC18"/>
      <c r="BD18"/>
      <c r="BE18"/>
      <c r="BF18"/>
    </row>
    <row r="19" spans="2:87" ht="16.5" customHeight="1">
      <c r="B19" s="569" t="s">
        <v>116</v>
      </c>
      <c r="C19" s="570"/>
      <c r="D19" s="437"/>
      <c r="E19" s="546"/>
      <c r="F19" s="546"/>
      <c r="G19" s="546"/>
      <c r="H19" s="546"/>
      <c r="I19" s="546"/>
      <c r="J19" s="534"/>
      <c r="K19" s="535"/>
      <c r="L19" s="535"/>
      <c r="M19" s="536"/>
      <c r="N19" s="571"/>
      <c r="O19" s="572"/>
      <c r="P19" s="572"/>
      <c r="Q19" s="573"/>
      <c r="R19" s="534"/>
      <c r="S19" s="535"/>
      <c r="T19" s="535"/>
      <c r="U19" s="536"/>
      <c r="V19" s="548"/>
      <c r="W19" s="549"/>
      <c r="X19" s="549"/>
      <c r="Y19" s="550"/>
      <c r="Z19" s="566">
        <f t="shared" ref="Z19" si="1">V19</f>
        <v>0</v>
      </c>
      <c r="AA19" s="567"/>
      <c r="AB19" s="567"/>
      <c r="AC19" s="568"/>
      <c r="AD19"/>
      <c r="AE19"/>
      <c r="AF19"/>
      <c r="AH19" s="4"/>
      <c r="AI19" s="4"/>
      <c r="AJ19" s="5"/>
      <c r="AK19" s="5"/>
      <c r="AL19" s="5"/>
      <c r="AM19" s="8"/>
      <c r="AN19" s="8"/>
      <c r="AO19" s="8"/>
      <c r="AP19" s="4"/>
      <c r="AQ19" s="4"/>
      <c r="AR19" s="4"/>
      <c r="AS19" s="4"/>
      <c r="AT19" s="7"/>
      <c r="AU19" s="7"/>
      <c r="AV19" s="7"/>
      <c r="AW19" s="7"/>
      <c r="AX19" s="7"/>
      <c r="AY19" s="4"/>
      <c r="AZ19" s="4"/>
      <c r="BB19"/>
      <c r="BC19"/>
      <c r="BD19"/>
      <c r="BE19"/>
      <c r="BF19"/>
    </row>
    <row r="20" spans="2:87" ht="16.5" customHeight="1">
      <c r="B20" s="569" t="s">
        <v>117</v>
      </c>
      <c r="C20" s="570"/>
      <c r="D20" s="437"/>
      <c r="E20" s="546"/>
      <c r="F20" s="546"/>
      <c r="G20" s="546"/>
      <c r="H20" s="546"/>
      <c r="I20" s="546"/>
      <c r="J20" s="534"/>
      <c r="K20" s="535"/>
      <c r="L20" s="535"/>
      <c r="M20" s="536"/>
      <c r="N20" s="571"/>
      <c r="O20" s="572"/>
      <c r="P20" s="572"/>
      <c r="Q20" s="573"/>
      <c r="R20" s="534"/>
      <c r="S20" s="535"/>
      <c r="T20" s="535"/>
      <c r="U20" s="536"/>
      <c r="V20" s="548"/>
      <c r="W20" s="549"/>
      <c r="X20" s="549"/>
      <c r="Y20" s="550"/>
      <c r="Z20" s="566">
        <f t="shared" si="0"/>
        <v>0</v>
      </c>
      <c r="AA20" s="567"/>
      <c r="AB20" s="567"/>
      <c r="AC20" s="568"/>
      <c r="AD20"/>
      <c r="AE20"/>
      <c r="AF20"/>
      <c r="AH20" s="4"/>
      <c r="AI20" s="4"/>
      <c r="AJ20" s="5"/>
      <c r="AK20" s="5"/>
      <c r="AL20" s="5"/>
      <c r="AM20" s="8"/>
      <c r="AN20" s="8"/>
      <c r="AO20" s="8"/>
      <c r="AP20" s="4"/>
      <c r="AQ20" s="4"/>
      <c r="AR20" s="4"/>
      <c r="AS20" s="4"/>
      <c r="AT20" s="7"/>
      <c r="AU20" s="7"/>
      <c r="AV20" s="7"/>
      <c r="AW20" s="7"/>
      <c r="AX20" s="7"/>
      <c r="AY20" s="4"/>
      <c r="AZ20" s="4"/>
      <c r="BB20"/>
      <c r="BC20"/>
      <c r="BD20"/>
      <c r="BE20"/>
      <c r="BF20"/>
    </row>
    <row r="21" spans="2:87" ht="16.5" customHeight="1">
      <c r="B21" s="569" t="s">
        <v>118</v>
      </c>
      <c r="C21" s="570"/>
      <c r="D21" s="437"/>
      <c r="E21" s="546"/>
      <c r="F21" s="546"/>
      <c r="G21" s="546"/>
      <c r="H21" s="546"/>
      <c r="I21" s="546"/>
      <c r="J21" s="534"/>
      <c r="K21" s="535"/>
      <c r="L21" s="535"/>
      <c r="M21" s="536"/>
      <c r="N21" s="571"/>
      <c r="O21" s="572"/>
      <c r="P21" s="572"/>
      <c r="Q21" s="573"/>
      <c r="R21" s="534"/>
      <c r="S21" s="535"/>
      <c r="T21" s="535"/>
      <c r="U21" s="536"/>
      <c r="V21" s="548"/>
      <c r="W21" s="549"/>
      <c r="X21" s="549"/>
      <c r="Y21" s="550"/>
      <c r="Z21" s="566">
        <f t="shared" si="0"/>
        <v>0</v>
      </c>
      <c r="AA21" s="567"/>
      <c r="AB21" s="567"/>
      <c r="AC21" s="568"/>
      <c r="AD21"/>
      <c r="AE21"/>
      <c r="AF21"/>
      <c r="AH21" s="4"/>
      <c r="AI21" s="4"/>
      <c r="AJ21" s="5"/>
      <c r="AK21" s="5"/>
      <c r="AL21" s="5"/>
      <c r="AM21" s="8"/>
      <c r="AN21" s="8"/>
      <c r="AO21" s="8"/>
      <c r="AP21" s="4"/>
      <c r="AQ21" s="4"/>
      <c r="AR21" s="4"/>
      <c r="AS21" s="4"/>
      <c r="AT21" s="7"/>
      <c r="AU21" s="7"/>
      <c r="AV21" s="7"/>
      <c r="AW21" s="7"/>
      <c r="AX21" s="7"/>
      <c r="AY21" s="4"/>
      <c r="AZ21" s="4"/>
      <c r="BB21"/>
      <c r="BC21"/>
      <c r="BD21"/>
      <c r="BE21"/>
      <c r="BF21"/>
    </row>
    <row r="22" spans="2:87" ht="16.5" customHeight="1">
      <c r="B22" s="569" t="s">
        <v>119</v>
      </c>
      <c r="C22" s="570"/>
      <c r="D22" s="437"/>
      <c r="E22" s="546"/>
      <c r="F22" s="546"/>
      <c r="G22" s="546"/>
      <c r="H22" s="546"/>
      <c r="I22" s="546"/>
      <c r="J22" s="534"/>
      <c r="K22" s="535"/>
      <c r="L22" s="535"/>
      <c r="M22" s="536"/>
      <c r="N22" s="571"/>
      <c r="O22" s="572"/>
      <c r="P22" s="572"/>
      <c r="Q22" s="573"/>
      <c r="R22" s="534"/>
      <c r="S22" s="535"/>
      <c r="T22" s="535"/>
      <c r="U22" s="536"/>
      <c r="V22" s="548"/>
      <c r="W22" s="549"/>
      <c r="X22" s="549"/>
      <c r="Y22" s="550"/>
      <c r="Z22" s="566">
        <f t="shared" si="0"/>
        <v>0</v>
      </c>
      <c r="AA22" s="567"/>
      <c r="AB22" s="567"/>
      <c r="AC22" s="568"/>
      <c r="AD22"/>
      <c r="AE22"/>
      <c r="AF22"/>
      <c r="AH22" s="4"/>
      <c r="AI22" s="4"/>
      <c r="AJ22" s="5"/>
      <c r="AK22" s="5"/>
      <c r="AL22" s="5"/>
      <c r="AM22" s="8"/>
      <c r="AN22" s="8"/>
      <c r="AO22" s="8"/>
      <c r="AP22" s="4"/>
      <c r="AQ22" s="4"/>
      <c r="AR22" s="4"/>
      <c r="AS22" s="4"/>
      <c r="AT22" s="7"/>
      <c r="AU22" s="7"/>
      <c r="AV22" s="7"/>
      <c r="AW22" s="7"/>
      <c r="AX22" s="7"/>
      <c r="AY22" s="4"/>
      <c r="AZ22" s="4"/>
      <c r="BB22"/>
      <c r="BC22"/>
      <c r="BD22"/>
      <c r="BE22"/>
      <c r="BF22"/>
    </row>
    <row r="23" spans="2:87" ht="16.5" customHeight="1">
      <c r="B23" s="569" t="s">
        <v>120</v>
      </c>
      <c r="C23" s="570"/>
      <c r="D23" s="437"/>
      <c r="E23" s="546"/>
      <c r="F23" s="546"/>
      <c r="G23" s="546"/>
      <c r="H23" s="546"/>
      <c r="I23" s="546"/>
      <c r="J23" s="534"/>
      <c r="K23" s="535"/>
      <c r="L23" s="535"/>
      <c r="M23" s="536"/>
      <c r="N23" s="571"/>
      <c r="O23" s="572"/>
      <c r="P23" s="572"/>
      <c r="Q23" s="573"/>
      <c r="R23" s="534"/>
      <c r="S23" s="535"/>
      <c r="T23" s="535"/>
      <c r="U23" s="536"/>
      <c r="V23" s="548"/>
      <c r="W23" s="549"/>
      <c r="X23" s="549"/>
      <c r="Y23" s="550"/>
      <c r="Z23" s="566">
        <f t="shared" si="0"/>
        <v>0</v>
      </c>
      <c r="AA23" s="567"/>
      <c r="AB23" s="567"/>
      <c r="AC23" s="568"/>
      <c r="AD23"/>
      <c r="AE23"/>
      <c r="AF23"/>
      <c r="AH23" s="4"/>
      <c r="AI23" s="4"/>
      <c r="AJ23" s="5"/>
      <c r="AK23" s="5"/>
      <c r="AL23" s="5"/>
      <c r="AM23" s="8"/>
      <c r="AN23" s="8"/>
      <c r="AO23" s="8"/>
      <c r="AP23" s="4"/>
      <c r="AQ23" s="4"/>
      <c r="AR23" s="4"/>
      <c r="AS23" s="4"/>
      <c r="AT23" s="7"/>
      <c r="AU23" s="7"/>
      <c r="AV23" s="7"/>
      <c r="AW23" s="7"/>
      <c r="AX23" s="7"/>
      <c r="AY23" s="4"/>
      <c r="AZ23" s="4"/>
      <c r="BB23"/>
      <c r="BC23"/>
      <c r="BD23"/>
      <c r="BE23"/>
      <c r="BF23"/>
    </row>
    <row r="24" spans="2:87" ht="16.5" customHeight="1">
      <c r="B24" s="569" t="s">
        <v>121</v>
      </c>
      <c r="C24" s="570"/>
      <c r="D24" s="437"/>
      <c r="E24" s="546"/>
      <c r="F24" s="546"/>
      <c r="G24" s="546"/>
      <c r="H24" s="546"/>
      <c r="I24" s="546"/>
      <c r="J24" s="534"/>
      <c r="K24" s="535"/>
      <c r="L24" s="535"/>
      <c r="M24" s="536"/>
      <c r="N24" s="571"/>
      <c r="O24" s="572"/>
      <c r="P24" s="572"/>
      <c r="Q24" s="573"/>
      <c r="R24" s="534"/>
      <c r="S24" s="535"/>
      <c r="T24" s="535"/>
      <c r="U24" s="536"/>
      <c r="V24" s="548"/>
      <c r="W24" s="549"/>
      <c r="X24" s="549"/>
      <c r="Y24" s="550"/>
      <c r="Z24" s="566">
        <f t="shared" si="0"/>
        <v>0</v>
      </c>
      <c r="AA24" s="567"/>
      <c r="AB24" s="567"/>
      <c r="AC24" s="568"/>
      <c r="AD24"/>
      <c r="AE24"/>
      <c r="AF24"/>
      <c r="AH24" s="4"/>
      <c r="AI24" s="4"/>
      <c r="AJ24" s="5"/>
      <c r="AK24" s="5"/>
      <c r="AL24" s="5"/>
      <c r="AM24" s="8"/>
      <c r="AN24" s="8"/>
      <c r="AO24" s="8"/>
      <c r="AP24" s="4"/>
      <c r="AQ24" s="4"/>
      <c r="AR24" s="4"/>
      <c r="AS24" s="4"/>
      <c r="AT24" s="7"/>
      <c r="AU24" s="7"/>
      <c r="AV24" s="7"/>
      <c r="AW24" s="7"/>
      <c r="AX24" s="7"/>
      <c r="AY24" s="4"/>
      <c r="AZ24" s="4"/>
      <c r="BB24"/>
      <c r="BC24"/>
      <c r="BD24"/>
      <c r="BE24"/>
      <c r="BF24"/>
    </row>
    <row r="25" spans="2:87" ht="16.5" customHeight="1">
      <c r="B25" s="569" t="s">
        <v>122</v>
      </c>
      <c r="C25" s="570"/>
      <c r="D25" s="437"/>
      <c r="E25" s="546"/>
      <c r="F25" s="546"/>
      <c r="G25" s="546"/>
      <c r="H25" s="546"/>
      <c r="I25" s="546"/>
      <c r="J25" s="534"/>
      <c r="K25" s="535"/>
      <c r="L25" s="535"/>
      <c r="M25" s="536"/>
      <c r="N25" s="571"/>
      <c r="O25" s="572"/>
      <c r="P25" s="572"/>
      <c r="Q25" s="573"/>
      <c r="R25" s="534"/>
      <c r="S25" s="535"/>
      <c r="T25" s="535"/>
      <c r="U25" s="536"/>
      <c r="V25" s="548"/>
      <c r="W25" s="549"/>
      <c r="X25" s="549"/>
      <c r="Y25" s="550"/>
      <c r="Z25" s="566">
        <f t="shared" ref="Z25" si="2">V25</f>
        <v>0</v>
      </c>
      <c r="AA25" s="567"/>
      <c r="AB25" s="567"/>
      <c r="AC25" s="568"/>
      <c r="AD25"/>
      <c r="AE25"/>
      <c r="AF25"/>
      <c r="AH25" s="4"/>
      <c r="AI25" s="4"/>
      <c r="AJ25" s="5"/>
      <c r="AK25" s="5"/>
      <c r="AL25" s="5"/>
      <c r="AM25" s="8"/>
      <c r="AN25" s="8"/>
      <c r="AO25" s="8"/>
      <c r="AP25" s="4"/>
      <c r="AQ25" s="4"/>
      <c r="AR25" s="4"/>
      <c r="AS25" s="4"/>
      <c r="AT25" s="7"/>
      <c r="AU25" s="7"/>
      <c r="AV25" s="7"/>
      <c r="AW25" s="7"/>
      <c r="AX25" s="7"/>
      <c r="AY25" s="4"/>
      <c r="AZ25" s="4"/>
      <c r="BB25"/>
      <c r="BC25"/>
      <c r="BD25"/>
      <c r="BE25"/>
      <c r="BF25"/>
    </row>
    <row r="27" spans="2:87">
      <c r="B27" s="487" t="s">
        <v>123</v>
      </c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478" t="s">
        <v>124</v>
      </c>
      <c r="AB27" s="520"/>
      <c r="AC27" s="520"/>
      <c r="AD27" s="520"/>
      <c r="AE27" s="520"/>
      <c r="AF27" s="479"/>
      <c r="AG27" s="478" t="s">
        <v>125</v>
      </c>
      <c r="AH27" s="520"/>
      <c r="AI27" s="520"/>
      <c r="AJ27" s="520"/>
      <c r="AK27" s="520"/>
      <c r="AL27" s="479"/>
      <c r="AM27" s="478" t="s">
        <v>126</v>
      </c>
      <c r="AN27" s="520"/>
      <c r="AO27" s="520"/>
      <c r="AP27" s="520"/>
      <c r="AQ27" s="520"/>
      <c r="AR27" s="479"/>
      <c r="AY27" s="473" t="s">
        <v>127</v>
      </c>
      <c r="AZ27" s="473"/>
      <c r="BA27" s="473"/>
      <c r="BB27" s="473"/>
      <c r="BC27" s="473"/>
      <c r="BD27" s="473"/>
      <c r="CI27" s="85"/>
    </row>
    <row r="28" spans="2:87">
      <c r="B28" s="478" t="s">
        <v>104</v>
      </c>
      <c r="C28" s="479"/>
      <c r="D28" s="478" t="s">
        <v>39</v>
      </c>
      <c r="E28" s="520"/>
      <c r="F28" s="520"/>
      <c r="G28" s="520"/>
      <c r="H28" s="520"/>
      <c r="I28" s="520"/>
      <c r="J28" s="520"/>
      <c r="K28" s="520"/>
      <c r="L28" s="520"/>
      <c r="M28" s="479"/>
      <c r="N28" s="478" t="s">
        <v>128</v>
      </c>
      <c r="O28" s="520"/>
      <c r="P28" s="520"/>
      <c r="Q28" s="520"/>
      <c r="R28" s="479"/>
      <c r="S28" s="478" t="s">
        <v>287</v>
      </c>
      <c r="T28" s="520"/>
      <c r="U28" s="520"/>
      <c r="V28" s="479"/>
      <c r="W28" s="478" t="s">
        <v>130</v>
      </c>
      <c r="X28" s="479"/>
      <c r="Y28" s="478" t="s">
        <v>131</v>
      </c>
      <c r="Z28" s="479"/>
      <c r="AA28" s="478" t="s">
        <v>132</v>
      </c>
      <c r="AB28" s="520"/>
      <c r="AC28" s="479"/>
      <c r="AD28" s="478" t="s">
        <v>8</v>
      </c>
      <c r="AE28" s="520"/>
      <c r="AF28" s="479"/>
      <c r="AG28" s="478" t="s">
        <v>132</v>
      </c>
      <c r="AH28" s="520"/>
      <c r="AI28" s="479"/>
      <c r="AJ28" s="478" t="s">
        <v>8</v>
      </c>
      <c r="AK28" s="520"/>
      <c r="AL28" s="479"/>
      <c r="AM28" s="478" t="s">
        <v>132</v>
      </c>
      <c r="AN28" s="520"/>
      <c r="AO28" s="479"/>
      <c r="AP28" s="478" t="s">
        <v>8</v>
      </c>
      <c r="AQ28" s="520"/>
      <c r="AR28" s="479"/>
      <c r="AS28" s="478" t="s">
        <v>133</v>
      </c>
      <c r="AT28" s="520"/>
      <c r="AU28" s="479"/>
      <c r="AV28" s="478" t="s">
        <v>5</v>
      </c>
      <c r="AW28" s="520"/>
      <c r="AX28" s="479"/>
      <c r="AY28" s="473" t="s">
        <v>132</v>
      </c>
      <c r="AZ28" s="473"/>
      <c r="BA28" s="473"/>
      <c r="BB28" s="473" t="s">
        <v>8</v>
      </c>
      <c r="BC28" s="473"/>
      <c r="BD28" s="473"/>
      <c r="BE28" s="559" t="s">
        <v>134</v>
      </c>
      <c r="BF28" s="559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/>
      <c r="BV28" s="559"/>
      <c r="BW28" s="559"/>
      <c r="BX28" s="559"/>
      <c r="BY28" s="559"/>
      <c r="BZ28" s="559"/>
      <c r="CA28" s="559"/>
      <c r="CB28" s="559"/>
      <c r="CC28" s="559"/>
      <c r="CD28" s="559"/>
      <c r="CE28" s="559"/>
      <c r="CF28" s="560"/>
      <c r="CG28" s="130"/>
      <c r="CH28" s="83"/>
      <c r="CI28" s="9"/>
    </row>
    <row r="29" spans="2:87">
      <c r="B29" s="434" t="s">
        <v>110</v>
      </c>
      <c r="C29" s="435"/>
      <c r="D29" s="437"/>
      <c r="E29" s="546"/>
      <c r="F29" s="546"/>
      <c r="G29" s="546"/>
      <c r="H29" s="546"/>
      <c r="I29" s="546"/>
      <c r="J29" s="546"/>
      <c r="K29" s="546"/>
      <c r="L29" s="546"/>
      <c r="M29" s="547"/>
      <c r="N29" s="534"/>
      <c r="O29" s="535"/>
      <c r="P29" s="535"/>
      <c r="Q29" s="535"/>
      <c r="R29" s="536"/>
      <c r="S29" s="534"/>
      <c r="T29" s="535"/>
      <c r="U29" s="535"/>
      <c r="V29" s="536"/>
      <c r="W29" s="564"/>
      <c r="X29" s="565"/>
      <c r="Y29" s="534"/>
      <c r="Z29" s="536"/>
      <c r="AA29" s="548"/>
      <c r="AB29" s="549"/>
      <c r="AC29" s="550"/>
      <c r="AD29" s="551">
        <f>AA29*W29</f>
        <v>0</v>
      </c>
      <c r="AE29" s="552"/>
      <c r="AF29" s="553"/>
      <c r="AG29" s="551">
        <f>AA29*10/100</f>
        <v>0</v>
      </c>
      <c r="AH29" s="552"/>
      <c r="AI29" s="553"/>
      <c r="AJ29" s="551">
        <f>AD29*10/100</f>
        <v>0</v>
      </c>
      <c r="AK29" s="552"/>
      <c r="AL29" s="553"/>
      <c r="AM29" s="551">
        <f>AA29+AG29</f>
        <v>0</v>
      </c>
      <c r="AN29" s="552"/>
      <c r="AO29" s="553"/>
      <c r="AP29" s="551">
        <f>AD29+AJ29</f>
        <v>0</v>
      </c>
      <c r="AQ29" s="552"/>
      <c r="AR29" s="553"/>
      <c r="AS29" s="540"/>
      <c r="AT29" s="541"/>
      <c r="AU29" s="542"/>
      <c r="AV29" s="543" t="str">
        <f>IF(AS29="","",AS29)</f>
        <v/>
      </c>
      <c r="AW29" s="544"/>
      <c r="AX29" s="545"/>
      <c r="AY29" s="444">
        <f>IF($J$11="税込",AM29,AA29)</f>
        <v>0</v>
      </c>
      <c r="AZ29" s="444"/>
      <c r="BA29" s="444"/>
      <c r="BB29" s="444">
        <f>IF($J$11="税込",AP29,AD29)</f>
        <v>0</v>
      </c>
      <c r="BC29" s="444"/>
      <c r="BD29" s="444"/>
      <c r="BE29" s="437"/>
      <c r="BF29" s="546"/>
      <c r="BG29" s="546"/>
      <c r="BH29" s="546"/>
      <c r="BI29" s="546"/>
      <c r="BJ29" s="546"/>
      <c r="BK29" s="546"/>
      <c r="BL29" s="546"/>
      <c r="BM29" s="546"/>
      <c r="BN29" s="546"/>
      <c r="BO29" s="546"/>
      <c r="BP29" s="546"/>
      <c r="BQ29" s="546"/>
      <c r="BR29" s="546"/>
      <c r="BS29" s="546"/>
      <c r="BT29" s="546"/>
      <c r="BU29" s="546"/>
      <c r="BV29" s="546"/>
      <c r="BW29" s="546"/>
      <c r="BX29" s="546"/>
      <c r="BY29" s="546"/>
      <c r="BZ29" s="546"/>
      <c r="CA29" s="546"/>
      <c r="CB29" s="546"/>
      <c r="CC29" s="546"/>
      <c r="CD29" s="546"/>
      <c r="CE29" s="546"/>
      <c r="CF29" s="547"/>
      <c r="CG29" s="128"/>
      <c r="CH29" s="121"/>
      <c r="CI29" s="121"/>
    </row>
    <row r="30" spans="2:87">
      <c r="B30" s="434" t="s">
        <v>140</v>
      </c>
      <c r="C30" s="435"/>
      <c r="D30" s="437"/>
      <c r="E30" s="546"/>
      <c r="F30" s="546"/>
      <c r="G30" s="546"/>
      <c r="H30" s="546"/>
      <c r="I30" s="546"/>
      <c r="J30" s="546"/>
      <c r="K30" s="546"/>
      <c r="L30" s="546"/>
      <c r="M30" s="547"/>
      <c r="N30" s="534"/>
      <c r="O30" s="535"/>
      <c r="P30" s="535"/>
      <c r="Q30" s="535"/>
      <c r="R30" s="536"/>
      <c r="S30" s="534"/>
      <c r="T30" s="535"/>
      <c r="U30" s="535"/>
      <c r="V30" s="536"/>
      <c r="W30" s="564"/>
      <c r="X30" s="565"/>
      <c r="Y30" s="534"/>
      <c r="Z30" s="536"/>
      <c r="AA30" s="548"/>
      <c r="AB30" s="549"/>
      <c r="AC30" s="550"/>
      <c r="AD30" s="551">
        <f t="shared" ref="AD30:AD33" si="3">AA30*W30</f>
        <v>0</v>
      </c>
      <c r="AE30" s="552"/>
      <c r="AF30" s="553"/>
      <c r="AG30" s="551">
        <f>AA30*10/100</f>
        <v>0</v>
      </c>
      <c r="AH30" s="552"/>
      <c r="AI30" s="553"/>
      <c r="AJ30" s="551">
        <f>AD30*10/100</f>
        <v>0</v>
      </c>
      <c r="AK30" s="552"/>
      <c r="AL30" s="553"/>
      <c r="AM30" s="551">
        <f>AA30+AG30</f>
        <v>0</v>
      </c>
      <c r="AN30" s="552"/>
      <c r="AO30" s="553"/>
      <c r="AP30" s="551">
        <f>AD30+AJ30</f>
        <v>0</v>
      </c>
      <c r="AQ30" s="552"/>
      <c r="AR30" s="553"/>
      <c r="AS30" s="540"/>
      <c r="AT30" s="541"/>
      <c r="AU30" s="542"/>
      <c r="AV30" s="543" t="str">
        <f>IF(AS30="","",AS30)</f>
        <v/>
      </c>
      <c r="AW30" s="544"/>
      <c r="AX30" s="545"/>
      <c r="AY30" s="444">
        <f t="shared" ref="AY30:AY33" si="4">IF($J$11="税込",AM30,AA30)</f>
        <v>0</v>
      </c>
      <c r="AZ30" s="444"/>
      <c r="BA30" s="444"/>
      <c r="BB30" s="444">
        <f t="shared" ref="BB30:BB33" si="5">IF($J$11="税込",AP30,AD30)</f>
        <v>0</v>
      </c>
      <c r="BC30" s="444"/>
      <c r="BD30" s="444"/>
      <c r="BE30" s="437"/>
      <c r="BF30" s="546"/>
      <c r="BG30" s="546"/>
      <c r="BH30" s="546"/>
      <c r="BI30" s="546"/>
      <c r="BJ30" s="546"/>
      <c r="BK30" s="546"/>
      <c r="BL30" s="546"/>
      <c r="BM30" s="546"/>
      <c r="BN30" s="546"/>
      <c r="BO30" s="546"/>
      <c r="BP30" s="546"/>
      <c r="BQ30" s="546"/>
      <c r="BR30" s="546"/>
      <c r="BS30" s="546"/>
      <c r="BT30" s="546"/>
      <c r="BU30" s="546"/>
      <c r="BV30" s="546"/>
      <c r="BW30" s="546"/>
      <c r="BX30" s="546"/>
      <c r="BY30" s="546"/>
      <c r="BZ30" s="546"/>
      <c r="CA30" s="546"/>
      <c r="CB30" s="546"/>
      <c r="CC30" s="546"/>
      <c r="CD30" s="546"/>
      <c r="CE30" s="546"/>
      <c r="CF30" s="547"/>
      <c r="CG30" s="128"/>
      <c r="CH30" s="121"/>
      <c r="CI30" s="121"/>
    </row>
    <row r="31" spans="2:87">
      <c r="B31" s="434" t="s">
        <v>146</v>
      </c>
      <c r="C31" s="435"/>
      <c r="D31" s="437"/>
      <c r="E31" s="546"/>
      <c r="F31" s="546"/>
      <c r="G31" s="546"/>
      <c r="H31" s="546"/>
      <c r="I31" s="546"/>
      <c r="J31" s="546"/>
      <c r="K31" s="546"/>
      <c r="L31" s="546"/>
      <c r="M31" s="547"/>
      <c r="N31" s="534"/>
      <c r="O31" s="535"/>
      <c r="P31" s="535"/>
      <c r="Q31" s="535"/>
      <c r="R31" s="536"/>
      <c r="S31" s="534"/>
      <c r="T31" s="535"/>
      <c r="U31" s="535"/>
      <c r="V31" s="536"/>
      <c r="W31" s="564"/>
      <c r="X31" s="565"/>
      <c r="Y31" s="534"/>
      <c r="Z31" s="536"/>
      <c r="AA31" s="548"/>
      <c r="AB31" s="549"/>
      <c r="AC31" s="550"/>
      <c r="AD31" s="551">
        <f t="shared" si="3"/>
        <v>0</v>
      </c>
      <c r="AE31" s="552"/>
      <c r="AF31" s="553"/>
      <c r="AG31" s="551">
        <f>AA31*10/100</f>
        <v>0</v>
      </c>
      <c r="AH31" s="552"/>
      <c r="AI31" s="553"/>
      <c r="AJ31" s="551">
        <f>AD31*10/100</f>
        <v>0</v>
      </c>
      <c r="AK31" s="552"/>
      <c r="AL31" s="553"/>
      <c r="AM31" s="551">
        <f>AA31+AG31</f>
        <v>0</v>
      </c>
      <c r="AN31" s="552"/>
      <c r="AO31" s="553"/>
      <c r="AP31" s="551">
        <f>AD31+AJ31</f>
        <v>0</v>
      </c>
      <c r="AQ31" s="552"/>
      <c r="AR31" s="553"/>
      <c r="AS31" s="540"/>
      <c r="AT31" s="541"/>
      <c r="AU31" s="542"/>
      <c r="AV31" s="543" t="str">
        <f>IF(AS31="","",AS31)</f>
        <v/>
      </c>
      <c r="AW31" s="544"/>
      <c r="AX31" s="545"/>
      <c r="AY31" s="444">
        <f t="shared" si="4"/>
        <v>0</v>
      </c>
      <c r="AZ31" s="444"/>
      <c r="BA31" s="444"/>
      <c r="BB31" s="444">
        <f t="shared" si="5"/>
        <v>0</v>
      </c>
      <c r="BC31" s="444"/>
      <c r="BD31" s="444"/>
      <c r="BE31" s="437"/>
      <c r="BF31" s="546"/>
      <c r="BG31" s="546"/>
      <c r="BH31" s="546"/>
      <c r="BI31" s="546"/>
      <c r="BJ31" s="546"/>
      <c r="BK31" s="546"/>
      <c r="BL31" s="546"/>
      <c r="BM31" s="546"/>
      <c r="BN31" s="546"/>
      <c r="BO31" s="546"/>
      <c r="BP31" s="546"/>
      <c r="BQ31" s="546"/>
      <c r="BR31" s="546"/>
      <c r="BS31" s="546"/>
      <c r="BT31" s="546"/>
      <c r="BU31" s="546"/>
      <c r="BV31" s="546"/>
      <c r="BW31" s="546"/>
      <c r="BX31" s="546"/>
      <c r="BY31" s="546"/>
      <c r="BZ31" s="546"/>
      <c r="CA31" s="546"/>
      <c r="CB31" s="546"/>
      <c r="CC31" s="546"/>
      <c r="CD31" s="546"/>
      <c r="CE31" s="546"/>
      <c r="CF31" s="547"/>
      <c r="CG31" s="128"/>
      <c r="CH31" s="121"/>
      <c r="CI31" s="121"/>
    </row>
    <row r="32" spans="2:87">
      <c r="B32" s="434" t="s">
        <v>150</v>
      </c>
      <c r="C32" s="435"/>
      <c r="D32" s="437"/>
      <c r="E32" s="546"/>
      <c r="F32" s="546"/>
      <c r="G32" s="546"/>
      <c r="H32" s="546"/>
      <c r="I32" s="546"/>
      <c r="J32" s="546"/>
      <c r="K32" s="546"/>
      <c r="L32" s="546"/>
      <c r="M32" s="547"/>
      <c r="N32" s="534"/>
      <c r="O32" s="535"/>
      <c r="P32" s="535"/>
      <c r="Q32" s="535"/>
      <c r="R32" s="536"/>
      <c r="S32" s="534"/>
      <c r="T32" s="535"/>
      <c r="U32" s="535"/>
      <c r="V32" s="536"/>
      <c r="W32" s="564"/>
      <c r="X32" s="565"/>
      <c r="Y32" s="534"/>
      <c r="Z32" s="536"/>
      <c r="AA32" s="548"/>
      <c r="AB32" s="549"/>
      <c r="AC32" s="550"/>
      <c r="AD32" s="551">
        <f t="shared" si="3"/>
        <v>0</v>
      </c>
      <c r="AE32" s="552"/>
      <c r="AF32" s="553"/>
      <c r="AG32" s="551">
        <f t="shared" ref="AG32:AG33" si="6">AA32*10/100</f>
        <v>0</v>
      </c>
      <c r="AH32" s="552"/>
      <c r="AI32" s="553"/>
      <c r="AJ32" s="551">
        <f t="shared" ref="AJ32:AJ33" si="7">AD32*10/100</f>
        <v>0</v>
      </c>
      <c r="AK32" s="552"/>
      <c r="AL32" s="553"/>
      <c r="AM32" s="551">
        <f t="shared" ref="AM32:AM33" si="8">AA32+AG32</f>
        <v>0</v>
      </c>
      <c r="AN32" s="552"/>
      <c r="AO32" s="553"/>
      <c r="AP32" s="551">
        <f t="shared" ref="AP32:AP33" si="9">AD32+AJ32</f>
        <v>0</v>
      </c>
      <c r="AQ32" s="552"/>
      <c r="AR32" s="553"/>
      <c r="AS32" s="540"/>
      <c r="AT32" s="541"/>
      <c r="AU32" s="542"/>
      <c r="AV32" s="543" t="str">
        <f t="shared" ref="AV32:AV33" si="10">IF(AS32="","",AS32)</f>
        <v/>
      </c>
      <c r="AW32" s="544"/>
      <c r="AX32" s="545"/>
      <c r="AY32" s="444">
        <f t="shared" si="4"/>
        <v>0</v>
      </c>
      <c r="AZ32" s="444"/>
      <c r="BA32" s="444"/>
      <c r="BB32" s="444">
        <f t="shared" si="5"/>
        <v>0</v>
      </c>
      <c r="BC32" s="444"/>
      <c r="BD32" s="444"/>
      <c r="BE32" s="437"/>
      <c r="BF32" s="546"/>
      <c r="BG32" s="546"/>
      <c r="BH32" s="546"/>
      <c r="BI32" s="546"/>
      <c r="BJ32" s="546"/>
      <c r="BK32" s="546"/>
      <c r="BL32" s="546"/>
      <c r="BM32" s="546"/>
      <c r="BN32" s="546"/>
      <c r="BO32" s="546"/>
      <c r="BP32" s="546"/>
      <c r="BQ32" s="546"/>
      <c r="BR32" s="546"/>
      <c r="BS32" s="546"/>
      <c r="BT32" s="546"/>
      <c r="BU32" s="546"/>
      <c r="BV32" s="546"/>
      <c r="BW32" s="546"/>
      <c r="BX32" s="546"/>
      <c r="BY32" s="546"/>
      <c r="BZ32" s="546"/>
      <c r="CA32" s="546"/>
      <c r="CB32" s="546"/>
      <c r="CC32" s="546"/>
      <c r="CD32" s="546"/>
      <c r="CE32" s="546"/>
      <c r="CF32" s="547"/>
      <c r="CG32" s="128"/>
      <c r="CH32" s="121"/>
      <c r="CI32" s="121"/>
    </row>
    <row r="33" spans="2:89">
      <c r="B33" s="434" t="s">
        <v>151</v>
      </c>
      <c r="C33" s="435"/>
      <c r="D33" s="437"/>
      <c r="E33" s="546"/>
      <c r="F33" s="546"/>
      <c r="G33" s="546"/>
      <c r="H33" s="546"/>
      <c r="I33" s="546"/>
      <c r="J33" s="546"/>
      <c r="K33" s="546"/>
      <c r="L33" s="546"/>
      <c r="M33" s="547"/>
      <c r="N33" s="534"/>
      <c r="O33" s="535"/>
      <c r="P33" s="535"/>
      <c r="Q33" s="535"/>
      <c r="R33" s="536"/>
      <c r="S33" s="534"/>
      <c r="T33" s="535"/>
      <c r="U33" s="535"/>
      <c r="V33" s="536"/>
      <c r="W33" s="564"/>
      <c r="X33" s="565"/>
      <c r="Y33" s="534"/>
      <c r="Z33" s="536"/>
      <c r="AA33" s="548"/>
      <c r="AB33" s="549"/>
      <c r="AC33" s="550"/>
      <c r="AD33" s="551">
        <f t="shared" si="3"/>
        <v>0</v>
      </c>
      <c r="AE33" s="552"/>
      <c r="AF33" s="553"/>
      <c r="AG33" s="551">
        <f t="shared" si="6"/>
        <v>0</v>
      </c>
      <c r="AH33" s="552"/>
      <c r="AI33" s="553"/>
      <c r="AJ33" s="551">
        <f t="shared" si="7"/>
        <v>0</v>
      </c>
      <c r="AK33" s="552"/>
      <c r="AL33" s="553"/>
      <c r="AM33" s="551">
        <f t="shared" si="8"/>
        <v>0</v>
      </c>
      <c r="AN33" s="552"/>
      <c r="AO33" s="553"/>
      <c r="AP33" s="551">
        <f t="shared" si="9"/>
        <v>0</v>
      </c>
      <c r="AQ33" s="552"/>
      <c r="AR33" s="553"/>
      <c r="AS33" s="540"/>
      <c r="AT33" s="541"/>
      <c r="AU33" s="542"/>
      <c r="AV33" s="543" t="str">
        <f t="shared" si="10"/>
        <v/>
      </c>
      <c r="AW33" s="544"/>
      <c r="AX33" s="545"/>
      <c r="AY33" s="444">
        <f t="shared" si="4"/>
        <v>0</v>
      </c>
      <c r="AZ33" s="444"/>
      <c r="BA33" s="444"/>
      <c r="BB33" s="444">
        <f t="shared" si="5"/>
        <v>0</v>
      </c>
      <c r="BC33" s="444"/>
      <c r="BD33" s="444"/>
      <c r="BE33" s="437"/>
      <c r="BF33" s="546"/>
      <c r="BG33" s="546"/>
      <c r="BH33" s="546"/>
      <c r="BI33" s="546"/>
      <c r="BJ33" s="546"/>
      <c r="BK33" s="546"/>
      <c r="BL33" s="546"/>
      <c r="BM33" s="546"/>
      <c r="BN33" s="546"/>
      <c r="BO33" s="546"/>
      <c r="BP33" s="546"/>
      <c r="BQ33" s="546"/>
      <c r="BR33" s="546"/>
      <c r="BS33" s="546"/>
      <c r="BT33" s="546"/>
      <c r="BU33" s="546"/>
      <c r="BV33" s="546"/>
      <c r="BW33" s="546"/>
      <c r="BX33" s="546"/>
      <c r="BY33" s="546"/>
      <c r="BZ33" s="546"/>
      <c r="CA33" s="546"/>
      <c r="CB33" s="546"/>
      <c r="CC33" s="546"/>
      <c r="CD33" s="546"/>
      <c r="CE33" s="546"/>
      <c r="CF33" s="547"/>
      <c r="CG33" s="128"/>
      <c r="CH33" s="121"/>
      <c r="CI33" s="121"/>
    </row>
    <row r="34" spans="2:89" s="86" customFormat="1">
      <c r="B34" s="83"/>
    </row>
    <row r="35" spans="2:89">
      <c r="B35" s="524" t="s">
        <v>152</v>
      </c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4"/>
      <c r="AN35" s="524"/>
      <c r="AO35" s="524"/>
      <c r="AP35" s="524"/>
      <c r="AQ35" s="524"/>
      <c r="AR35" s="524"/>
      <c r="AS35" s="524"/>
      <c r="AT35" s="524"/>
      <c r="AU35" s="524"/>
      <c r="AV35" s="524"/>
      <c r="AW35" s="524"/>
      <c r="AX35" s="524"/>
      <c r="AY35" s="524"/>
      <c r="AZ35" s="524"/>
      <c r="BA35" s="524"/>
      <c r="BB35" s="524"/>
      <c r="BC35" s="524"/>
      <c r="BD35" s="524"/>
      <c r="BE35" s="524"/>
      <c r="BF35" s="524"/>
      <c r="BG35" s="524"/>
    </row>
    <row r="36" spans="2:89" ht="18.75" customHeight="1">
      <c r="B36" s="487" t="s">
        <v>153</v>
      </c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478" t="s">
        <v>124</v>
      </c>
      <c r="AB36" s="520"/>
      <c r="AC36" s="520"/>
      <c r="AD36" s="520"/>
      <c r="AE36" s="520"/>
      <c r="AF36" s="479"/>
      <c r="AG36" s="478" t="s">
        <v>125</v>
      </c>
      <c r="AH36" s="520"/>
      <c r="AI36" s="520"/>
      <c r="AJ36" s="520"/>
      <c r="AK36" s="520"/>
      <c r="AL36" s="479"/>
      <c r="AM36" s="478" t="s">
        <v>126</v>
      </c>
      <c r="AN36" s="520"/>
      <c r="AO36" s="520"/>
      <c r="AP36" s="520"/>
      <c r="AQ36" s="520"/>
      <c r="AR36" s="479"/>
      <c r="AY36" s="478" t="s">
        <v>109</v>
      </c>
      <c r="AZ36" s="520"/>
      <c r="BA36" s="520"/>
      <c r="BB36" s="520"/>
      <c r="BC36" s="520"/>
      <c r="BD36" s="479"/>
      <c r="CK36" s="85"/>
    </row>
    <row r="37" spans="2:89">
      <c r="B37" s="478" t="s">
        <v>104</v>
      </c>
      <c r="C37" s="479"/>
      <c r="D37" s="478" t="s">
        <v>154</v>
      </c>
      <c r="E37" s="520"/>
      <c r="F37" s="520"/>
      <c r="G37" s="520"/>
      <c r="H37" s="520"/>
      <c r="I37" s="520"/>
      <c r="J37" s="520"/>
      <c r="K37" s="520"/>
      <c r="L37" s="520"/>
      <c r="M37" s="479"/>
      <c r="N37" s="478" t="s">
        <v>155</v>
      </c>
      <c r="O37" s="520"/>
      <c r="P37" s="520"/>
      <c r="Q37" s="520"/>
      <c r="R37" s="479"/>
      <c r="S37" s="478" t="s">
        <v>156</v>
      </c>
      <c r="T37" s="520"/>
      <c r="U37" s="520"/>
      <c r="V37" s="479"/>
      <c r="W37" s="478" t="s">
        <v>130</v>
      </c>
      <c r="X37" s="479"/>
      <c r="Y37" s="478" t="s">
        <v>131</v>
      </c>
      <c r="Z37" s="479"/>
      <c r="AA37" s="478" t="s">
        <v>132</v>
      </c>
      <c r="AB37" s="520"/>
      <c r="AC37" s="479"/>
      <c r="AD37" s="478" t="s">
        <v>8</v>
      </c>
      <c r="AE37" s="520"/>
      <c r="AF37" s="479"/>
      <c r="AG37" s="478" t="s">
        <v>132</v>
      </c>
      <c r="AH37" s="520"/>
      <c r="AI37" s="479"/>
      <c r="AJ37" s="478" t="s">
        <v>8</v>
      </c>
      <c r="AK37" s="520"/>
      <c r="AL37" s="479"/>
      <c r="AM37" s="478" t="s">
        <v>132</v>
      </c>
      <c r="AN37" s="520"/>
      <c r="AO37" s="479"/>
      <c r="AP37" s="478" t="s">
        <v>8</v>
      </c>
      <c r="AQ37" s="520"/>
      <c r="AR37" s="479"/>
      <c r="AS37" s="478" t="s">
        <v>157</v>
      </c>
      <c r="AT37" s="520"/>
      <c r="AU37" s="479"/>
      <c r="AV37" s="478" t="s">
        <v>5</v>
      </c>
      <c r="AW37" s="520"/>
      <c r="AX37" s="479"/>
      <c r="AY37" s="478" t="s">
        <v>132</v>
      </c>
      <c r="AZ37" s="520"/>
      <c r="BA37" s="479"/>
      <c r="BB37" s="478" t="s">
        <v>8</v>
      </c>
      <c r="BC37" s="520"/>
      <c r="BD37" s="479"/>
      <c r="BE37" s="478" t="s">
        <v>158</v>
      </c>
      <c r="BF37" s="520"/>
      <c r="BG37" s="520"/>
      <c r="BH37" s="520"/>
      <c r="BI37" s="520"/>
      <c r="BJ37" s="520"/>
      <c r="BK37" s="520"/>
      <c r="BL37" s="479"/>
      <c r="BM37" s="478" t="s">
        <v>159</v>
      </c>
      <c r="BN37" s="520"/>
      <c r="BO37" s="520"/>
      <c r="BP37" s="520"/>
      <c r="BQ37" s="520"/>
      <c r="BR37" s="520"/>
      <c r="BS37" s="520"/>
      <c r="BT37" s="520"/>
      <c r="BU37" s="520"/>
      <c r="BV37" s="479"/>
      <c r="BW37" s="478" t="s">
        <v>160</v>
      </c>
      <c r="BX37" s="520"/>
      <c r="BY37" s="520"/>
      <c r="BZ37" s="520"/>
      <c r="CA37" s="520"/>
      <c r="CB37" s="520"/>
      <c r="CC37" s="520"/>
      <c r="CD37" s="520"/>
      <c r="CE37" s="520"/>
      <c r="CF37" s="479"/>
      <c r="CG37" s="127"/>
      <c r="CH37" s="9"/>
      <c r="CI37" s="9"/>
    </row>
    <row r="38" spans="2:89">
      <c r="B38" s="434" t="s">
        <v>110</v>
      </c>
      <c r="C38" s="435"/>
      <c r="D38" s="437"/>
      <c r="E38" s="546"/>
      <c r="F38" s="546"/>
      <c r="G38" s="546"/>
      <c r="H38" s="546"/>
      <c r="I38" s="546"/>
      <c r="J38" s="546"/>
      <c r="K38" s="546"/>
      <c r="L38" s="546"/>
      <c r="M38" s="547"/>
      <c r="N38" s="534"/>
      <c r="O38" s="535"/>
      <c r="P38" s="535"/>
      <c r="Q38" s="535"/>
      <c r="R38" s="536"/>
      <c r="S38" s="534"/>
      <c r="T38" s="535"/>
      <c r="U38" s="535"/>
      <c r="V38" s="536"/>
      <c r="W38" s="564"/>
      <c r="X38" s="565"/>
      <c r="Y38" s="534"/>
      <c r="Z38" s="536"/>
      <c r="AA38" s="548"/>
      <c r="AB38" s="549"/>
      <c r="AC38" s="550"/>
      <c r="AD38" s="551">
        <f>AA38*W38</f>
        <v>0</v>
      </c>
      <c r="AE38" s="552"/>
      <c r="AF38" s="553"/>
      <c r="AG38" s="551">
        <f>AA38*10/100</f>
        <v>0</v>
      </c>
      <c r="AH38" s="552"/>
      <c r="AI38" s="553"/>
      <c r="AJ38" s="551">
        <f>AD38*10/100</f>
        <v>0</v>
      </c>
      <c r="AK38" s="552"/>
      <c r="AL38" s="553"/>
      <c r="AM38" s="551">
        <f>AA38+AG38</f>
        <v>0</v>
      </c>
      <c r="AN38" s="552"/>
      <c r="AO38" s="553"/>
      <c r="AP38" s="551">
        <f>AD38+AJ38</f>
        <v>0</v>
      </c>
      <c r="AQ38" s="552"/>
      <c r="AR38" s="553"/>
      <c r="AS38" s="540"/>
      <c r="AT38" s="541"/>
      <c r="AU38" s="542"/>
      <c r="AV38" s="543" t="str">
        <f>IF(AS38="","",AS38)</f>
        <v/>
      </c>
      <c r="AW38" s="544"/>
      <c r="AX38" s="545"/>
      <c r="AY38" s="561">
        <f>IF($J$11="税込",AM38,AA38)</f>
        <v>0</v>
      </c>
      <c r="AZ38" s="562"/>
      <c r="BA38" s="563"/>
      <c r="BB38" s="561">
        <f>IF($J$11="税込",AP38,AD38)</f>
        <v>0</v>
      </c>
      <c r="BC38" s="562"/>
      <c r="BD38" s="563"/>
      <c r="BE38" s="534"/>
      <c r="BF38" s="535"/>
      <c r="BG38" s="535"/>
      <c r="BH38" s="535"/>
      <c r="BI38" s="535"/>
      <c r="BJ38" s="535"/>
      <c r="BK38" s="535"/>
      <c r="BL38" s="536"/>
      <c r="BM38" s="534"/>
      <c r="BN38" s="535"/>
      <c r="BO38" s="535"/>
      <c r="BP38" s="535"/>
      <c r="BQ38" s="535"/>
      <c r="BR38" s="535"/>
      <c r="BS38" s="535"/>
      <c r="BT38" s="535"/>
      <c r="BU38" s="535"/>
      <c r="BV38" s="536"/>
      <c r="BW38" s="534"/>
      <c r="BX38" s="535"/>
      <c r="BY38" s="535"/>
      <c r="BZ38" s="535"/>
      <c r="CA38" s="535"/>
      <c r="CB38" s="535"/>
      <c r="CC38" s="535"/>
      <c r="CD38" s="535"/>
      <c r="CE38" s="535"/>
      <c r="CF38" s="536"/>
      <c r="CG38" s="128"/>
      <c r="CH38" s="121"/>
      <c r="CI38" s="121"/>
    </row>
    <row r="39" spans="2:89">
      <c r="B39" s="434" t="s">
        <v>140</v>
      </c>
      <c r="C39" s="435"/>
      <c r="D39" s="437"/>
      <c r="E39" s="546"/>
      <c r="F39" s="546"/>
      <c r="G39" s="546"/>
      <c r="H39" s="546"/>
      <c r="I39" s="546"/>
      <c r="J39" s="546"/>
      <c r="K39" s="546"/>
      <c r="L39" s="546"/>
      <c r="M39" s="547"/>
      <c r="N39" s="534"/>
      <c r="O39" s="535"/>
      <c r="P39" s="535"/>
      <c r="Q39" s="535"/>
      <c r="R39" s="536"/>
      <c r="S39" s="534"/>
      <c r="T39" s="535"/>
      <c r="U39" s="535"/>
      <c r="V39" s="536"/>
      <c r="W39" s="564"/>
      <c r="X39" s="565"/>
      <c r="Y39" s="534"/>
      <c r="Z39" s="536"/>
      <c r="AA39" s="548"/>
      <c r="AB39" s="549"/>
      <c r="AC39" s="550"/>
      <c r="AD39" s="551">
        <f>AA39*W39</f>
        <v>0</v>
      </c>
      <c r="AE39" s="552"/>
      <c r="AF39" s="553"/>
      <c r="AG39" s="551">
        <f>AA39*10/100</f>
        <v>0</v>
      </c>
      <c r="AH39" s="552"/>
      <c r="AI39" s="553"/>
      <c r="AJ39" s="551">
        <f>AD39*10/100</f>
        <v>0</v>
      </c>
      <c r="AK39" s="552"/>
      <c r="AL39" s="553"/>
      <c r="AM39" s="551">
        <f>AA39+AG39</f>
        <v>0</v>
      </c>
      <c r="AN39" s="552"/>
      <c r="AO39" s="553"/>
      <c r="AP39" s="551">
        <f>AD39+AJ39</f>
        <v>0</v>
      </c>
      <c r="AQ39" s="552"/>
      <c r="AR39" s="553"/>
      <c r="AS39" s="540"/>
      <c r="AT39" s="541"/>
      <c r="AU39" s="542"/>
      <c r="AV39" s="543" t="str">
        <f>IF(AS39="","",AS39)</f>
        <v/>
      </c>
      <c r="AW39" s="544"/>
      <c r="AX39" s="545"/>
      <c r="AY39" s="561">
        <f t="shared" ref="AY39:AY42" si="11">IF($J$11="税込",AM39,AA39)</f>
        <v>0</v>
      </c>
      <c r="AZ39" s="562"/>
      <c r="BA39" s="563"/>
      <c r="BB39" s="561">
        <f t="shared" ref="BB39:BB42" si="12">IF($J$11="税込",AP39,AD39)</f>
        <v>0</v>
      </c>
      <c r="BC39" s="562"/>
      <c r="BD39" s="563"/>
      <c r="BE39" s="534"/>
      <c r="BF39" s="535"/>
      <c r="BG39" s="535"/>
      <c r="BH39" s="535"/>
      <c r="BI39" s="535"/>
      <c r="BJ39" s="535"/>
      <c r="BK39" s="535"/>
      <c r="BL39" s="536"/>
      <c r="BM39" s="534"/>
      <c r="BN39" s="535"/>
      <c r="BO39" s="535"/>
      <c r="BP39" s="535"/>
      <c r="BQ39" s="535"/>
      <c r="BR39" s="535"/>
      <c r="BS39" s="535"/>
      <c r="BT39" s="535"/>
      <c r="BU39" s="535"/>
      <c r="BV39" s="536"/>
      <c r="BW39" s="534"/>
      <c r="BX39" s="535"/>
      <c r="BY39" s="535"/>
      <c r="BZ39" s="535"/>
      <c r="CA39" s="535"/>
      <c r="CB39" s="535"/>
      <c r="CC39" s="535"/>
      <c r="CD39" s="535"/>
      <c r="CE39" s="535"/>
      <c r="CF39" s="536"/>
      <c r="CG39" s="128"/>
      <c r="CH39" s="121"/>
      <c r="CI39" s="121"/>
    </row>
    <row r="40" spans="2:89">
      <c r="B40" s="434" t="s">
        <v>146</v>
      </c>
      <c r="C40" s="435"/>
      <c r="D40" s="437"/>
      <c r="E40" s="546"/>
      <c r="F40" s="546"/>
      <c r="G40" s="546"/>
      <c r="H40" s="546"/>
      <c r="I40" s="546"/>
      <c r="J40" s="546"/>
      <c r="K40" s="546"/>
      <c r="L40" s="546"/>
      <c r="M40" s="547"/>
      <c r="N40" s="534"/>
      <c r="O40" s="535"/>
      <c r="P40" s="535"/>
      <c r="Q40" s="535"/>
      <c r="R40" s="536"/>
      <c r="S40" s="534"/>
      <c r="T40" s="535"/>
      <c r="U40" s="535"/>
      <c r="V40" s="536"/>
      <c r="W40" s="564"/>
      <c r="X40" s="565"/>
      <c r="Y40" s="534"/>
      <c r="Z40" s="536"/>
      <c r="AA40" s="548"/>
      <c r="AB40" s="549"/>
      <c r="AC40" s="550"/>
      <c r="AD40" s="551">
        <f>AA40*W40</f>
        <v>0</v>
      </c>
      <c r="AE40" s="552"/>
      <c r="AF40" s="553"/>
      <c r="AG40" s="551">
        <f>AA40*10/100</f>
        <v>0</v>
      </c>
      <c r="AH40" s="552"/>
      <c r="AI40" s="553"/>
      <c r="AJ40" s="551">
        <f>AD40*10/100</f>
        <v>0</v>
      </c>
      <c r="AK40" s="552"/>
      <c r="AL40" s="553"/>
      <c r="AM40" s="551">
        <f>AA40+AG40</f>
        <v>0</v>
      </c>
      <c r="AN40" s="552"/>
      <c r="AO40" s="553"/>
      <c r="AP40" s="551">
        <f>AD40+AJ40</f>
        <v>0</v>
      </c>
      <c r="AQ40" s="552"/>
      <c r="AR40" s="553"/>
      <c r="AS40" s="540"/>
      <c r="AT40" s="541"/>
      <c r="AU40" s="542"/>
      <c r="AV40" s="543" t="str">
        <f>IF(AS40="","",AS40)</f>
        <v/>
      </c>
      <c r="AW40" s="544"/>
      <c r="AX40" s="545"/>
      <c r="AY40" s="561">
        <f t="shared" si="11"/>
        <v>0</v>
      </c>
      <c r="AZ40" s="562"/>
      <c r="BA40" s="563"/>
      <c r="BB40" s="561">
        <f t="shared" si="12"/>
        <v>0</v>
      </c>
      <c r="BC40" s="562"/>
      <c r="BD40" s="563"/>
      <c r="BE40" s="534"/>
      <c r="BF40" s="535"/>
      <c r="BG40" s="535"/>
      <c r="BH40" s="535"/>
      <c r="BI40" s="535"/>
      <c r="BJ40" s="535"/>
      <c r="BK40" s="535"/>
      <c r="BL40" s="536"/>
      <c r="BM40" s="534"/>
      <c r="BN40" s="535"/>
      <c r="BO40" s="535"/>
      <c r="BP40" s="535"/>
      <c r="BQ40" s="535"/>
      <c r="BR40" s="535"/>
      <c r="BS40" s="535"/>
      <c r="BT40" s="535"/>
      <c r="BU40" s="535"/>
      <c r="BV40" s="536"/>
      <c r="BW40" s="534"/>
      <c r="BX40" s="535"/>
      <c r="BY40" s="535"/>
      <c r="BZ40" s="535"/>
      <c r="CA40" s="535"/>
      <c r="CB40" s="535"/>
      <c r="CC40" s="535"/>
      <c r="CD40" s="535"/>
      <c r="CE40" s="535"/>
      <c r="CF40" s="536"/>
      <c r="CG40" s="128"/>
      <c r="CH40" s="121"/>
      <c r="CI40" s="121"/>
    </row>
    <row r="41" spans="2:89">
      <c r="B41" s="434" t="s">
        <v>150</v>
      </c>
      <c r="C41" s="435"/>
      <c r="D41" s="437"/>
      <c r="E41" s="546"/>
      <c r="F41" s="546"/>
      <c r="G41" s="546"/>
      <c r="H41" s="546"/>
      <c r="I41" s="546"/>
      <c r="J41" s="546"/>
      <c r="K41" s="546"/>
      <c r="L41" s="546"/>
      <c r="M41" s="547"/>
      <c r="N41" s="534"/>
      <c r="O41" s="535"/>
      <c r="P41" s="535"/>
      <c r="Q41" s="535"/>
      <c r="R41" s="536"/>
      <c r="S41" s="534"/>
      <c r="T41" s="535"/>
      <c r="U41" s="535"/>
      <c r="V41" s="536"/>
      <c r="W41" s="564"/>
      <c r="X41" s="565"/>
      <c r="Y41" s="534"/>
      <c r="Z41" s="536"/>
      <c r="AA41" s="548"/>
      <c r="AB41" s="549"/>
      <c r="AC41" s="550"/>
      <c r="AD41" s="551">
        <f>AA41*W41</f>
        <v>0</v>
      </c>
      <c r="AE41" s="552"/>
      <c r="AF41" s="553"/>
      <c r="AG41" s="551">
        <f>AA41*10/100</f>
        <v>0</v>
      </c>
      <c r="AH41" s="552"/>
      <c r="AI41" s="553"/>
      <c r="AJ41" s="551">
        <f>AD41*10/100</f>
        <v>0</v>
      </c>
      <c r="AK41" s="552"/>
      <c r="AL41" s="553"/>
      <c r="AM41" s="551">
        <f>AA41+AG41</f>
        <v>0</v>
      </c>
      <c r="AN41" s="552"/>
      <c r="AO41" s="553"/>
      <c r="AP41" s="551">
        <f>AD41+AJ41</f>
        <v>0</v>
      </c>
      <c r="AQ41" s="552"/>
      <c r="AR41" s="553"/>
      <c r="AS41" s="540"/>
      <c r="AT41" s="541"/>
      <c r="AU41" s="542"/>
      <c r="AV41" s="543" t="str">
        <f>IF(AS41="","",AS41)</f>
        <v/>
      </c>
      <c r="AW41" s="544"/>
      <c r="AX41" s="545"/>
      <c r="AY41" s="561">
        <f t="shared" si="11"/>
        <v>0</v>
      </c>
      <c r="AZ41" s="562"/>
      <c r="BA41" s="563"/>
      <c r="BB41" s="561">
        <f t="shared" si="12"/>
        <v>0</v>
      </c>
      <c r="BC41" s="562"/>
      <c r="BD41" s="563"/>
      <c r="BE41" s="534"/>
      <c r="BF41" s="535"/>
      <c r="BG41" s="535"/>
      <c r="BH41" s="535"/>
      <c r="BI41" s="535"/>
      <c r="BJ41" s="535"/>
      <c r="BK41" s="535"/>
      <c r="BL41" s="536"/>
      <c r="BM41" s="534"/>
      <c r="BN41" s="535"/>
      <c r="BO41" s="535"/>
      <c r="BP41" s="535"/>
      <c r="BQ41" s="535"/>
      <c r="BR41" s="535"/>
      <c r="BS41" s="535"/>
      <c r="BT41" s="535"/>
      <c r="BU41" s="535"/>
      <c r="BV41" s="536"/>
      <c r="BW41" s="534"/>
      <c r="BX41" s="535"/>
      <c r="BY41" s="535"/>
      <c r="BZ41" s="535"/>
      <c r="CA41" s="535"/>
      <c r="CB41" s="535"/>
      <c r="CC41" s="535"/>
      <c r="CD41" s="535"/>
      <c r="CE41" s="535"/>
      <c r="CF41" s="536"/>
      <c r="CG41" s="128"/>
      <c r="CH41" s="121"/>
      <c r="CI41" s="121"/>
    </row>
    <row r="42" spans="2:89">
      <c r="B42" s="434" t="s">
        <v>151</v>
      </c>
      <c r="C42" s="435"/>
      <c r="D42" s="437"/>
      <c r="E42" s="546"/>
      <c r="F42" s="546"/>
      <c r="G42" s="546"/>
      <c r="H42" s="546"/>
      <c r="I42" s="546"/>
      <c r="J42" s="546"/>
      <c r="K42" s="546"/>
      <c r="L42" s="546"/>
      <c r="M42" s="547"/>
      <c r="N42" s="534"/>
      <c r="O42" s="535"/>
      <c r="P42" s="535"/>
      <c r="Q42" s="535"/>
      <c r="R42" s="536"/>
      <c r="S42" s="534"/>
      <c r="T42" s="535"/>
      <c r="U42" s="535"/>
      <c r="V42" s="536"/>
      <c r="W42" s="564"/>
      <c r="X42" s="565"/>
      <c r="Y42" s="534"/>
      <c r="Z42" s="536"/>
      <c r="AA42" s="548"/>
      <c r="AB42" s="549"/>
      <c r="AC42" s="550"/>
      <c r="AD42" s="551">
        <f>AA42*W42</f>
        <v>0</v>
      </c>
      <c r="AE42" s="552"/>
      <c r="AF42" s="553"/>
      <c r="AG42" s="551">
        <f>AA42*10/100</f>
        <v>0</v>
      </c>
      <c r="AH42" s="552"/>
      <c r="AI42" s="553"/>
      <c r="AJ42" s="551">
        <f>AD42*10/100</f>
        <v>0</v>
      </c>
      <c r="AK42" s="552"/>
      <c r="AL42" s="553"/>
      <c r="AM42" s="551">
        <f>AA42+AG42</f>
        <v>0</v>
      </c>
      <c r="AN42" s="552"/>
      <c r="AO42" s="553"/>
      <c r="AP42" s="551">
        <f>AD42+AJ42</f>
        <v>0</v>
      </c>
      <c r="AQ42" s="552"/>
      <c r="AR42" s="553"/>
      <c r="AS42" s="540"/>
      <c r="AT42" s="541"/>
      <c r="AU42" s="542"/>
      <c r="AV42" s="543" t="str">
        <f>IF(AS42="","",AS42)</f>
        <v/>
      </c>
      <c r="AW42" s="544"/>
      <c r="AX42" s="545"/>
      <c r="AY42" s="561">
        <f t="shared" si="11"/>
        <v>0</v>
      </c>
      <c r="AZ42" s="562"/>
      <c r="BA42" s="563"/>
      <c r="BB42" s="561">
        <f t="shared" si="12"/>
        <v>0</v>
      </c>
      <c r="BC42" s="562"/>
      <c r="BD42" s="563"/>
      <c r="BE42" s="534"/>
      <c r="BF42" s="535"/>
      <c r="BG42" s="535"/>
      <c r="BH42" s="535"/>
      <c r="BI42" s="535"/>
      <c r="BJ42" s="535"/>
      <c r="BK42" s="535"/>
      <c r="BL42" s="536"/>
      <c r="BM42" s="534"/>
      <c r="BN42" s="535"/>
      <c r="BO42" s="535"/>
      <c r="BP42" s="535"/>
      <c r="BQ42" s="535"/>
      <c r="BR42" s="535"/>
      <c r="BS42" s="535"/>
      <c r="BT42" s="535"/>
      <c r="BU42" s="535"/>
      <c r="BV42" s="536"/>
      <c r="BW42" s="534"/>
      <c r="BX42" s="535"/>
      <c r="BY42" s="535"/>
      <c r="BZ42" s="535"/>
      <c r="CA42" s="535"/>
      <c r="CB42" s="535"/>
      <c r="CC42" s="535"/>
      <c r="CD42" s="535"/>
      <c r="CE42" s="535"/>
      <c r="CF42" s="536"/>
      <c r="CG42" s="128"/>
      <c r="CH42" s="121"/>
      <c r="CI42" s="121"/>
    </row>
    <row r="43" spans="2:89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2:89">
      <c r="B44" s="487" t="s">
        <v>170</v>
      </c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478" t="s">
        <v>124</v>
      </c>
      <c r="AB44" s="520"/>
      <c r="AC44" s="520"/>
      <c r="AD44" s="520"/>
      <c r="AE44" s="520"/>
      <c r="AF44" s="479"/>
      <c r="AG44" s="478" t="s">
        <v>125</v>
      </c>
      <c r="AH44" s="520"/>
      <c r="AI44" s="520"/>
      <c r="AJ44" s="520"/>
      <c r="AK44" s="520"/>
      <c r="AL44" s="479"/>
      <c r="AM44" s="478" t="s">
        <v>126</v>
      </c>
      <c r="AN44" s="520"/>
      <c r="AO44" s="520"/>
      <c r="AP44" s="520"/>
      <c r="AQ44" s="520"/>
      <c r="AR44" s="479"/>
      <c r="AY44" s="473" t="s">
        <v>109</v>
      </c>
      <c r="AZ44" s="473"/>
      <c r="BA44" s="473"/>
      <c r="BB44" s="473"/>
      <c r="BC44" s="473"/>
      <c r="BD44" s="473"/>
      <c r="CK44" s="85"/>
    </row>
    <row r="45" spans="2:89">
      <c r="B45" s="478" t="s">
        <v>104</v>
      </c>
      <c r="C45" s="479"/>
      <c r="D45" s="478" t="s">
        <v>171</v>
      </c>
      <c r="E45" s="520"/>
      <c r="F45" s="520"/>
      <c r="G45" s="520"/>
      <c r="H45" s="520"/>
      <c r="I45" s="520"/>
      <c r="J45" s="520"/>
      <c r="K45" s="520"/>
      <c r="L45" s="520"/>
      <c r="M45" s="479"/>
      <c r="N45" s="478" t="s">
        <v>16</v>
      </c>
      <c r="O45" s="520"/>
      <c r="P45" s="520"/>
      <c r="Q45" s="520"/>
      <c r="R45" s="479"/>
      <c r="S45" s="473" t="s">
        <v>172</v>
      </c>
      <c r="T45" s="473"/>
      <c r="U45" s="473"/>
      <c r="V45" s="473"/>
      <c r="W45" s="478" t="s">
        <v>130</v>
      </c>
      <c r="X45" s="479"/>
      <c r="Y45" s="478" t="s">
        <v>131</v>
      </c>
      <c r="Z45" s="479"/>
      <c r="AA45" s="478" t="s">
        <v>132</v>
      </c>
      <c r="AB45" s="520"/>
      <c r="AC45" s="479"/>
      <c r="AD45" s="478" t="s">
        <v>8</v>
      </c>
      <c r="AE45" s="520"/>
      <c r="AF45" s="479"/>
      <c r="AG45" s="478" t="s">
        <v>132</v>
      </c>
      <c r="AH45" s="520"/>
      <c r="AI45" s="479"/>
      <c r="AJ45" s="478" t="s">
        <v>8</v>
      </c>
      <c r="AK45" s="520"/>
      <c r="AL45" s="479"/>
      <c r="AM45" s="478" t="s">
        <v>132</v>
      </c>
      <c r="AN45" s="520"/>
      <c r="AO45" s="479"/>
      <c r="AP45" s="478" t="s">
        <v>8</v>
      </c>
      <c r="AQ45" s="520"/>
      <c r="AR45" s="479"/>
      <c r="AS45" s="478" t="s">
        <v>173</v>
      </c>
      <c r="AT45" s="520"/>
      <c r="AU45" s="479"/>
      <c r="AV45" s="478" t="s">
        <v>5</v>
      </c>
      <c r="AW45" s="520"/>
      <c r="AX45" s="479"/>
      <c r="AY45" s="473" t="s">
        <v>132</v>
      </c>
      <c r="AZ45" s="473"/>
      <c r="BA45" s="473"/>
      <c r="BB45" s="473" t="s">
        <v>8</v>
      </c>
      <c r="BC45" s="473"/>
      <c r="BD45" s="473"/>
      <c r="BE45" s="558" t="s">
        <v>42</v>
      </c>
      <c r="BF45" s="559"/>
      <c r="BG45" s="559"/>
      <c r="BH45" s="559"/>
      <c r="BI45" s="559"/>
      <c r="BJ45" s="559"/>
      <c r="BK45" s="559"/>
      <c r="BL45" s="559"/>
      <c r="BM45" s="559"/>
      <c r="BN45" s="559"/>
      <c r="BO45" s="559"/>
      <c r="BP45" s="559"/>
      <c r="BQ45" s="559"/>
      <c r="BR45" s="559"/>
      <c r="BS45" s="559"/>
      <c r="BT45" s="559"/>
      <c r="BU45" s="559"/>
      <c r="BV45" s="559"/>
      <c r="BW45" s="559"/>
      <c r="BX45" s="559"/>
      <c r="BY45" s="559"/>
      <c r="BZ45" s="559"/>
      <c r="CA45" s="559"/>
      <c r="CB45" s="559"/>
      <c r="CC45" s="559"/>
      <c r="CD45" s="559"/>
      <c r="CE45" s="559"/>
      <c r="CF45" s="560"/>
      <c r="CG45" s="130"/>
      <c r="CH45" s="83"/>
      <c r="CI45" s="9"/>
    </row>
    <row r="46" spans="2:89" ht="16.5" customHeight="1">
      <c r="B46" s="434" t="s">
        <v>110</v>
      </c>
      <c r="C46" s="435"/>
      <c r="D46" s="437"/>
      <c r="E46" s="546"/>
      <c r="F46" s="546"/>
      <c r="G46" s="546"/>
      <c r="H46" s="546"/>
      <c r="I46" s="546"/>
      <c r="J46" s="546"/>
      <c r="K46" s="546"/>
      <c r="L46" s="546"/>
      <c r="M46" s="547"/>
      <c r="N46" s="534"/>
      <c r="O46" s="535"/>
      <c r="P46" s="535"/>
      <c r="Q46" s="535"/>
      <c r="R46" s="536"/>
      <c r="S46" s="557"/>
      <c r="T46" s="557"/>
      <c r="U46" s="557"/>
      <c r="V46" s="557"/>
      <c r="W46" s="534"/>
      <c r="X46" s="536"/>
      <c r="Y46" s="534"/>
      <c r="Z46" s="536"/>
      <c r="AA46" s="548"/>
      <c r="AB46" s="549"/>
      <c r="AC46" s="550"/>
      <c r="AD46" s="551">
        <f t="shared" ref="AD46:AD75" si="13">AA46*W46</f>
        <v>0</v>
      </c>
      <c r="AE46" s="552"/>
      <c r="AF46" s="553"/>
      <c r="AG46" s="551">
        <f t="shared" ref="AG46:AG75" si="14">AA46*10/100</f>
        <v>0</v>
      </c>
      <c r="AH46" s="552"/>
      <c r="AI46" s="553"/>
      <c r="AJ46" s="551">
        <f t="shared" ref="AJ46:AJ75" si="15">AD46*10/100</f>
        <v>0</v>
      </c>
      <c r="AK46" s="552"/>
      <c r="AL46" s="553"/>
      <c r="AM46" s="551">
        <f t="shared" ref="AM46:AM75" si="16">AA46+AG46</f>
        <v>0</v>
      </c>
      <c r="AN46" s="552"/>
      <c r="AO46" s="553"/>
      <c r="AP46" s="551">
        <f t="shared" ref="AP46:AP75" si="17">AD46+AJ46</f>
        <v>0</v>
      </c>
      <c r="AQ46" s="552"/>
      <c r="AR46" s="553"/>
      <c r="AS46" s="540"/>
      <c r="AT46" s="541"/>
      <c r="AU46" s="542"/>
      <c r="AV46" s="543" t="str">
        <f t="shared" ref="AV46:AV75" si="18">IF(AS46="","",AS46)</f>
        <v/>
      </c>
      <c r="AW46" s="544"/>
      <c r="AX46" s="545"/>
      <c r="AY46" s="444">
        <f t="shared" ref="AY46:AY75" si="19">IF($U$11="税込み",AM46,AA46)</f>
        <v>0</v>
      </c>
      <c r="AZ46" s="444"/>
      <c r="BA46" s="444"/>
      <c r="BB46" s="444">
        <f t="shared" ref="BB46:BB75" si="20">IF($U$11="税込み",AP46,AD46)</f>
        <v>0</v>
      </c>
      <c r="BC46" s="444"/>
      <c r="BD46" s="444"/>
      <c r="BE46" s="437"/>
      <c r="BF46" s="546"/>
      <c r="BG46" s="546"/>
      <c r="BH46" s="546"/>
      <c r="BI46" s="546"/>
      <c r="BJ46" s="546"/>
      <c r="BK46" s="546"/>
      <c r="BL46" s="546"/>
      <c r="BM46" s="546"/>
      <c r="BN46" s="546"/>
      <c r="BO46" s="546"/>
      <c r="BP46" s="546"/>
      <c r="BQ46" s="546"/>
      <c r="BR46" s="546"/>
      <c r="BS46" s="546"/>
      <c r="BT46" s="546"/>
      <c r="BU46" s="546"/>
      <c r="BV46" s="546"/>
      <c r="BW46" s="546"/>
      <c r="BX46" s="546"/>
      <c r="BY46" s="546"/>
      <c r="BZ46" s="546"/>
      <c r="CA46" s="546"/>
      <c r="CB46" s="546"/>
      <c r="CC46" s="546"/>
      <c r="CD46" s="546"/>
      <c r="CE46" s="546"/>
      <c r="CF46" s="547"/>
      <c r="CG46" s="131"/>
      <c r="CH46" s="132"/>
      <c r="CI46" s="133"/>
    </row>
    <row r="47" spans="2:89" ht="16.5" customHeight="1">
      <c r="B47" s="434" t="s">
        <v>140</v>
      </c>
      <c r="C47" s="435"/>
      <c r="D47" s="437"/>
      <c r="E47" s="546"/>
      <c r="F47" s="546"/>
      <c r="G47" s="546"/>
      <c r="H47" s="546"/>
      <c r="I47" s="546"/>
      <c r="J47" s="546"/>
      <c r="K47" s="546"/>
      <c r="L47" s="546"/>
      <c r="M47" s="547"/>
      <c r="N47" s="534"/>
      <c r="O47" s="535"/>
      <c r="P47" s="535"/>
      <c r="Q47" s="535"/>
      <c r="R47" s="536"/>
      <c r="S47" s="554"/>
      <c r="T47" s="555"/>
      <c r="U47" s="555"/>
      <c r="V47" s="556"/>
      <c r="W47" s="534"/>
      <c r="X47" s="536"/>
      <c r="Y47" s="534"/>
      <c r="Z47" s="536"/>
      <c r="AA47" s="548"/>
      <c r="AB47" s="549"/>
      <c r="AC47" s="550"/>
      <c r="AD47" s="551">
        <f t="shared" si="13"/>
        <v>0</v>
      </c>
      <c r="AE47" s="552"/>
      <c r="AF47" s="553"/>
      <c r="AG47" s="551">
        <f t="shared" si="14"/>
        <v>0</v>
      </c>
      <c r="AH47" s="552"/>
      <c r="AI47" s="553"/>
      <c r="AJ47" s="551">
        <f t="shared" si="15"/>
        <v>0</v>
      </c>
      <c r="AK47" s="552"/>
      <c r="AL47" s="553"/>
      <c r="AM47" s="551">
        <f t="shared" si="16"/>
        <v>0</v>
      </c>
      <c r="AN47" s="552"/>
      <c r="AO47" s="553"/>
      <c r="AP47" s="551">
        <f t="shared" si="17"/>
        <v>0</v>
      </c>
      <c r="AQ47" s="552"/>
      <c r="AR47" s="553"/>
      <c r="AS47" s="540"/>
      <c r="AT47" s="541"/>
      <c r="AU47" s="542"/>
      <c r="AV47" s="543" t="str">
        <f t="shared" si="18"/>
        <v/>
      </c>
      <c r="AW47" s="544"/>
      <c r="AX47" s="545"/>
      <c r="AY47" s="444">
        <f t="shared" si="19"/>
        <v>0</v>
      </c>
      <c r="AZ47" s="444"/>
      <c r="BA47" s="444"/>
      <c r="BB47" s="444">
        <f t="shared" si="20"/>
        <v>0</v>
      </c>
      <c r="BC47" s="444"/>
      <c r="BD47" s="444"/>
      <c r="BE47" s="437"/>
      <c r="BF47" s="546"/>
      <c r="BG47" s="546"/>
      <c r="BH47" s="546"/>
      <c r="BI47" s="546"/>
      <c r="BJ47" s="546"/>
      <c r="BK47" s="546"/>
      <c r="BL47" s="546"/>
      <c r="BM47" s="546"/>
      <c r="BN47" s="546"/>
      <c r="BO47" s="546"/>
      <c r="BP47" s="546"/>
      <c r="BQ47" s="546"/>
      <c r="BR47" s="546"/>
      <c r="BS47" s="546"/>
      <c r="BT47" s="546"/>
      <c r="BU47" s="546"/>
      <c r="BV47" s="546"/>
      <c r="BW47" s="546"/>
      <c r="BX47" s="546"/>
      <c r="BY47" s="546"/>
      <c r="BZ47" s="546"/>
      <c r="CA47" s="546"/>
      <c r="CB47" s="546"/>
      <c r="CC47" s="546"/>
      <c r="CD47" s="546"/>
      <c r="CE47" s="546"/>
      <c r="CF47" s="547"/>
      <c r="CG47" s="131"/>
      <c r="CH47" s="132"/>
      <c r="CI47" s="133"/>
    </row>
    <row r="48" spans="2:89" ht="16.5" customHeight="1">
      <c r="B48" s="434" t="s">
        <v>146</v>
      </c>
      <c r="C48" s="435"/>
      <c r="D48" s="437"/>
      <c r="E48" s="546"/>
      <c r="F48" s="546"/>
      <c r="G48" s="546"/>
      <c r="H48" s="546"/>
      <c r="I48" s="546"/>
      <c r="J48" s="546"/>
      <c r="K48" s="546"/>
      <c r="L48" s="546"/>
      <c r="M48" s="547"/>
      <c r="N48" s="534"/>
      <c r="O48" s="535"/>
      <c r="P48" s="535"/>
      <c r="Q48" s="535"/>
      <c r="R48" s="536"/>
      <c r="S48" s="554"/>
      <c r="T48" s="555"/>
      <c r="U48" s="555"/>
      <c r="V48" s="556"/>
      <c r="W48" s="534"/>
      <c r="X48" s="536"/>
      <c r="Y48" s="534"/>
      <c r="Z48" s="536"/>
      <c r="AA48" s="548"/>
      <c r="AB48" s="549"/>
      <c r="AC48" s="550"/>
      <c r="AD48" s="551">
        <f t="shared" si="13"/>
        <v>0</v>
      </c>
      <c r="AE48" s="552"/>
      <c r="AF48" s="553"/>
      <c r="AG48" s="551">
        <f t="shared" si="14"/>
        <v>0</v>
      </c>
      <c r="AH48" s="552"/>
      <c r="AI48" s="553"/>
      <c r="AJ48" s="551">
        <f t="shared" si="15"/>
        <v>0</v>
      </c>
      <c r="AK48" s="552"/>
      <c r="AL48" s="553"/>
      <c r="AM48" s="551">
        <f t="shared" si="16"/>
        <v>0</v>
      </c>
      <c r="AN48" s="552"/>
      <c r="AO48" s="553"/>
      <c r="AP48" s="551">
        <f t="shared" si="17"/>
        <v>0</v>
      </c>
      <c r="AQ48" s="552"/>
      <c r="AR48" s="553"/>
      <c r="AS48" s="540"/>
      <c r="AT48" s="541"/>
      <c r="AU48" s="542"/>
      <c r="AV48" s="543" t="str">
        <f t="shared" si="18"/>
        <v/>
      </c>
      <c r="AW48" s="544"/>
      <c r="AX48" s="545"/>
      <c r="AY48" s="444">
        <f t="shared" si="19"/>
        <v>0</v>
      </c>
      <c r="AZ48" s="444"/>
      <c r="BA48" s="444"/>
      <c r="BB48" s="444">
        <f t="shared" si="20"/>
        <v>0</v>
      </c>
      <c r="BC48" s="444"/>
      <c r="BD48" s="444"/>
      <c r="BE48" s="437"/>
      <c r="BF48" s="546"/>
      <c r="BG48" s="546"/>
      <c r="BH48" s="546"/>
      <c r="BI48" s="546"/>
      <c r="BJ48" s="546"/>
      <c r="BK48" s="546"/>
      <c r="BL48" s="546"/>
      <c r="BM48" s="546"/>
      <c r="BN48" s="546"/>
      <c r="BO48" s="546"/>
      <c r="BP48" s="546"/>
      <c r="BQ48" s="546"/>
      <c r="BR48" s="546"/>
      <c r="BS48" s="546"/>
      <c r="BT48" s="546"/>
      <c r="BU48" s="546"/>
      <c r="BV48" s="546"/>
      <c r="BW48" s="546"/>
      <c r="BX48" s="546"/>
      <c r="BY48" s="546"/>
      <c r="BZ48" s="546"/>
      <c r="CA48" s="546"/>
      <c r="CB48" s="546"/>
      <c r="CC48" s="546"/>
      <c r="CD48" s="546"/>
      <c r="CE48" s="546"/>
      <c r="CF48" s="547"/>
      <c r="CG48" s="131"/>
      <c r="CH48" s="132"/>
      <c r="CI48" s="133"/>
    </row>
    <row r="49" spans="2:87" ht="16.5" customHeight="1">
      <c r="B49" s="434" t="s">
        <v>150</v>
      </c>
      <c r="C49" s="435"/>
      <c r="D49" s="437"/>
      <c r="E49" s="546"/>
      <c r="F49" s="546"/>
      <c r="G49" s="546"/>
      <c r="H49" s="546"/>
      <c r="I49" s="546"/>
      <c r="J49" s="546"/>
      <c r="K49" s="546"/>
      <c r="L49" s="546"/>
      <c r="M49" s="547"/>
      <c r="N49" s="534"/>
      <c r="O49" s="535"/>
      <c r="P49" s="535"/>
      <c r="Q49" s="535"/>
      <c r="R49" s="536"/>
      <c r="S49" s="554"/>
      <c r="T49" s="555"/>
      <c r="U49" s="555"/>
      <c r="V49" s="556"/>
      <c r="W49" s="534"/>
      <c r="X49" s="536"/>
      <c r="Y49" s="534"/>
      <c r="Z49" s="536"/>
      <c r="AA49" s="548"/>
      <c r="AB49" s="549"/>
      <c r="AC49" s="550"/>
      <c r="AD49" s="551">
        <f t="shared" si="13"/>
        <v>0</v>
      </c>
      <c r="AE49" s="552"/>
      <c r="AF49" s="553"/>
      <c r="AG49" s="551">
        <f t="shared" si="14"/>
        <v>0</v>
      </c>
      <c r="AH49" s="552"/>
      <c r="AI49" s="553"/>
      <c r="AJ49" s="551">
        <f t="shared" si="15"/>
        <v>0</v>
      </c>
      <c r="AK49" s="552"/>
      <c r="AL49" s="553"/>
      <c r="AM49" s="551">
        <f t="shared" si="16"/>
        <v>0</v>
      </c>
      <c r="AN49" s="552"/>
      <c r="AO49" s="553"/>
      <c r="AP49" s="551">
        <f t="shared" si="17"/>
        <v>0</v>
      </c>
      <c r="AQ49" s="552"/>
      <c r="AR49" s="553"/>
      <c r="AS49" s="540"/>
      <c r="AT49" s="541"/>
      <c r="AU49" s="542"/>
      <c r="AV49" s="543" t="str">
        <f t="shared" si="18"/>
        <v/>
      </c>
      <c r="AW49" s="544"/>
      <c r="AX49" s="545"/>
      <c r="AY49" s="444">
        <f t="shared" si="19"/>
        <v>0</v>
      </c>
      <c r="AZ49" s="444"/>
      <c r="BA49" s="444"/>
      <c r="BB49" s="444">
        <f t="shared" si="20"/>
        <v>0</v>
      </c>
      <c r="BC49" s="444"/>
      <c r="BD49" s="444"/>
      <c r="BE49" s="437"/>
      <c r="BF49" s="546"/>
      <c r="BG49" s="546"/>
      <c r="BH49" s="546"/>
      <c r="BI49" s="546"/>
      <c r="BJ49" s="546"/>
      <c r="BK49" s="546"/>
      <c r="BL49" s="546"/>
      <c r="BM49" s="546"/>
      <c r="BN49" s="546"/>
      <c r="BO49" s="546"/>
      <c r="BP49" s="546"/>
      <c r="BQ49" s="546"/>
      <c r="BR49" s="546"/>
      <c r="BS49" s="546"/>
      <c r="BT49" s="546"/>
      <c r="BU49" s="546"/>
      <c r="BV49" s="546"/>
      <c r="BW49" s="546"/>
      <c r="BX49" s="546"/>
      <c r="BY49" s="546"/>
      <c r="BZ49" s="546"/>
      <c r="CA49" s="546"/>
      <c r="CB49" s="546"/>
      <c r="CC49" s="546"/>
      <c r="CD49" s="546"/>
      <c r="CE49" s="546"/>
      <c r="CF49" s="547"/>
      <c r="CG49" s="131"/>
      <c r="CH49" s="132"/>
      <c r="CI49" s="133"/>
    </row>
    <row r="50" spans="2:87" ht="16.5" customHeight="1">
      <c r="B50" s="434" t="s">
        <v>151</v>
      </c>
      <c r="C50" s="435"/>
      <c r="D50" s="437"/>
      <c r="E50" s="546"/>
      <c r="F50" s="546"/>
      <c r="G50" s="546"/>
      <c r="H50" s="546"/>
      <c r="I50" s="546"/>
      <c r="J50" s="546"/>
      <c r="K50" s="546"/>
      <c r="L50" s="546"/>
      <c r="M50" s="547"/>
      <c r="N50" s="534"/>
      <c r="O50" s="535"/>
      <c r="P50" s="535"/>
      <c r="Q50" s="535"/>
      <c r="R50" s="536"/>
      <c r="S50" s="554"/>
      <c r="T50" s="555"/>
      <c r="U50" s="555"/>
      <c r="V50" s="556"/>
      <c r="W50" s="534"/>
      <c r="X50" s="536"/>
      <c r="Y50" s="534"/>
      <c r="Z50" s="536"/>
      <c r="AA50" s="548"/>
      <c r="AB50" s="549"/>
      <c r="AC50" s="550"/>
      <c r="AD50" s="551">
        <f t="shared" si="13"/>
        <v>0</v>
      </c>
      <c r="AE50" s="552"/>
      <c r="AF50" s="553"/>
      <c r="AG50" s="551">
        <f t="shared" si="14"/>
        <v>0</v>
      </c>
      <c r="AH50" s="552"/>
      <c r="AI50" s="553"/>
      <c r="AJ50" s="551">
        <f t="shared" si="15"/>
        <v>0</v>
      </c>
      <c r="AK50" s="552"/>
      <c r="AL50" s="553"/>
      <c r="AM50" s="551">
        <f t="shared" si="16"/>
        <v>0</v>
      </c>
      <c r="AN50" s="552"/>
      <c r="AO50" s="553"/>
      <c r="AP50" s="551">
        <f t="shared" si="17"/>
        <v>0</v>
      </c>
      <c r="AQ50" s="552"/>
      <c r="AR50" s="553"/>
      <c r="AS50" s="540"/>
      <c r="AT50" s="541"/>
      <c r="AU50" s="542"/>
      <c r="AV50" s="543" t="str">
        <f t="shared" si="18"/>
        <v/>
      </c>
      <c r="AW50" s="544"/>
      <c r="AX50" s="545"/>
      <c r="AY50" s="444">
        <f t="shared" si="19"/>
        <v>0</v>
      </c>
      <c r="AZ50" s="444"/>
      <c r="BA50" s="444"/>
      <c r="BB50" s="444">
        <f t="shared" si="20"/>
        <v>0</v>
      </c>
      <c r="BC50" s="444"/>
      <c r="BD50" s="444"/>
      <c r="BE50" s="437"/>
      <c r="BF50" s="546"/>
      <c r="BG50" s="546"/>
      <c r="BH50" s="546"/>
      <c r="BI50" s="546"/>
      <c r="BJ50" s="546"/>
      <c r="BK50" s="546"/>
      <c r="BL50" s="546"/>
      <c r="BM50" s="546"/>
      <c r="BN50" s="546"/>
      <c r="BO50" s="546"/>
      <c r="BP50" s="546"/>
      <c r="BQ50" s="546"/>
      <c r="BR50" s="546"/>
      <c r="BS50" s="546"/>
      <c r="BT50" s="546"/>
      <c r="BU50" s="546"/>
      <c r="BV50" s="546"/>
      <c r="BW50" s="546"/>
      <c r="BX50" s="546"/>
      <c r="BY50" s="546"/>
      <c r="BZ50" s="546"/>
      <c r="CA50" s="546"/>
      <c r="CB50" s="546"/>
      <c r="CC50" s="546"/>
      <c r="CD50" s="546"/>
      <c r="CE50" s="546"/>
      <c r="CF50" s="547"/>
      <c r="CG50" s="131"/>
      <c r="CH50" s="132"/>
      <c r="CI50" s="133"/>
    </row>
    <row r="51" spans="2:87" ht="16.5" customHeight="1">
      <c r="B51" s="434" t="s">
        <v>118</v>
      </c>
      <c r="C51" s="435"/>
      <c r="D51" s="437"/>
      <c r="E51" s="546"/>
      <c r="F51" s="546"/>
      <c r="G51" s="546"/>
      <c r="H51" s="546"/>
      <c r="I51" s="546"/>
      <c r="J51" s="546"/>
      <c r="K51" s="546"/>
      <c r="L51" s="546"/>
      <c r="M51" s="547"/>
      <c r="N51" s="534"/>
      <c r="O51" s="535"/>
      <c r="P51" s="535"/>
      <c r="Q51" s="535"/>
      <c r="R51" s="536"/>
      <c r="S51" s="557"/>
      <c r="T51" s="557"/>
      <c r="U51" s="557"/>
      <c r="V51" s="557"/>
      <c r="W51" s="534"/>
      <c r="X51" s="536"/>
      <c r="Y51" s="534"/>
      <c r="Z51" s="536"/>
      <c r="AA51" s="548"/>
      <c r="AB51" s="549"/>
      <c r="AC51" s="550"/>
      <c r="AD51" s="551">
        <f t="shared" si="13"/>
        <v>0</v>
      </c>
      <c r="AE51" s="552"/>
      <c r="AF51" s="553"/>
      <c r="AG51" s="551">
        <f t="shared" si="14"/>
        <v>0</v>
      </c>
      <c r="AH51" s="552"/>
      <c r="AI51" s="553"/>
      <c r="AJ51" s="551">
        <f t="shared" si="15"/>
        <v>0</v>
      </c>
      <c r="AK51" s="552"/>
      <c r="AL51" s="553"/>
      <c r="AM51" s="551">
        <f t="shared" si="16"/>
        <v>0</v>
      </c>
      <c r="AN51" s="552"/>
      <c r="AO51" s="553"/>
      <c r="AP51" s="551">
        <f t="shared" si="17"/>
        <v>0</v>
      </c>
      <c r="AQ51" s="552"/>
      <c r="AR51" s="553"/>
      <c r="AS51" s="540"/>
      <c r="AT51" s="541"/>
      <c r="AU51" s="542"/>
      <c r="AV51" s="543" t="str">
        <f t="shared" si="18"/>
        <v/>
      </c>
      <c r="AW51" s="544"/>
      <c r="AX51" s="545"/>
      <c r="AY51" s="444">
        <f t="shared" si="19"/>
        <v>0</v>
      </c>
      <c r="AZ51" s="444"/>
      <c r="BA51" s="444"/>
      <c r="BB51" s="444">
        <f t="shared" si="20"/>
        <v>0</v>
      </c>
      <c r="BC51" s="444"/>
      <c r="BD51" s="444"/>
      <c r="BE51" s="437"/>
      <c r="BF51" s="546"/>
      <c r="BG51" s="546"/>
      <c r="BH51" s="546"/>
      <c r="BI51" s="546"/>
      <c r="BJ51" s="546"/>
      <c r="BK51" s="546"/>
      <c r="BL51" s="546"/>
      <c r="BM51" s="546"/>
      <c r="BN51" s="546"/>
      <c r="BO51" s="546"/>
      <c r="BP51" s="546"/>
      <c r="BQ51" s="546"/>
      <c r="BR51" s="546"/>
      <c r="BS51" s="546"/>
      <c r="BT51" s="546"/>
      <c r="BU51" s="546"/>
      <c r="BV51" s="546"/>
      <c r="BW51" s="546"/>
      <c r="BX51" s="546"/>
      <c r="BY51" s="546"/>
      <c r="BZ51" s="546"/>
      <c r="CA51" s="546"/>
      <c r="CB51" s="546"/>
      <c r="CC51" s="546"/>
      <c r="CD51" s="546"/>
      <c r="CE51" s="546"/>
      <c r="CF51" s="547"/>
      <c r="CG51" s="131"/>
      <c r="CH51" s="132"/>
      <c r="CI51" s="133"/>
    </row>
    <row r="52" spans="2:87" ht="16.5" customHeight="1">
      <c r="B52" s="434" t="s">
        <v>119</v>
      </c>
      <c r="C52" s="435"/>
      <c r="D52" s="437"/>
      <c r="E52" s="546"/>
      <c r="F52" s="546"/>
      <c r="G52" s="546"/>
      <c r="H52" s="546"/>
      <c r="I52" s="546"/>
      <c r="J52" s="546"/>
      <c r="K52" s="546"/>
      <c r="L52" s="546"/>
      <c r="M52" s="547"/>
      <c r="N52" s="534"/>
      <c r="O52" s="535"/>
      <c r="P52" s="535"/>
      <c r="Q52" s="535"/>
      <c r="R52" s="536"/>
      <c r="S52" s="554"/>
      <c r="T52" s="555"/>
      <c r="U52" s="555"/>
      <c r="V52" s="556"/>
      <c r="W52" s="534"/>
      <c r="X52" s="536"/>
      <c r="Y52" s="534"/>
      <c r="Z52" s="536"/>
      <c r="AA52" s="548"/>
      <c r="AB52" s="549"/>
      <c r="AC52" s="550"/>
      <c r="AD52" s="551">
        <f t="shared" si="13"/>
        <v>0</v>
      </c>
      <c r="AE52" s="552"/>
      <c r="AF52" s="553"/>
      <c r="AG52" s="551">
        <f t="shared" si="14"/>
        <v>0</v>
      </c>
      <c r="AH52" s="552"/>
      <c r="AI52" s="553"/>
      <c r="AJ52" s="551">
        <f t="shared" si="15"/>
        <v>0</v>
      </c>
      <c r="AK52" s="552"/>
      <c r="AL52" s="553"/>
      <c r="AM52" s="551">
        <f t="shared" si="16"/>
        <v>0</v>
      </c>
      <c r="AN52" s="552"/>
      <c r="AO52" s="553"/>
      <c r="AP52" s="551">
        <f t="shared" si="17"/>
        <v>0</v>
      </c>
      <c r="AQ52" s="552"/>
      <c r="AR52" s="553"/>
      <c r="AS52" s="540"/>
      <c r="AT52" s="541"/>
      <c r="AU52" s="542"/>
      <c r="AV52" s="543" t="str">
        <f t="shared" si="18"/>
        <v/>
      </c>
      <c r="AW52" s="544"/>
      <c r="AX52" s="545"/>
      <c r="AY52" s="444">
        <f t="shared" si="19"/>
        <v>0</v>
      </c>
      <c r="AZ52" s="444"/>
      <c r="BA52" s="444"/>
      <c r="BB52" s="444">
        <f t="shared" si="20"/>
        <v>0</v>
      </c>
      <c r="BC52" s="444"/>
      <c r="BD52" s="444"/>
      <c r="BE52" s="437"/>
      <c r="BF52" s="546"/>
      <c r="BG52" s="546"/>
      <c r="BH52" s="546"/>
      <c r="BI52" s="546"/>
      <c r="BJ52" s="546"/>
      <c r="BK52" s="546"/>
      <c r="BL52" s="546"/>
      <c r="BM52" s="546"/>
      <c r="BN52" s="546"/>
      <c r="BO52" s="546"/>
      <c r="BP52" s="546"/>
      <c r="BQ52" s="546"/>
      <c r="BR52" s="546"/>
      <c r="BS52" s="546"/>
      <c r="BT52" s="546"/>
      <c r="BU52" s="546"/>
      <c r="BV52" s="546"/>
      <c r="BW52" s="546"/>
      <c r="BX52" s="546"/>
      <c r="BY52" s="546"/>
      <c r="BZ52" s="546"/>
      <c r="CA52" s="546"/>
      <c r="CB52" s="546"/>
      <c r="CC52" s="546"/>
      <c r="CD52" s="546"/>
      <c r="CE52" s="546"/>
      <c r="CF52" s="547"/>
      <c r="CG52" s="131"/>
      <c r="CH52" s="132"/>
      <c r="CI52" s="133"/>
    </row>
    <row r="53" spans="2:87" ht="16.5" customHeight="1">
      <c r="B53" s="434" t="s">
        <v>120</v>
      </c>
      <c r="C53" s="435"/>
      <c r="D53" s="437"/>
      <c r="E53" s="546"/>
      <c r="F53" s="546"/>
      <c r="G53" s="546"/>
      <c r="H53" s="546"/>
      <c r="I53" s="546"/>
      <c r="J53" s="546"/>
      <c r="K53" s="546"/>
      <c r="L53" s="546"/>
      <c r="M53" s="547"/>
      <c r="N53" s="534"/>
      <c r="O53" s="535"/>
      <c r="P53" s="535"/>
      <c r="Q53" s="535"/>
      <c r="R53" s="536"/>
      <c r="S53" s="554"/>
      <c r="T53" s="555"/>
      <c r="U53" s="555"/>
      <c r="V53" s="556"/>
      <c r="W53" s="534"/>
      <c r="X53" s="536"/>
      <c r="Y53" s="534"/>
      <c r="Z53" s="536"/>
      <c r="AA53" s="548"/>
      <c r="AB53" s="549"/>
      <c r="AC53" s="550"/>
      <c r="AD53" s="551">
        <f t="shared" si="13"/>
        <v>0</v>
      </c>
      <c r="AE53" s="552"/>
      <c r="AF53" s="553"/>
      <c r="AG53" s="551">
        <f t="shared" si="14"/>
        <v>0</v>
      </c>
      <c r="AH53" s="552"/>
      <c r="AI53" s="553"/>
      <c r="AJ53" s="551">
        <f t="shared" si="15"/>
        <v>0</v>
      </c>
      <c r="AK53" s="552"/>
      <c r="AL53" s="553"/>
      <c r="AM53" s="551">
        <f t="shared" si="16"/>
        <v>0</v>
      </c>
      <c r="AN53" s="552"/>
      <c r="AO53" s="553"/>
      <c r="AP53" s="551">
        <f t="shared" si="17"/>
        <v>0</v>
      </c>
      <c r="AQ53" s="552"/>
      <c r="AR53" s="553"/>
      <c r="AS53" s="540"/>
      <c r="AT53" s="541"/>
      <c r="AU53" s="542"/>
      <c r="AV53" s="543" t="str">
        <f t="shared" si="18"/>
        <v/>
      </c>
      <c r="AW53" s="544"/>
      <c r="AX53" s="545"/>
      <c r="AY53" s="444">
        <f t="shared" si="19"/>
        <v>0</v>
      </c>
      <c r="AZ53" s="444"/>
      <c r="BA53" s="444"/>
      <c r="BB53" s="444">
        <f t="shared" si="20"/>
        <v>0</v>
      </c>
      <c r="BC53" s="444"/>
      <c r="BD53" s="444"/>
      <c r="BE53" s="437"/>
      <c r="BF53" s="546"/>
      <c r="BG53" s="546"/>
      <c r="BH53" s="546"/>
      <c r="BI53" s="546"/>
      <c r="BJ53" s="546"/>
      <c r="BK53" s="546"/>
      <c r="BL53" s="546"/>
      <c r="BM53" s="546"/>
      <c r="BN53" s="546"/>
      <c r="BO53" s="546"/>
      <c r="BP53" s="546"/>
      <c r="BQ53" s="546"/>
      <c r="BR53" s="546"/>
      <c r="BS53" s="546"/>
      <c r="BT53" s="546"/>
      <c r="BU53" s="546"/>
      <c r="BV53" s="546"/>
      <c r="BW53" s="546"/>
      <c r="BX53" s="546"/>
      <c r="BY53" s="546"/>
      <c r="BZ53" s="546"/>
      <c r="CA53" s="546"/>
      <c r="CB53" s="546"/>
      <c r="CC53" s="546"/>
      <c r="CD53" s="546"/>
      <c r="CE53" s="546"/>
      <c r="CF53" s="547"/>
      <c r="CG53" s="131"/>
      <c r="CH53" s="132"/>
      <c r="CI53" s="133"/>
    </row>
    <row r="54" spans="2:87" ht="16.5" customHeight="1">
      <c r="B54" s="434" t="s">
        <v>121</v>
      </c>
      <c r="C54" s="435"/>
      <c r="D54" s="437"/>
      <c r="E54" s="546"/>
      <c r="F54" s="546"/>
      <c r="G54" s="546"/>
      <c r="H54" s="546"/>
      <c r="I54" s="546"/>
      <c r="J54" s="546"/>
      <c r="K54" s="546"/>
      <c r="L54" s="546"/>
      <c r="M54" s="547"/>
      <c r="N54" s="534"/>
      <c r="O54" s="535"/>
      <c r="P54" s="535"/>
      <c r="Q54" s="535"/>
      <c r="R54" s="536"/>
      <c r="S54" s="554"/>
      <c r="T54" s="555"/>
      <c r="U54" s="555"/>
      <c r="V54" s="556"/>
      <c r="W54" s="534"/>
      <c r="X54" s="536"/>
      <c r="Y54" s="534"/>
      <c r="Z54" s="536"/>
      <c r="AA54" s="548"/>
      <c r="AB54" s="549"/>
      <c r="AC54" s="550"/>
      <c r="AD54" s="551">
        <f t="shared" si="13"/>
        <v>0</v>
      </c>
      <c r="AE54" s="552"/>
      <c r="AF54" s="553"/>
      <c r="AG54" s="551">
        <f t="shared" si="14"/>
        <v>0</v>
      </c>
      <c r="AH54" s="552"/>
      <c r="AI54" s="553"/>
      <c r="AJ54" s="551">
        <f t="shared" si="15"/>
        <v>0</v>
      </c>
      <c r="AK54" s="552"/>
      <c r="AL54" s="553"/>
      <c r="AM54" s="551">
        <f t="shared" si="16"/>
        <v>0</v>
      </c>
      <c r="AN54" s="552"/>
      <c r="AO54" s="553"/>
      <c r="AP54" s="551">
        <f t="shared" si="17"/>
        <v>0</v>
      </c>
      <c r="AQ54" s="552"/>
      <c r="AR54" s="553"/>
      <c r="AS54" s="540"/>
      <c r="AT54" s="541"/>
      <c r="AU54" s="542"/>
      <c r="AV54" s="543" t="str">
        <f t="shared" si="18"/>
        <v/>
      </c>
      <c r="AW54" s="544"/>
      <c r="AX54" s="545"/>
      <c r="AY54" s="444">
        <f t="shared" si="19"/>
        <v>0</v>
      </c>
      <c r="AZ54" s="444"/>
      <c r="BA54" s="444"/>
      <c r="BB54" s="444">
        <f t="shared" si="20"/>
        <v>0</v>
      </c>
      <c r="BC54" s="444"/>
      <c r="BD54" s="444"/>
      <c r="BE54" s="437"/>
      <c r="BF54" s="546"/>
      <c r="BG54" s="546"/>
      <c r="BH54" s="546"/>
      <c r="BI54" s="546"/>
      <c r="BJ54" s="546"/>
      <c r="BK54" s="546"/>
      <c r="BL54" s="546"/>
      <c r="BM54" s="546"/>
      <c r="BN54" s="546"/>
      <c r="BO54" s="546"/>
      <c r="BP54" s="546"/>
      <c r="BQ54" s="546"/>
      <c r="BR54" s="546"/>
      <c r="BS54" s="546"/>
      <c r="BT54" s="546"/>
      <c r="BU54" s="546"/>
      <c r="BV54" s="546"/>
      <c r="BW54" s="546"/>
      <c r="BX54" s="546"/>
      <c r="BY54" s="546"/>
      <c r="BZ54" s="546"/>
      <c r="CA54" s="546"/>
      <c r="CB54" s="546"/>
      <c r="CC54" s="546"/>
      <c r="CD54" s="546"/>
      <c r="CE54" s="546"/>
      <c r="CF54" s="547"/>
      <c r="CG54" s="131"/>
      <c r="CH54" s="132"/>
      <c r="CI54" s="133"/>
    </row>
    <row r="55" spans="2:87" ht="16.5" customHeight="1">
      <c r="B55" s="434" t="s">
        <v>122</v>
      </c>
      <c r="C55" s="435"/>
      <c r="D55" s="437"/>
      <c r="E55" s="546"/>
      <c r="F55" s="546"/>
      <c r="G55" s="546"/>
      <c r="H55" s="546"/>
      <c r="I55" s="546"/>
      <c r="J55" s="546"/>
      <c r="K55" s="546"/>
      <c r="L55" s="546"/>
      <c r="M55" s="547"/>
      <c r="N55" s="534"/>
      <c r="O55" s="535"/>
      <c r="P55" s="535"/>
      <c r="Q55" s="535"/>
      <c r="R55" s="536"/>
      <c r="S55" s="554"/>
      <c r="T55" s="555"/>
      <c r="U55" s="555"/>
      <c r="V55" s="556"/>
      <c r="W55" s="534"/>
      <c r="X55" s="536"/>
      <c r="Y55" s="534"/>
      <c r="Z55" s="536"/>
      <c r="AA55" s="548"/>
      <c r="AB55" s="549"/>
      <c r="AC55" s="550"/>
      <c r="AD55" s="551">
        <f t="shared" si="13"/>
        <v>0</v>
      </c>
      <c r="AE55" s="552"/>
      <c r="AF55" s="553"/>
      <c r="AG55" s="551">
        <f t="shared" si="14"/>
        <v>0</v>
      </c>
      <c r="AH55" s="552"/>
      <c r="AI55" s="553"/>
      <c r="AJ55" s="551">
        <f t="shared" si="15"/>
        <v>0</v>
      </c>
      <c r="AK55" s="552"/>
      <c r="AL55" s="553"/>
      <c r="AM55" s="551">
        <f t="shared" si="16"/>
        <v>0</v>
      </c>
      <c r="AN55" s="552"/>
      <c r="AO55" s="553"/>
      <c r="AP55" s="551">
        <f t="shared" si="17"/>
        <v>0</v>
      </c>
      <c r="AQ55" s="552"/>
      <c r="AR55" s="553"/>
      <c r="AS55" s="540"/>
      <c r="AT55" s="541"/>
      <c r="AU55" s="542"/>
      <c r="AV55" s="543" t="str">
        <f t="shared" si="18"/>
        <v/>
      </c>
      <c r="AW55" s="544"/>
      <c r="AX55" s="545"/>
      <c r="AY55" s="444">
        <f t="shared" si="19"/>
        <v>0</v>
      </c>
      <c r="AZ55" s="444"/>
      <c r="BA55" s="444"/>
      <c r="BB55" s="444">
        <f t="shared" si="20"/>
        <v>0</v>
      </c>
      <c r="BC55" s="444"/>
      <c r="BD55" s="444"/>
      <c r="BE55" s="437"/>
      <c r="BF55" s="546"/>
      <c r="BG55" s="546"/>
      <c r="BH55" s="546"/>
      <c r="BI55" s="546"/>
      <c r="BJ55" s="546"/>
      <c r="BK55" s="546"/>
      <c r="BL55" s="546"/>
      <c r="BM55" s="546"/>
      <c r="BN55" s="546"/>
      <c r="BO55" s="546"/>
      <c r="BP55" s="546"/>
      <c r="BQ55" s="546"/>
      <c r="BR55" s="546"/>
      <c r="BS55" s="546"/>
      <c r="BT55" s="546"/>
      <c r="BU55" s="546"/>
      <c r="BV55" s="546"/>
      <c r="BW55" s="546"/>
      <c r="BX55" s="546"/>
      <c r="BY55" s="546"/>
      <c r="BZ55" s="546"/>
      <c r="CA55" s="546"/>
      <c r="CB55" s="546"/>
      <c r="CC55" s="546"/>
      <c r="CD55" s="546"/>
      <c r="CE55" s="546"/>
      <c r="CF55" s="547"/>
      <c r="CG55" s="131"/>
      <c r="CH55" s="132"/>
      <c r="CI55" s="133"/>
    </row>
    <row r="56" spans="2:87" ht="16.5" customHeight="1">
      <c r="B56" s="434" t="s">
        <v>183</v>
      </c>
      <c r="C56" s="435"/>
      <c r="D56" s="437"/>
      <c r="E56" s="546"/>
      <c r="F56" s="546"/>
      <c r="G56" s="546"/>
      <c r="H56" s="546"/>
      <c r="I56" s="546"/>
      <c r="J56" s="546"/>
      <c r="K56" s="546"/>
      <c r="L56" s="546"/>
      <c r="M56" s="547"/>
      <c r="N56" s="534"/>
      <c r="O56" s="535"/>
      <c r="P56" s="535"/>
      <c r="Q56" s="535"/>
      <c r="R56" s="536"/>
      <c r="S56" s="557"/>
      <c r="T56" s="557"/>
      <c r="U56" s="557"/>
      <c r="V56" s="557"/>
      <c r="W56" s="534"/>
      <c r="X56" s="536"/>
      <c r="Y56" s="534"/>
      <c r="Z56" s="536"/>
      <c r="AA56" s="548"/>
      <c r="AB56" s="549"/>
      <c r="AC56" s="550"/>
      <c r="AD56" s="551">
        <f t="shared" si="13"/>
        <v>0</v>
      </c>
      <c r="AE56" s="552"/>
      <c r="AF56" s="553"/>
      <c r="AG56" s="551">
        <f t="shared" si="14"/>
        <v>0</v>
      </c>
      <c r="AH56" s="552"/>
      <c r="AI56" s="553"/>
      <c r="AJ56" s="551">
        <f t="shared" si="15"/>
        <v>0</v>
      </c>
      <c r="AK56" s="552"/>
      <c r="AL56" s="553"/>
      <c r="AM56" s="551">
        <f t="shared" si="16"/>
        <v>0</v>
      </c>
      <c r="AN56" s="552"/>
      <c r="AO56" s="553"/>
      <c r="AP56" s="551">
        <f t="shared" si="17"/>
        <v>0</v>
      </c>
      <c r="AQ56" s="552"/>
      <c r="AR56" s="553"/>
      <c r="AS56" s="540"/>
      <c r="AT56" s="541"/>
      <c r="AU56" s="542"/>
      <c r="AV56" s="543" t="str">
        <f t="shared" si="18"/>
        <v/>
      </c>
      <c r="AW56" s="544"/>
      <c r="AX56" s="545"/>
      <c r="AY56" s="444">
        <f t="shared" si="19"/>
        <v>0</v>
      </c>
      <c r="AZ56" s="444"/>
      <c r="BA56" s="444"/>
      <c r="BB56" s="444">
        <f t="shared" si="20"/>
        <v>0</v>
      </c>
      <c r="BC56" s="444"/>
      <c r="BD56" s="444"/>
      <c r="BE56" s="437"/>
      <c r="BF56" s="546"/>
      <c r="BG56" s="546"/>
      <c r="BH56" s="546"/>
      <c r="BI56" s="546"/>
      <c r="BJ56" s="546"/>
      <c r="BK56" s="546"/>
      <c r="BL56" s="546"/>
      <c r="BM56" s="546"/>
      <c r="BN56" s="546"/>
      <c r="BO56" s="546"/>
      <c r="BP56" s="546"/>
      <c r="BQ56" s="546"/>
      <c r="BR56" s="546"/>
      <c r="BS56" s="546"/>
      <c r="BT56" s="546"/>
      <c r="BU56" s="546"/>
      <c r="BV56" s="546"/>
      <c r="BW56" s="546"/>
      <c r="BX56" s="546"/>
      <c r="BY56" s="546"/>
      <c r="BZ56" s="546"/>
      <c r="CA56" s="546"/>
      <c r="CB56" s="546"/>
      <c r="CC56" s="546"/>
      <c r="CD56" s="546"/>
      <c r="CE56" s="546"/>
      <c r="CF56" s="547"/>
      <c r="CG56" s="131"/>
      <c r="CH56" s="132"/>
      <c r="CI56" s="133"/>
    </row>
    <row r="57" spans="2:87" ht="16.5" customHeight="1">
      <c r="B57" s="434" t="s">
        <v>184</v>
      </c>
      <c r="C57" s="435"/>
      <c r="D57" s="437"/>
      <c r="E57" s="546"/>
      <c r="F57" s="546"/>
      <c r="G57" s="546"/>
      <c r="H57" s="546"/>
      <c r="I57" s="546"/>
      <c r="J57" s="546"/>
      <c r="K57" s="546"/>
      <c r="L57" s="546"/>
      <c r="M57" s="547"/>
      <c r="N57" s="534"/>
      <c r="O57" s="535"/>
      <c r="P57" s="535"/>
      <c r="Q57" s="535"/>
      <c r="R57" s="536"/>
      <c r="S57" s="554"/>
      <c r="T57" s="555"/>
      <c r="U57" s="555"/>
      <c r="V57" s="556"/>
      <c r="W57" s="534"/>
      <c r="X57" s="536"/>
      <c r="Y57" s="534"/>
      <c r="Z57" s="536"/>
      <c r="AA57" s="548"/>
      <c r="AB57" s="549"/>
      <c r="AC57" s="550"/>
      <c r="AD57" s="551">
        <f t="shared" si="13"/>
        <v>0</v>
      </c>
      <c r="AE57" s="552"/>
      <c r="AF57" s="553"/>
      <c r="AG57" s="551">
        <f t="shared" si="14"/>
        <v>0</v>
      </c>
      <c r="AH57" s="552"/>
      <c r="AI57" s="553"/>
      <c r="AJ57" s="551">
        <f t="shared" si="15"/>
        <v>0</v>
      </c>
      <c r="AK57" s="552"/>
      <c r="AL57" s="553"/>
      <c r="AM57" s="551">
        <f t="shared" si="16"/>
        <v>0</v>
      </c>
      <c r="AN57" s="552"/>
      <c r="AO57" s="553"/>
      <c r="AP57" s="551">
        <f t="shared" si="17"/>
        <v>0</v>
      </c>
      <c r="AQ57" s="552"/>
      <c r="AR57" s="553"/>
      <c r="AS57" s="540"/>
      <c r="AT57" s="541"/>
      <c r="AU57" s="542"/>
      <c r="AV57" s="543" t="str">
        <f t="shared" si="18"/>
        <v/>
      </c>
      <c r="AW57" s="544"/>
      <c r="AX57" s="545"/>
      <c r="AY57" s="444">
        <f t="shared" si="19"/>
        <v>0</v>
      </c>
      <c r="AZ57" s="444"/>
      <c r="BA57" s="444"/>
      <c r="BB57" s="444">
        <f t="shared" si="20"/>
        <v>0</v>
      </c>
      <c r="BC57" s="444"/>
      <c r="BD57" s="444"/>
      <c r="BE57" s="437"/>
      <c r="BF57" s="546"/>
      <c r="BG57" s="546"/>
      <c r="BH57" s="546"/>
      <c r="BI57" s="546"/>
      <c r="BJ57" s="546"/>
      <c r="BK57" s="546"/>
      <c r="BL57" s="546"/>
      <c r="BM57" s="546"/>
      <c r="BN57" s="546"/>
      <c r="BO57" s="546"/>
      <c r="BP57" s="546"/>
      <c r="BQ57" s="546"/>
      <c r="BR57" s="546"/>
      <c r="BS57" s="546"/>
      <c r="BT57" s="546"/>
      <c r="BU57" s="546"/>
      <c r="BV57" s="546"/>
      <c r="BW57" s="546"/>
      <c r="BX57" s="546"/>
      <c r="BY57" s="546"/>
      <c r="BZ57" s="546"/>
      <c r="CA57" s="546"/>
      <c r="CB57" s="546"/>
      <c r="CC57" s="546"/>
      <c r="CD57" s="546"/>
      <c r="CE57" s="546"/>
      <c r="CF57" s="547"/>
      <c r="CG57" s="131"/>
      <c r="CH57" s="132"/>
      <c r="CI57" s="133"/>
    </row>
    <row r="58" spans="2:87" ht="16.5" customHeight="1">
      <c r="B58" s="434" t="s">
        <v>185</v>
      </c>
      <c r="C58" s="435"/>
      <c r="D58" s="437"/>
      <c r="E58" s="546"/>
      <c r="F58" s="546"/>
      <c r="G58" s="546"/>
      <c r="H58" s="546"/>
      <c r="I58" s="546"/>
      <c r="J58" s="546"/>
      <c r="K58" s="546"/>
      <c r="L58" s="546"/>
      <c r="M58" s="547"/>
      <c r="N58" s="534"/>
      <c r="O58" s="535"/>
      <c r="P58" s="535"/>
      <c r="Q58" s="535"/>
      <c r="R58" s="536"/>
      <c r="S58" s="554"/>
      <c r="T58" s="555"/>
      <c r="U58" s="555"/>
      <c r="V58" s="556"/>
      <c r="W58" s="534"/>
      <c r="X58" s="536"/>
      <c r="Y58" s="534"/>
      <c r="Z58" s="536"/>
      <c r="AA58" s="548"/>
      <c r="AB58" s="549"/>
      <c r="AC58" s="550"/>
      <c r="AD58" s="551">
        <f t="shared" si="13"/>
        <v>0</v>
      </c>
      <c r="AE58" s="552"/>
      <c r="AF58" s="553"/>
      <c r="AG58" s="551">
        <f t="shared" si="14"/>
        <v>0</v>
      </c>
      <c r="AH58" s="552"/>
      <c r="AI58" s="553"/>
      <c r="AJ58" s="551">
        <f t="shared" si="15"/>
        <v>0</v>
      </c>
      <c r="AK58" s="552"/>
      <c r="AL58" s="553"/>
      <c r="AM58" s="551">
        <f t="shared" si="16"/>
        <v>0</v>
      </c>
      <c r="AN58" s="552"/>
      <c r="AO58" s="553"/>
      <c r="AP58" s="551">
        <f t="shared" si="17"/>
        <v>0</v>
      </c>
      <c r="AQ58" s="552"/>
      <c r="AR58" s="553"/>
      <c r="AS58" s="540"/>
      <c r="AT58" s="541"/>
      <c r="AU58" s="542"/>
      <c r="AV58" s="543" t="str">
        <f t="shared" si="18"/>
        <v/>
      </c>
      <c r="AW58" s="544"/>
      <c r="AX58" s="545"/>
      <c r="AY58" s="444">
        <f t="shared" si="19"/>
        <v>0</v>
      </c>
      <c r="AZ58" s="444"/>
      <c r="BA58" s="444"/>
      <c r="BB58" s="444">
        <f t="shared" si="20"/>
        <v>0</v>
      </c>
      <c r="BC58" s="444"/>
      <c r="BD58" s="444"/>
      <c r="BE58" s="437"/>
      <c r="BF58" s="546"/>
      <c r="BG58" s="546"/>
      <c r="BH58" s="546"/>
      <c r="BI58" s="546"/>
      <c r="BJ58" s="546"/>
      <c r="BK58" s="546"/>
      <c r="BL58" s="546"/>
      <c r="BM58" s="546"/>
      <c r="BN58" s="546"/>
      <c r="BO58" s="546"/>
      <c r="BP58" s="546"/>
      <c r="BQ58" s="546"/>
      <c r="BR58" s="546"/>
      <c r="BS58" s="546"/>
      <c r="BT58" s="546"/>
      <c r="BU58" s="546"/>
      <c r="BV58" s="546"/>
      <c r="BW58" s="546"/>
      <c r="BX58" s="546"/>
      <c r="BY58" s="546"/>
      <c r="BZ58" s="546"/>
      <c r="CA58" s="546"/>
      <c r="CB58" s="546"/>
      <c r="CC58" s="546"/>
      <c r="CD58" s="546"/>
      <c r="CE58" s="546"/>
      <c r="CF58" s="547"/>
      <c r="CG58" s="131"/>
      <c r="CH58" s="132"/>
      <c r="CI58" s="133"/>
    </row>
    <row r="59" spans="2:87" ht="16.5" customHeight="1">
      <c r="B59" s="434" t="s">
        <v>186</v>
      </c>
      <c r="C59" s="435"/>
      <c r="D59" s="437"/>
      <c r="E59" s="546"/>
      <c r="F59" s="546"/>
      <c r="G59" s="546"/>
      <c r="H59" s="546"/>
      <c r="I59" s="546"/>
      <c r="J59" s="546"/>
      <c r="K59" s="546"/>
      <c r="L59" s="546"/>
      <c r="M59" s="547"/>
      <c r="N59" s="534"/>
      <c r="O59" s="535"/>
      <c r="P59" s="535"/>
      <c r="Q59" s="535"/>
      <c r="R59" s="536"/>
      <c r="S59" s="554"/>
      <c r="T59" s="555"/>
      <c r="U59" s="555"/>
      <c r="V59" s="556"/>
      <c r="W59" s="534"/>
      <c r="X59" s="536"/>
      <c r="Y59" s="534"/>
      <c r="Z59" s="536"/>
      <c r="AA59" s="548"/>
      <c r="AB59" s="549"/>
      <c r="AC59" s="550"/>
      <c r="AD59" s="551">
        <f t="shared" si="13"/>
        <v>0</v>
      </c>
      <c r="AE59" s="552"/>
      <c r="AF59" s="553"/>
      <c r="AG59" s="551">
        <f t="shared" si="14"/>
        <v>0</v>
      </c>
      <c r="AH59" s="552"/>
      <c r="AI59" s="553"/>
      <c r="AJ59" s="551">
        <f t="shared" si="15"/>
        <v>0</v>
      </c>
      <c r="AK59" s="552"/>
      <c r="AL59" s="553"/>
      <c r="AM59" s="551">
        <f t="shared" si="16"/>
        <v>0</v>
      </c>
      <c r="AN59" s="552"/>
      <c r="AO59" s="553"/>
      <c r="AP59" s="551">
        <f t="shared" si="17"/>
        <v>0</v>
      </c>
      <c r="AQ59" s="552"/>
      <c r="AR59" s="553"/>
      <c r="AS59" s="540"/>
      <c r="AT59" s="541"/>
      <c r="AU59" s="542"/>
      <c r="AV59" s="543" t="str">
        <f t="shared" si="18"/>
        <v/>
      </c>
      <c r="AW59" s="544"/>
      <c r="AX59" s="545"/>
      <c r="AY59" s="444">
        <f t="shared" si="19"/>
        <v>0</v>
      </c>
      <c r="AZ59" s="444"/>
      <c r="BA59" s="444"/>
      <c r="BB59" s="444">
        <f t="shared" si="20"/>
        <v>0</v>
      </c>
      <c r="BC59" s="444"/>
      <c r="BD59" s="444"/>
      <c r="BE59" s="437"/>
      <c r="BF59" s="546"/>
      <c r="BG59" s="546"/>
      <c r="BH59" s="546"/>
      <c r="BI59" s="546"/>
      <c r="BJ59" s="546"/>
      <c r="BK59" s="546"/>
      <c r="BL59" s="546"/>
      <c r="BM59" s="546"/>
      <c r="BN59" s="546"/>
      <c r="BO59" s="546"/>
      <c r="BP59" s="546"/>
      <c r="BQ59" s="546"/>
      <c r="BR59" s="546"/>
      <c r="BS59" s="546"/>
      <c r="BT59" s="546"/>
      <c r="BU59" s="546"/>
      <c r="BV59" s="546"/>
      <c r="BW59" s="546"/>
      <c r="BX59" s="546"/>
      <c r="BY59" s="546"/>
      <c r="BZ59" s="546"/>
      <c r="CA59" s="546"/>
      <c r="CB59" s="546"/>
      <c r="CC59" s="546"/>
      <c r="CD59" s="546"/>
      <c r="CE59" s="546"/>
      <c r="CF59" s="547"/>
      <c r="CG59" s="131"/>
      <c r="CH59" s="132"/>
      <c r="CI59" s="133"/>
    </row>
    <row r="60" spans="2:87" ht="16.5" customHeight="1">
      <c r="B60" s="434" t="s">
        <v>187</v>
      </c>
      <c r="C60" s="435"/>
      <c r="D60" s="437"/>
      <c r="E60" s="546"/>
      <c r="F60" s="546"/>
      <c r="G60" s="546"/>
      <c r="H60" s="546"/>
      <c r="I60" s="546"/>
      <c r="J60" s="546"/>
      <c r="K60" s="546"/>
      <c r="L60" s="546"/>
      <c r="M60" s="547"/>
      <c r="N60" s="534"/>
      <c r="O60" s="535"/>
      <c r="P60" s="535"/>
      <c r="Q60" s="535"/>
      <c r="R60" s="536"/>
      <c r="S60" s="554"/>
      <c r="T60" s="555"/>
      <c r="U60" s="555"/>
      <c r="V60" s="556"/>
      <c r="W60" s="534"/>
      <c r="X60" s="536"/>
      <c r="Y60" s="534"/>
      <c r="Z60" s="536"/>
      <c r="AA60" s="548"/>
      <c r="AB60" s="549"/>
      <c r="AC60" s="550"/>
      <c r="AD60" s="551">
        <f t="shared" si="13"/>
        <v>0</v>
      </c>
      <c r="AE60" s="552"/>
      <c r="AF60" s="553"/>
      <c r="AG60" s="551">
        <f t="shared" si="14"/>
        <v>0</v>
      </c>
      <c r="AH60" s="552"/>
      <c r="AI60" s="553"/>
      <c r="AJ60" s="551">
        <f t="shared" si="15"/>
        <v>0</v>
      </c>
      <c r="AK60" s="552"/>
      <c r="AL60" s="553"/>
      <c r="AM60" s="551">
        <f t="shared" si="16"/>
        <v>0</v>
      </c>
      <c r="AN60" s="552"/>
      <c r="AO60" s="553"/>
      <c r="AP60" s="551">
        <f t="shared" si="17"/>
        <v>0</v>
      </c>
      <c r="AQ60" s="552"/>
      <c r="AR60" s="553"/>
      <c r="AS60" s="540"/>
      <c r="AT60" s="541"/>
      <c r="AU60" s="542"/>
      <c r="AV60" s="543" t="str">
        <f t="shared" si="18"/>
        <v/>
      </c>
      <c r="AW60" s="544"/>
      <c r="AX60" s="545"/>
      <c r="AY60" s="444">
        <f t="shared" si="19"/>
        <v>0</v>
      </c>
      <c r="AZ60" s="444"/>
      <c r="BA60" s="444"/>
      <c r="BB60" s="444">
        <f t="shared" si="20"/>
        <v>0</v>
      </c>
      <c r="BC60" s="444"/>
      <c r="BD60" s="444"/>
      <c r="BE60" s="437"/>
      <c r="BF60" s="546"/>
      <c r="BG60" s="546"/>
      <c r="BH60" s="546"/>
      <c r="BI60" s="546"/>
      <c r="BJ60" s="546"/>
      <c r="BK60" s="546"/>
      <c r="BL60" s="546"/>
      <c r="BM60" s="546"/>
      <c r="BN60" s="546"/>
      <c r="BO60" s="546"/>
      <c r="BP60" s="546"/>
      <c r="BQ60" s="546"/>
      <c r="BR60" s="546"/>
      <c r="BS60" s="546"/>
      <c r="BT60" s="546"/>
      <c r="BU60" s="546"/>
      <c r="BV60" s="546"/>
      <c r="BW60" s="546"/>
      <c r="BX60" s="546"/>
      <c r="BY60" s="546"/>
      <c r="BZ60" s="546"/>
      <c r="CA60" s="546"/>
      <c r="CB60" s="546"/>
      <c r="CC60" s="546"/>
      <c r="CD60" s="546"/>
      <c r="CE60" s="546"/>
      <c r="CF60" s="547"/>
      <c r="CG60" s="131"/>
      <c r="CH60" s="132"/>
      <c r="CI60" s="133"/>
    </row>
    <row r="61" spans="2:87" ht="16.5" customHeight="1">
      <c r="B61" s="434" t="s">
        <v>188</v>
      </c>
      <c r="C61" s="435"/>
      <c r="D61" s="437"/>
      <c r="E61" s="546"/>
      <c r="F61" s="546"/>
      <c r="G61" s="546"/>
      <c r="H61" s="546"/>
      <c r="I61" s="546"/>
      <c r="J61" s="546"/>
      <c r="K61" s="546"/>
      <c r="L61" s="546"/>
      <c r="M61" s="547"/>
      <c r="N61" s="534"/>
      <c r="O61" s="535"/>
      <c r="P61" s="535"/>
      <c r="Q61" s="535"/>
      <c r="R61" s="536"/>
      <c r="S61" s="557"/>
      <c r="T61" s="557"/>
      <c r="U61" s="557"/>
      <c r="V61" s="557"/>
      <c r="W61" s="534"/>
      <c r="X61" s="536"/>
      <c r="Y61" s="534"/>
      <c r="Z61" s="536"/>
      <c r="AA61" s="548"/>
      <c r="AB61" s="549"/>
      <c r="AC61" s="550"/>
      <c r="AD61" s="551">
        <f t="shared" si="13"/>
        <v>0</v>
      </c>
      <c r="AE61" s="552"/>
      <c r="AF61" s="553"/>
      <c r="AG61" s="551">
        <f t="shared" si="14"/>
        <v>0</v>
      </c>
      <c r="AH61" s="552"/>
      <c r="AI61" s="553"/>
      <c r="AJ61" s="551">
        <f t="shared" si="15"/>
        <v>0</v>
      </c>
      <c r="AK61" s="552"/>
      <c r="AL61" s="553"/>
      <c r="AM61" s="551">
        <f t="shared" si="16"/>
        <v>0</v>
      </c>
      <c r="AN61" s="552"/>
      <c r="AO61" s="553"/>
      <c r="AP61" s="551">
        <f t="shared" si="17"/>
        <v>0</v>
      </c>
      <c r="AQ61" s="552"/>
      <c r="AR61" s="553"/>
      <c r="AS61" s="540"/>
      <c r="AT61" s="541"/>
      <c r="AU61" s="542"/>
      <c r="AV61" s="543" t="str">
        <f t="shared" si="18"/>
        <v/>
      </c>
      <c r="AW61" s="544"/>
      <c r="AX61" s="545"/>
      <c r="AY61" s="444">
        <f t="shared" si="19"/>
        <v>0</v>
      </c>
      <c r="AZ61" s="444"/>
      <c r="BA61" s="444"/>
      <c r="BB61" s="444">
        <f t="shared" si="20"/>
        <v>0</v>
      </c>
      <c r="BC61" s="444"/>
      <c r="BD61" s="444"/>
      <c r="BE61" s="437"/>
      <c r="BF61" s="546"/>
      <c r="BG61" s="546"/>
      <c r="BH61" s="546"/>
      <c r="BI61" s="546"/>
      <c r="BJ61" s="546"/>
      <c r="BK61" s="546"/>
      <c r="BL61" s="546"/>
      <c r="BM61" s="546"/>
      <c r="BN61" s="546"/>
      <c r="BO61" s="546"/>
      <c r="BP61" s="546"/>
      <c r="BQ61" s="546"/>
      <c r="BR61" s="546"/>
      <c r="BS61" s="546"/>
      <c r="BT61" s="546"/>
      <c r="BU61" s="546"/>
      <c r="BV61" s="546"/>
      <c r="BW61" s="546"/>
      <c r="BX61" s="546"/>
      <c r="BY61" s="546"/>
      <c r="BZ61" s="546"/>
      <c r="CA61" s="546"/>
      <c r="CB61" s="546"/>
      <c r="CC61" s="546"/>
      <c r="CD61" s="546"/>
      <c r="CE61" s="546"/>
      <c r="CF61" s="547"/>
      <c r="CG61" s="131"/>
      <c r="CH61" s="132"/>
      <c r="CI61" s="133"/>
    </row>
    <row r="62" spans="2:87" ht="16.5" customHeight="1">
      <c r="B62" s="434" t="s">
        <v>189</v>
      </c>
      <c r="C62" s="435"/>
      <c r="D62" s="437"/>
      <c r="E62" s="546"/>
      <c r="F62" s="546"/>
      <c r="G62" s="546"/>
      <c r="H62" s="546"/>
      <c r="I62" s="546"/>
      <c r="J62" s="546"/>
      <c r="K62" s="546"/>
      <c r="L62" s="546"/>
      <c r="M62" s="547"/>
      <c r="N62" s="534"/>
      <c r="O62" s="535"/>
      <c r="P62" s="535"/>
      <c r="Q62" s="535"/>
      <c r="R62" s="536"/>
      <c r="S62" s="554"/>
      <c r="T62" s="555"/>
      <c r="U62" s="555"/>
      <c r="V62" s="556"/>
      <c r="W62" s="534"/>
      <c r="X62" s="536"/>
      <c r="Y62" s="534"/>
      <c r="Z62" s="536"/>
      <c r="AA62" s="548"/>
      <c r="AB62" s="549"/>
      <c r="AC62" s="550"/>
      <c r="AD62" s="551">
        <f t="shared" si="13"/>
        <v>0</v>
      </c>
      <c r="AE62" s="552"/>
      <c r="AF62" s="553"/>
      <c r="AG62" s="551">
        <f t="shared" si="14"/>
        <v>0</v>
      </c>
      <c r="AH62" s="552"/>
      <c r="AI62" s="553"/>
      <c r="AJ62" s="551">
        <f t="shared" si="15"/>
        <v>0</v>
      </c>
      <c r="AK62" s="552"/>
      <c r="AL62" s="553"/>
      <c r="AM62" s="551">
        <f t="shared" si="16"/>
        <v>0</v>
      </c>
      <c r="AN62" s="552"/>
      <c r="AO62" s="553"/>
      <c r="AP62" s="551">
        <f t="shared" si="17"/>
        <v>0</v>
      </c>
      <c r="AQ62" s="552"/>
      <c r="AR62" s="553"/>
      <c r="AS62" s="540"/>
      <c r="AT62" s="541"/>
      <c r="AU62" s="542"/>
      <c r="AV62" s="543" t="str">
        <f t="shared" si="18"/>
        <v/>
      </c>
      <c r="AW62" s="544"/>
      <c r="AX62" s="545"/>
      <c r="AY62" s="444">
        <f t="shared" si="19"/>
        <v>0</v>
      </c>
      <c r="AZ62" s="444"/>
      <c r="BA62" s="444"/>
      <c r="BB62" s="444">
        <f t="shared" si="20"/>
        <v>0</v>
      </c>
      <c r="BC62" s="444"/>
      <c r="BD62" s="444"/>
      <c r="BE62" s="437"/>
      <c r="BF62" s="546"/>
      <c r="BG62" s="546"/>
      <c r="BH62" s="546"/>
      <c r="BI62" s="546"/>
      <c r="BJ62" s="546"/>
      <c r="BK62" s="546"/>
      <c r="BL62" s="546"/>
      <c r="BM62" s="546"/>
      <c r="BN62" s="546"/>
      <c r="BO62" s="546"/>
      <c r="BP62" s="546"/>
      <c r="BQ62" s="546"/>
      <c r="BR62" s="546"/>
      <c r="BS62" s="546"/>
      <c r="BT62" s="546"/>
      <c r="BU62" s="546"/>
      <c r="BV62" s="546"/>
      <c r="BW62" s="546"/>
      <c r="BX62" s="546"/>
      <c r="BY62" s="546"/>
      <c r="BZ62" s="546"/>
      <c r="CA62" s="546"/>
      <c r="CB62" s="546"/>
      <c r="CC62" s="546"/>
      <c r="CD62" s="546"/>
      <c r="CE62" s="546"/>
      <c r="CF62" s="547"/>
      <c r="CG62" s="131"/>
      <c r="CH62" s="132"/>
      <c r="CI62" s="133"/>
    </row>
    <row r="63" spans="2:87" ht="16.5" customHeight="1">
      <c r="B63" s="434" t="s">
        <v>190</v>
      </c>
      <c r="C63" s="435"/>
      <c r="D63" s="437"/>
      <c r="E63" s="546"/>
      <c r="F63" s="546"/>
      <c r="G63" s="546"/>
      <c r="H63" s="546"/>
      <c r="I63" s="546"/>
      <c r="J63" s="546"/>
      <c r="K63" s="546"/>
      <c r="L63" s="546"/>
      <c r="M63" s="547"/>
      <c r="N63" s="534"/>
      <c r="O63" s="535"/>
      <c r="P63" s="535"/>
      <c r="Q63" s="535"/>
      <c r="R63" s="536"/>
      <c r="S63" s="554"/>
      <c r="T63" s="555"/>
      <c r="U63" s="555"/>
      <c r="V63" s="556"/>
      <c r="W63" s="534"/>
      <c r="X63" s="536"/>
      <c r="Y63" s="534"/>
      <c r="Z63" s="536"/>
      <c r="AA63" s="548"/>
      <c r="AB63" s="549"/>
      <c r="AC63" s="550"/>
      <c r="AD63" s="551">
        <f t="shared" si="13"/>
        <v>0</v>
      </c>
      <c r="AE63" s="552"/>
      <c r="AF63" s="553"/>
      <c r="AG63" s="551">
        <f t="shared" si="14"/>
        <v>0</v>
      </c>
      <c r="AH63" s="552"/>
      <c r="AI63" s="553"/>
      <c r="AJ63" s="551">
        <f t="shared" si="15"/>
        <v>0</v>
      </c>
      <c r="AK63" s="552"/>
      <c r="AL63" s="553"/>
      <c r="AM63" s="551">
        <f t="shared" si="16"/>
        <v>0</v>
      </c>
      <c r="AN63" s="552"/>
      <c r="AO63" s="553"/>
      <c r="AP63" s="551">
        <f t="shared" si="17"/>
        <v>0</v>
      </c>
      <c r="AQ63" s="552"/>
      <c r="AR63" s="553"/>
      <c r="AS63" s="540"/>
      <c r="AT63" s="541"/>
      <c r="AU63" s="542"/>
      <c r="AV63" s="543" t="str">
        <f t="shared" si="18"/>
        <v/>
      </c>
      <c r="AW63" s="544"/>
      <c r="AX63" s="545"/>
      <c r="AY63" s="444">
        <f t="shared" si="19"/>
        <v>0</v>
      </c>
      <c r="AZ63" s="444"/>
      <c r="BA63" s="444"/>
      <c r="BB63" s="444">
        <f t="shared" si="20"/>
        <v>0</v>
      </c>
      <c r="BC63" s="444"/>
      <c r="BD63" s="444"/>
      <c r="BE63" s="437"/>
      <c r="BF63" s="546"/>
      <c r="BG63" s="546"/>
      <c r="BH63" s="546"/>
      <c r="BI63" s="546"/>
      <c r="BJ63" s="546"/>
      <c r="BK63" s="546"/>
      <c r="BL63" s="546"/>
      <c r="BM63" s="546"/>
      <c r="BN63" s="546"/>
      <c r="BO63" s="546"/>
      <c r="BP63" s="546"/>
      <c r="BQ63" s="546"/>
      <c r="BR63" s="546"/>
      <c r="BS63" s="546"/>
      <c r="BT63" s="546"/>
      <c r="BU63" s="546"/>
      <c r="BV63" s="546"/>
      <c r="BW63" s="546"/>
      <c r="BX63" s="546"/>
      <c r="BY63" s="546"/>
      <c r="BZ63" s="546"/>
      <c r="CA63" s="546"/>
      <c r="CB63" s="546"/>
      <c r="CC63" s="546"/>
      <c r="CD63" s="546"/>
      <c r="CE63" s="546"/>
      <c r="CF63" s="547"/>
      <c r="CG63" s="131"/>
      <c r="CH63" s="132"/>
      <c r="CI63" s="133"/>
    </row>
    <row r="64" spans="2:87" ht="16.5" customHeight="1">
      <c r="B64" s="434" t="s">
        <v>191</v>
      </c>
      <c r="C64" s="435"/>
      <c r="D64" s="437"/>
      <c r="E64" s="546"/>
      <c r="F64" s="546"/>
      <c r="G64" s="546"/>
      <c r="H64" s="546"/>
      <c r="I64" s="546"/>
      <c r="J64" s="546"/>
      <c r="K64" s="546"/>
      <c r="L64" s="546"/>
      <c r="M64" s="547"/>
      <c r="N64" s="534"/>
      <c r="O64" s="535"/>
      <c r="P64" s="535"/>
      <c r="Q64" s="535"/>
      <c r="R64" s="536"/>
      <c r="S64" s="554"/>
      <c r="T64" s="555"/>
      <c r="U64" s="555"/>
      <c r="V64" s="556"/>
      <c r="W64" s="534"/>
      <c r="X64" s="536"/>
      <c r="Y64" s="534"/>
      <c r="Z64" s="536"/>
      <c r="AA64" s="548"/>
      <c r="AB64" s="549"/>
      <c r="AC64" s="550"/>
      <c r="AD64" s="551">
        <f t="shared" si="13"/>
        <v>0</v>
      </c>
      <c r="AE64" s="552"/>
      <c r="AF64" s="553"/>
      <c r="AG64" s="551">
        <f t="shared" si="14"/>
        <v>0</v>
      </c>
      <c r="AH64" s="552"/>
      <c r="AI64" s="553"/>
      <c r="AJ64" s="551">
        <f t="shared" si="15"/>
        <v>0</v>
      </c>
      <c r="AK64" s="552"/>
      <c r="AL64" s="553"/>
      <c r="AM64" s="551">
        <f t="shared" si="16"/>
        <v>0</v>
      </c>
      <c r="AN64" s="552"/>
      <c r="AO64" s="553"/>
      <c r="AP64" s="551">
        <f t="shared" si="17"/>
        <v>0</v>
      </c>
      <c r="AQ64" s="552"/>
      <c r="AR64" s="553"/>
      <c r="AS64" s="540"/>
      <c r="AT64" s="541"/>
      <c r="AU64" s="542"/>
      <c r="AV64" s="543" t="str">
        <f t="shared" si="18"/>
        <v/>
      </c>
      <c r="AW64" s="544"/>
      <c r="AX64" s="545"/>
      <c r="AY64" s="444">
        <f t="shared" si="19"/>
        <v>0</v>
      </c>
      <c r="AZ64" s="444"/>
      <c r="BA64" s="444"/>
      <c r="BB64" s="444">
        <f t="shared" si="20"/>
        <v>0</v>
      </c>
      <c r="BC64" s="444"/>
      <c r="BD64" s="444"/>
      <c r="BE64" s="437"/>
      <c r="BF64" s="546"/>
      <c r="BG64" s="546"/>
      <c r="BH64" s="546"/>
      <c r="BI64" s="546"/>
      <c r="BJ64" s="546"/>
      <c r="BK64" s="546"/>
      <c r="BL64" s="546"/>
      <c r="BM64" s="546"/>
      <c r="BN64" s="546"/>
      <c r="BO64" s="546"/>
      <c r="BP64" s="546"/>
      <c r="BQ64" s="546"/>
      <c r="BR64" s="546"/>
      <c r="BS64" s="546"/>
      <c r="BT64" s="546"/>
      <c r="BU64" s="546"/>
      <c r="BV64" s="546"/>
      <c r="BW64" s="546"/>
      <c r="BX64" s="546"/>
      <c r="BY64" s="546"/>
      <c r="BZ64" s="546"/>
      <c r="CA64" s="546"/>
      <c r="CB64" s="546"/>
      <c r="CC64" s="546"/>
      <c r="CD64" s="546"/>
      <c r="CE64" s="546"/>
      <c r="CF64" s="547"/>
      <c r="CG64" s="131"/>
      <c r="CH64" s="132"/>
      <c r="CI64" s="133"/>
    </row>
    <row r="65" spans="1:87" ht="16.5" customHeight="1">
      <c r="B65" s="434" t="s">
        <v>192</v>
      </c>
      <c r="C65" s="435"/>
      <c r="D65" s="437"/>
      <c r="E65" s="546"/>
      <c r="F65" s="546"/>
      <c r="G65" s="546"/>
      <c r="H65" s="546"/>
      <c r="I65" s="546"/>
      <c r="J65" s="546"/>
      <c r="K65" s="546"/>
      <c r="L65" s="546"/>
      <c r="M65" s="547"/>
      <c r="N65" s="534"/>
      <c r="O65" s="535"/>
      <c r="P65" s="535"/>
      <c r="Q65" s="535"/>
      <c r="R65" s="536"/>
      <c r="S65" s="554"/>
      <c r="T65" s="555"/>
      <c r="U65" s="555"/>
      <c r="V65" s="556"/>
      <c r="W65" s="534"/>
      <c r="X65" s="536"/>
      <c r="Y65" s="534"/>
      <c r="Z65" s="536"/>
      <c r="AA65" s="548"/>
      <c r="AB65" s="549"/>
      <c r="AC65" s="550"/>
      <c r="AD65" s="551">
        <f t="shared" si="13"/>
        <v>0</v>
      </c>
      <c r="AE65" s="552"/>
      <c r="AF65" s="553"/>
      <c r="AG65" s="551">
        <f t="shared" si="14"/>
        <v>0</v>
      </c>
      <c r="AH65" s="552"/>
      <c r="AI65" s="553"/>
      <c r="AJ65" s="551">
        <f t="shared" si="15"/>
        <v>0</v>
      </c>
      <c r="AK65" s="552"/>
      <c r="AL65" s="553"/>
      <c r="AM65" s="551">
        <f t="shared" si="16"/>
        <v>0</v>
      </c>
      <c r="AN65" s="552"/>
      <c r="AO65" s="553"/>
      <c r="AP65" s="551">
        <f t="shared" si="17"/>
        <v>0</v>
      </c>
      <c r="AQ65" s="552"/>
      <c r="AR65" s="553"/>
      <c r="AS65" s="540"/>
      <c r="AT65" s="541"/>
      <c r="AU65" s="542"/>
      <c r="AV65" s="543" t="str">
        <f t="shared" si="18"/>
        <v/>
      </c>
      <c r="AW65" s="544"/>
      <c r="AX65" s="545"/>
      <c r="AY65" s="444">
        <f t="shared" si="19"/>
        <v>0</v>
      </c>
      <c r="AZ65" s="444"/>
      <c r="BA65" s="444"/>
      <c r="BB65" s="444">
        <f t="shared" si="20"/>
        <v>0</v>
      </c>
      <c r="BC65" s="444"/>
      <c r="BD65" s="444"/>
      <c r="BE65" s="437"/>
      <c r="BF65" s="546"/>
      <c r="BG65" s="546"/>
      <c r="BH65" s="546"/>
      <c r="BI65" s="546"/>
      <c r="BJ65" s="546"/>
      <c r="BK65" s="546"/>
      <c r="BL65" s="546"/>
      <c r="BM65" s="546"/>
      <c r="BN65" s="546"/>
      <c r="BO65" s="546"/>
      <c r="BP65" s="546"/>
      <c r="BQ65" s="546"/>
      <c r="BR65" s="546"/>
      <c r="BS65" s="546"/>
      <c r="BT65" s="546"/>
      <c r="BU65" s="546"/>
      <c r="BV65" s="546"/>
      <c r="BW65" s="546"/>
      <c r="BX65" s="546"/>
      <c r="BY65" s="546"/>
      <c r="BZ65" s="546"/>
      <c r="CA65" s="546"/>
      <c r="CB65" s="546"/>
      <c r="CC65" s="546"/>
      <c r="CD65" s="546"/>
      <c r="CE65" s="546"/>
      <c r="CF65" s="547"/>
      <c r="CG65" s="131"/>
      <c r="CH65" s="132"/>
      <c r="CI65" s="133"/>
    </row>
    <row r="66" spans="1:87" ht="16.5" customHeight="1">
      <c r="B66" s="434" t="s">
        <v>193</v>
      </c>
      <c r="C66" s="435"/>
      <c r="D66" s="437"/>
      <c r="E66" s="546"/>
      <c r="F66" s="546"/>
      <c r="G66" s="546"/>
      <c r="H66" s="546"/>
      <c r="I66" s="546"/>
      <c r="J66" s="546"/>
      <c r="K66" s="546"/>
      <c r="L66" s="546"/>
      <c r="M66" s="547"/>
      <c r="N66" s="534"/>
      <c r="O66" s="535"/>
      <c r="P66" s="535"/>
      <c r="Q66" s="535"/>
      <c r="R66" s="536"/>
      <c r="S66" s="557"/>
      <c r="T66" s="557"/>
      <c r="U66" s="557"/>
      <c r="V66" s="557"/>
      <c r="W66" s="534"/>
      <c r="X66" s="536"/>
      <c r="Y66" s="534"/>
      <c r="Z66" s="536"/>
      <c r="AA66" s="548"/>
      <c r="AB66" s="549"/>
      <c r="AC66" s="550"/>
      <c r="AD66" s="551">
        <f t="shared" si="13"/>
        <v>0</v>
      </c>
      <c r="AE66" s="552"/>
      <c r="AF66" s="553"/>
      <c r="AG66" s="551">
        <f t="shared" si="14"/>
        <v>0</v>
      </c>
      <c r="AH66" s="552"/>
      <c r="AI66" s="553"/>
      <c r="AJ66" s="551">
        <f t="shared" si="15"/>
        <v>0</v>
      </c>
      <c r="AK66" s="552"/>
      <c r="AL66" s="553"/>
      <c r="AM66" s="551">
        <f t="shared" si="16"/>
        <v>0</v>
      </c>
      <c r="AN66" s="552"/>
      <c r="AO66" s="553"/>
      <c r="AP66" s="551">
        <f t="shared" si="17"/>
        <v>0</v>
      </c>
      <c r="AQ66" s="552"/>
      <c r="AR66" s="553"/>
      <c r="AS66" s="540"/>
      <c r="AT66" s="541"/>
      <c r="AU66" s="542"/>
      <c r="AV66" s="543" t="str">
        <f t="shared" si="18"/>
        <v/>
      </c>
      <c r="AW66" s="544"/>
      <c r="AX66" s="545"/>
      <c r="AY66" s="444">
        <f t="shared" si="19"/>
        <v>0</v>
      </c>
      <c r="AZ66" s="444"/>
      <c r="BA66" s="444"/>
      <c r="BB66" s="444">
        <f t="shared" si="20"/>
        <v>0</v>
      </c>
      <c r="BC66" s="444"/>
      <c r="BD66" s="444"/>
      <c r="BE66" s="437"/>
      <c r="BF66" s="546"/>
      <c r="BG66" s="546"/>
      <c r="BH66" s="546"/>
      <c r="BI66" s="546"/>
      <c r="BJ66" s="546"/>
      <c r="BK66" s="546"/>
      <c r="BL66" s="546"/>
      <c r="BM66" s="546"/>
      <c r="BN66" s="546"/>
      <c r="BO66" s="546"/>
      <c r="BP66" s="546"/>
      <c r="BQ66" s="546"/>
      <c r="BR66" s="546"/>
      <c r="BS66" s="546"/>
      <c r="BT66" s="546"/>
      <c r="BU66" s="546"/>
      <c r="BV66" s="546"/>
      <c r="BW66" s="546"/>
      <c r="BX66" s="546"/>
      <c r="BY66" s="546"/>
      <c r="BZ66" s="546"/>
      <c r="CA66" s="546"/>
      <c r="CB66" s="546"/>
      <c r="CC66" s="546"/>
      <c r="CD66" s="546"/>
      <c r="CE66" s="546"/>
      <c r="CF66" s="547"/>
      <c r="CG66" s="131"/>
      <c r="CH66" s="132"/>
      <c r="CI66" s="133"/>
    </row>
    <row r="67" spans="1:87" ht="16.5" customHeight="1">
      <c r="B67" s="434" t="s">
        <v>194</v>
      </c>
      <c r="C67" s="435"/>
      <c r="D67" s="437"/>
      <c r="E67" s="546"/>
      <c r="F67" s="546"/>
      <c r="G67" s="546"/>
      <c r="H67" s="546"/>
      <c r="I67" s="546"/>
      <c r="J67" s="546"/>
      <c r="K67" s="546"/>
      <c r="L67" s="546"/>
      <c r="M67" s="547"/>
      <c r="N67" s="534"/>
      <c r="O67" s="535"/>
      <c r="P67" s="535"/>
      <c r="Q67" s="535"/>
      <c r="R67" s="536"/>
      <c r="S67" s="554"/>
      <c r="T67" s="555"/>
      <c r="U67" s="555"/>
      <c r="V67" s="556"/>
      <c r="W67" s="534"/>
      <c r="X67" s="536"/>
      <c r="Y67" s="534"/>
      <c r="Z67" s="536"/>
      <c r="AA67" s="548"/>
      <c r="AB67" s="549"/>
      <c r="AC67" s="550"/>
      <c r="AD67" s="551">
        <f t="shared" si="13"/>
        <v>0</v>
      </c>
      <c r="AE67" s="552"/>
      <c r="AF67" s="553"/>
      <c r="AG67" s="551">
        <f t="shared" si="14"/>
        <v>0</v>
      </c>
      <c r="AH67" s="552"/>
      <c r="AI67" s="553"/>
      <c r="AJ67" s="551">
        <f t="shared" si="15"/>
        <v>0</v>
      </c>
      <c r="AK67" s="552"/>
      <c r="AL67" s="553"/>
      <c r="AM67" s="551">
        <f t="shared" si="16"/>
        <v>0</v>
      </c>
      <c r="AN67" s="552"/>
      <c r="AO67" s="553"/>
      <c r="AP67" s="551">
        <f t="shared" si="17"/>
        <v>0</v>
      </c>
      <c r="AQ67" s="552"/>
      <c r="AR67" s="553"/>
      <c r="AS67" s="540"/>
      <c r="AT67" s="541"/>
      <c r="AU67" s="542"/>
      <c r="AV67" s="543" t="str">
        <f t="shared" si="18"/>
        <v/>
      </c>
      <c r="AW67" s="544"/>
      <c r="AX67" s="545"/>
      <c r="AY67" s="444">
        <f t="shared" si="19"/>
        <v>0</v>
      </c>
      <c r="AZ67" s="444"/>
      <c r="BA67" s="444"/>
      <c r="BB67" s="444">
        <f t="shared" si="20"/>
        <v>0</v>
      </c>
      <c r="BC67" s="444"/>
      <c r="BD67" s="444"/>
      <c r="BE67" s="437"/>
      <c r="BF67" s="546"/>
      <c r="BG67" s="546"/>
      <c r="BH67" s="546"/>
      <c r="BI67" s="546"/>
      <c r="BJ67" s="546"/>
      <c r="BK67" s="546"/>
      <c r="BL67" s="546"/>
      <c r="BM67" s="546"/>
      <c r="BN67" s="546"/>
      <c r="BO67" s="546"/>
      <c r="BP67" s="546"/>
      <c r="BQ67" s="546"/>
      <c r="BR67" s="546"/>
      <c r="BS67" s="546"/>
      <c r="BT67" s="546"/>
      <c r="BU67" s="546"/>
      <c r="BV67" s="546"/>
      <c r="BW67" s="546"/>
      <c r="BX67" s="546"/>
      <c r="BY67" s="546"/>
      <c r="BZ67" s="546"/>
      <c r="CA67" s="546"/>
      <c r="CB67" s="546"/>
      <c r="CC67" s="546"/>
      <c r="CD67" s="546"/>
      <c r="CE67" s="546"/>
      <c r="CF67" s="547"/>
      <c r="CG67" s="131"/>
      <c r="CH67" s="132"/>
      <c r="CI67" s="133"/>
    </row>
    <row r="68" spans="1:87" ht="16.5" customHeight="1">
      <c r="B68" s="434" t="s">
        <v>195</v>
      </c>
      <c r="C68" s="435"/>
      <c r="D68" s="437"/>
      <c r="E68" s="546"/>
      <c r="F68" s="546"/>
      <c r="G68" s="546"/>
      <c r="H68" s="546"/>
      <c r="I68" s="546"/>
      <c r="J68" s="546"/>
      <c r="K68" s="546"/>
      <c r="L68" s="546"/>
      <c r="M68" s="547"/>
      <c r="N68" s="534"/>
      <c r="O68" s="535"/>
      <c r="P68" s="535"/>
      <c r="Q68" s="535"/>
      <c r="R68" s="536"/>
      <c r="S68" s="554"/>
      <c r="T68" s="555"/>
      <c r="U68" s="555"/>
      <c r="V68" s="556"/>
      <c r="W68" s="534"/>
      <c r="X68" s="536"/>
      <c r="Y68" s="534"/>
      <c r="Z68" s="536"/>
      <c r="AA68" s="548"/>
      <c r="AB68" s="549"/>
      <c r="AC68" s="550"/>
      <c r="AD68" s="551">
        <f t="shared" si="13"/>
        <v>0</v>
      </c>
      <c r="AE68" s="552"/>
      <c r="AF68" s="553"/>
      <c r="AG68" s="551">
        <f t="shared" si="14"/>
        <v>0</v>
      </c>
      <c r="AH68" s="552"/>
      <c r="AI68" s="553"/>
      <c r="AJ68" s="551">
        <f t="shared" si="15"/>
        <v>0</v>
      </c>
      <c r="AK68" s="552"/>
      <c r="AL68" s="553"/>
      <c r="AM68" s="551">
        <f t="shared" si="16"/>
        <v>0</v>
      </c>
      <c r="AN68" s="552"/>
      <c r="AO68" s="553"/>
      <c r="AP68" s="551">
        <f t="shared" si="17"/>
        <v>0</v>
      </c>
      <c r="AQ68" s="552"/>
      <c r="AR68" s="553"/>
      <c r="AS68" s="540"/>
      <c r="AT68" s="541"/>
      <c r="AU68" s="542"/>
      <c r="AV68" s="543" t="str">
        <f t="shared" si="18"/>
        <v/>
      </c>
      <c r="AW68" s="544"/>
      <c r="AX68" s="545"/>
      <c r="AY68" s="444">
        <f t="shared" si="19"/>
        <v>0</v>
      </c>
      <c r="AZ68" s="444"/>
      <c r="BA68" s="444"/>
      <c r="BB68" s="444">
        <f t="shared" si="20"/>
        <v>0</v>
      </c>
      <c r="BC68" s="444"/>
      <c r="BD68" s="444"/>
      <c r="BE68" s="437"/>
      <c r="BF68" s="546"/>
      <c r="BG68" s="546"/>
      <c r="BH68" s="546"/>
      <c r="BI68" s="546"/>
      <c r="BJ68" s="546"/>
      <c r="BK68" s="546"/>
      <c r="BL68" s="546"/>
      <c r="BM68" s="546"/>
      <c r="BN68" s="546"/>
      <c r="BO68" s="546"/>
      <c r="BP68" s="546"/>
      <c r="BQ68" s="546"/>
      <c r="BR68" s="546"/>
      <c r="BS68" s="546"/>
      <c r="BT68" s="546"/>
      <c r="BU68" s="546"/>
      <c r="BV68" s="546"/>
      <c r="BW68" s="546"/>
      <c r="BX68" s="546"/>
      <c r="BY68" s="546"/>
      <c r="BZ68" s="546"/>
      <c r="CA68" s="546"/>
      <c r="CB68" s="546"/>
      <c r="CC68" s="546"/>
      <c r="CD68" s="546"/>
      <c r="CE68" s="546"/>
      <c r="CF68" s="547"/>
      <c r="CG68" s="131"/>
      <c r="CH68" s="132"/>
      <c r="CI68" s="133"/>
    </row>
    <row r="69" spans="1:87" ht="16.5" customHeight="1">
      <c r="B69" s="434" t="s">
        <v>196</v>
      </c>
      <c r="C69" s="435"/>
      <c r="D69" s="437"/>
      <c r="E69" s="546"/>
      <c r="F69" s="546"/>
      <c r="G69" s="546"/>
      <c r="H69" s="546"/>
      <c r="I69" s="546"/>
      <c r="J69" s="546"/>
      <c r="K69" s="546"/>
      <c r="L69" s="546"/>
      <c r="M69" s="547"/>
      <c r="N69" s="534"/>
      <c r="O69" s="535"/>
      <c r="P69" s="535"/>
      <c r="Q69" s="535"/>
      <c r="R69" s="536"/>
      <c r="S69" s="554"/>
      <c r="T69" s="555"/>
      <c r="U69" s="555"/>
      <c r="V69" s="556"/>
      <c r="W69" s="534"/>
      <c r="X69" s="536"/>
      <c r="Y69" s="534"/>
      <c r="Z69" s="536"/>
      <c r="AA69" s="548"/>
      <c r="AB69" s="549"/>
      <c r="AC69" s="550"/>
      <c r="AD69" s="551">
        <f t="shared" si="13"/>
        <v>0</v>
      </c>
      <c r="AE69" s="552"/>
      <c r="AF69" s="553"/>
      <c r="AG69" s="551">
        <f t="shared" si="14"/>
        <v>0</v>
      </c>
      <c r="AH69" s="552"/>
      <c r="AI69" s="553"/>
      <c r="AJ69" s="551">
        <f t="shared" si="15"/>
        <v>0</v>
      </c>
      <c r="AK69" s="552"/>
      <c r="AL69" s="553"/>
      <c r="AM69" s="551">
        <f t="shared" si="16"/>
        <v>0</v>
      </c>
      <c r="AN69" s="552"/>
      <c r="AO69" s="553"/>
      <c r="AP69" s="551">
        <f t="shared" si="17"/>
        <v>0</v>
      </c>
      <c r="AQ69" s="552"/>
      <c r="AR69" s="553"/>
      <c r="AS69" s="540"/>
      <c r="AT69" s="541"/>
      <c r="AU69" s="542"/>
      <c r="AV69" s="543" t="str">
        <f t="shared" si="18"/>
        <v/>
      </c>
      <c r="AW69" s="544"/>
      <c r="AX69" s="545"/>
      <c r="AY69" s="444">
        <f t="shared" si="19"/>
        <v>0</v>
      </c>
      <c r="AZ69" s="444"/>
      <c r="BA69" s="444"/>
      <c r="BB69" s="444">
        <f t="shared" si="20"/>
        <v>0</v>
      </c>
      <c r="BC69" s="444"/>
      <c r="BD69" s="444"/>
      <c r="BE69" s="437"/>
      <c r="BF69" s="546"/>
      <c r="BG69" s="546"/>
      <c r="BH69" s="546"/>
      <c r="BI69" s="546"/>
      <c r="BJ69" s="546"/>
      <c r="BK69" s="546"/>
      <c r="BL69" s="546"/>
      <c r="BM69" s="546"/>
      <c r="BN69" s="546"/>
      <c r="BO69" s="546"/>
      <c r="BP69" s="546"/>
      <c r="BQ69" s="546"/>
      <c r="BR69" s="546"/>
      <c r="BS69" s="546"/>
      <c r="BT69" s="546"/>
      <c r="BU69" s="546"/>
      <c r="BV69" s="546"/>
      <c r="BW69" s="546"/>
      <c r="BX69" s="546"/>
      <c r="BY69" s="546"/>
      <c r="BZ69" s="546"/>
      <c r="CA69" s="546"/>
      <c r="CB69" s="546"/>
      <c r="CC69" s="546"/>
      <c r="CD69" s="546"/>
      <c r="CE69" s="546"/>
      <c r="CF69" s="547"/>
      <c r="CG69" s="131"/>
      <c r="CH69" s="132"/>
      <c r="CI69" s="133"/>
    </row>
    <row r="70" spans="1:87" ht="16.5" customHeight="1">
      <c r="B70" s="434" t="s">
        <v>197</v>
      </c>
      <c r="C70" s="435"/>
      <c r="D70" s="437"/>
      <c r="E70" s="546"/>
      <c r="F70" s="546"/>
      <c r="G70" s="546"/>
      <c r="H70" s="546"/>
      <c r="I70" s="546"/>
      <c r="J70" s="546"/>
      <c r="K70" s="546"/>
      <c r="L70" s="546"/>
      <c r="M70" s="547"/>
      <c r="N70" s="534"/>
      <c r="O70" s="535"/>
      <c r="P70" s="535"/>
      <c r="Q70" s="535"/>
      <c r="R70" s="536"/>
      <c r="S70" s="554"/>
      <c r="T70" s="555"/>
      <c r="U70" s="555"/>
      <c r="V70" s="556"/>
      <c r="W70" s="534"/>
      <c r="X70" s="536"/>
      <c r="Y70" s="534"/>
      <c r="Z70" s="536"/>
      <c r="AA70" s="548"/>
      <c r="AB70" s="549"/>
      <c r="AC70" s="550"/>
      <c r="AD70" s="551">
        <f t="shared" si="13"/>
        <v>0</v>
      </c>
      <c r="AE70" s="552"/>
      <c r="AF70" s="553"/>
      <c r="AG70" s="551">
        <f t="shared" si="14"/>
        <v>0</v>
      </c>
      <c r="AH70" s="552"/>
      <c r="AI70" s="553"/>
      <c r="AJ70" s="551">
        <f t="shared" si="15"/>
        <v>0</v>
      </c>
      <c r="AK70" s="552"/>
      <c r="AL70" s="553"/>
      <c r="AM70" s="551">
        <f t="shared" si="16"/>
        <v>0</v>
      </c>
      <c r="AN70" s="552"/>
      <c r="AO70" s="553"/>
      <c r="AP70" s="551">
        <f t="shared" si="17"/>
        <v>0</v>
      </c>
      <c r="AQ70" s="552"/>
      <c r="AR70" s="553"/>
      <c r="AS70" s="540"/>
      <c r="AT70" s="541"/>
      <c r="AU70" s="542"/>
      <c r="AV70" s="543" t="str">
        <f t="shared" si="18"/>
        <v/>
      </c>
      <c r="AW70" s="544"/>
      <c r="AX70" s="545"/>
      <c r="AY70" s="444">
        <f t="shared" si="19"/>
        <v>0</v>
      </c>
      <c r="AZ70" s="444"/>
      <c r="BA70" s="444"/>
      <c r="BB70" s="444">
        <f t="shared" si="20"/>
        <v>0</v>
      </c>
      <c r="BC70" s="444"/>
      <c r="BD70" s="444"/>
      <c r="BE70" s="437"/>
      <c r="BF70" s="546"/>
      <c r="BG70" s="546"/>
      <c r="BH70" s="546"/>
      <c r="BI70" s="546"/>
      <c r="BJ70" s="546"/>
      <c r="BK70" s="546"/>
      <c r="BL70" s="546"/>
      <c r="BM70" s="546"/>
      <c r="BN70" s="546"/>
      <c r="BO70" s="546"/>
      <c r="BP70" s="546"/>
      <c r="BQ70" s="546"/>
      <c r="BR70" s="546"/>
      <c r="BS70" s="546"/>
      <c r="BT70" s="546"/>
      <c r="BU70" s="546"/>
      <c r="BV70" s="546"/>
      <c r="BW70" s="546"/>
      <c r="BX70" s="546"/>
      <c r="BY70" s="546"/>
      <c r="BZ70" s="546"/>
      <c r="CA70" s="546"/>
      <c r="CB70" s="546"/>
      <c r="CC70" s="546"/>
      <c r="CD70" s="546"/>
      <c r="CE70" s="546"/>
      <c r="CF70" s="547"/>
      <c r="CG70" s="131"/>
      <c r="CH70" s="132"/>
      <c r="CI70" s="133"/>
    </row>
    <row r="71" spans="1:87" ht="16.5" customHeight="1">
      <c r="B71" s="434" t="s">
        <v>198</v>
      </c>
      <c r="C71" s="435"/>
      <c r="D71" s="437"/>
      <c r="E71" s="546"/>
      <c r="F71" s="546"/>
      <c r="G71" s="546"/>
      <c r="H71" s="546"/>
      <c r="I71" s="546"/>
      <c r="J71" s="546"/>
      <c r="K71" s="546"/>
      <c r="L71" s="546"/>
      <c r="M71" s="547"/>
      <c r="N71" s="534"/>
      <c r="O71" s="535"/>
      <c r="P71" s="535"/>
      <c r="Q71" s="535"/>
      <c r="R71" s="536"/>
      <c r="S71" s="557"/>
      <c r="T71" s="557"/>
      <c r="U71" s="557"/>
      <c r="V71" s="557"/>
      <c r="W71" s="534"/>
      <c r="X71" s="536"/>
      <c r="Y71" s="534"/>
      <c r="Z71" s="536"/>
      <c r="AA71" s="548"/>
      <c r="AB71" s="549"/>
      <c r="AC71" s="550"/>
      <c r="AD71" s="551">
        <f t="shared" si="13"/>
        <v>0</v>
      </c>
      <c r="AE71" s="552"/>
      <c r="AF71" s="553"/>
      <c r="AG71" s="551">
        <f t="shared" si="14"/>
        <v>0</v>
      </c>
      <c r="AH71" s="552"/>
      <c r="AI71" s="553"/>
      <c r="AJ71" s="551">
        <f t="shared" si="15"/>
        <v>0</v>
      </c>
      <c r="AK71" s="552"/>
      <c r="AL71" s="553"/>
      <c r="AM71" s="551">
        <f t="shared" si="16"/>
        <v>0</v>
      </c>
      <c r="AN71" s="552"/>
      <c r="AO71" s="553"/>
      <c r="AP71" s="551">
        <f t="shared" si="17"/>
        <v>0</v>
      </c>
      <c r="AQ71" s="552"/>
      <c r="AR71" s="553"/>
      <c r="AS71" s="540"/>
      <c r="AT71" s="541"/>
      <c r="AU71" s="542"/>
      <c r="AV71" s="543" t="str">
        <f t="shared" si="18"/>
        <v/>
      </c>
      <c r="AW71" s="544"/>
      <c r="AX71" s="545"/>
      <c r="AY71" s="444">
        <f t="shared" si="19"/>
        <v>0</v>
      </c>
      <c r="AZ71" s="444"/>
      <c r="BA71" s="444"/>
      <c r="BB71" s="444">
        <f t="shared" si="20"/>
        <v>0</v>
      </c>
      <c r="BC71" s="444"/>
      <c r="BD71" s="444"/>
      <c r="BE71" s="437"/>
      <c r="BF71" s="546"/>
      <c r="BG71" s="546"/>
      <c r="BH71" s="546"/>
      <c r="BI71" s="546"/>
      <c r="BJ71" s="546"/>
      <c r="BK71" s="546"/>
      <c r="BL71" s="546"/>
      <c r="BM71" s="546"/>
      <c r="BN71" s="546"/>
      <c r="BO71" s="546"/>
      <c r="BP71" s="546"/>
      <c r="BQ71" s="546"/>
      <c r="BR71" s="546"/>
      <c r="BS71" s="546"/>
      <c r="BT71" s="546"/>
      <c r="BU71" s="546"/>
      <c r="BV71" s="546"/>
      <c r="BW71" s="546"/>
      <c r="BX71" s="546"/>
      <c r="BY71" s="546"/>
      <c r="BZ71" s="546"/>
      <c r="CA71" s="546"/>
      <c r="CB71" s="546"/>
      <c r="CC71" s="546"/>
      <c r="CD71" s="546"/>
      <c r="CE71" s="546"/>
      <c r="CF71" s="547"/>
      <c r="CG71" s="131"/>
      <c r="CH71" s="132"/>
      <c r="CI71" s="133"/>
    </row>
    <row r="72" spans="1:87" ht="16.5" customHeight="1">
      <c r="B72" s="434" t="s">
        <v>199</v>
      </c>
      <c r="C72" s="435"/>
      <c r="D72" s="437"/>
      <c r="E72" s="546"/>
      <c r="F72" s="546"/>
      <c r="G72" s="546"/>
      <c r="H72" s="546"/>
      <c r="I72" s="546"/>
      <c r="J72" s="546"/>
      <c r="K72" s="546"/>
      <c r="L72" s="546"/>
      <c r="M72" s="547"/>
      <c r="N72" s="534"/>
      <c r="O72" s="535"/>
      <c r="P72" s="535"/>
      <c r="Q72" s="535"/>
      <c r="R72" s="536"/>
      <c r="S72" s="554"/>
      <c r="T72" s="555"/>
      <c r="U72" s="555"/>
      <c r="V72" s="556"/>
      <c r="W72" s="534"/>
      <c r="X72" s="536"/>
      <c r="Y72" s="534"/>
      <c r="Z72" s="536"/>
      <c r="AA72" s="548"/>
      <c r="AB72" s="549"/>
      <c r="AC72" s="550"/>
      <c r="AD72" s="551">
        <f t="shared" si="13"/>
        <v>0</v>
      </c>
      <c r="AE72" s="552"/>
      <c r="AF72" s="553"/>
      <c r="AG72" s="551">
        <f t="shared" si="14"/>
        <v>0</v>
      </c>
      <c r="AH72" s="552"/>
      <c r="AI72" s="553"/>
      <c r="AJ72" s="551">
        <f t="shared" si="15"/>
        <v>0</v>
      </c>
      <c r="AK72" s="552"/>
      <c r="AL72" s="553"/>
      <c r="AM72" s="551">
        <f t="shared" si="16"/>
        <v>0</v>
      </c>
      <c r="AN72" s="552"/>
      <c r="AO72" s="553"/>
      <c r="AP72" s="551">
        <f t="shared" si="17"/>
        <v>0</v>
      </c>
      <c r="AQ72" s="552"/>
      <c r="AR72" s="553"/>
      <c r="AS72" s="540"/>
      <c r="AT72" s="541"/>
      <c r="AU72" s="542"/>
      <c r="AV72" s="543" t="str">
        <f t="shared" si="18"/>
        <v/>
      </c>
      <c r="AW72" s="544"/>
      <c r="AX72" s="545"/>
      <c r="AY72" s="444">
        <f t="shared" si="19"/>
        <v>0</v>
      </c>
      <c r="AZ72" s="444"/>
      <c r="BA72" s="444"/>
      <c r="BB72" s="444">
        <f t="shared" si="20"/>
        <v>0</v>
      </c>
      <c r="BC72" s="444"/>
      <c r="BD72" s="444"/>
      <c r="BE72" s="437"/>
      <c r="BF72" s="546"/>
      <c r="BG72" s="546"/>
      <c r="BH72" s="546"/>
      <c r="BI72" s="546"/>
      <c r="BJ72" s="546"/>
      <c r="BK72" s="546"/>
      <c r="BL72" s="546"/>
      <c r="BM72" s="546"/>
      <c r="BN72" s="546"/>
      <c r="BO72" s="546"/>
      <c r="BP72" s="546"/>
      <c r="BQ72" s="546"/>
      <c r="BR72" s="546"/>
      <c r="BS72" s="546"/>
      <c r="BT72" s="546"/>
      <c r="BU72" s="546"/>
      <c r="BV72" s="546"/>
      <c r="BW72" s="546"/>
      <c r="BX72" s="546"/>
      <c r="BY72" s="546"/>
      <c r="BZ72" s="546"/>
      <c r="CA72" s="546"/>
      <c r="CB72" s="546"/>
      <c r="CC72" s="546"/>
      <c r="CD72" s="546"/>
      <c r="CE72" s="546"/>
      <c r="CF72" s="547"/>
      <c r="CG72" s="131"/>
      <c r="CH72" s="132"/>
      <c r="CI72" s="133"/>
    </row>
    <row r="73" spans="1:87" ht="16.5" customHeight="1">
      <c r="B73" s="434" t="s">
        <v>200</v>
      </c>
      <c r="C73" s="435"/>
      <c r="D73" s="437"/>
      <c r="E73" s="546"/>
      <c r="F73" s="546"/>
      <c r="G73" s="546"/>
      <c r="H73" s="546"/>
      <c r="I73" s="546"/>
      <c r="J73" s="546"/>
      <c r="K73" s="546"/>
      <c r="L73" s="546"/>
      <c r="M73" s="547"/>
      <c r="N73" s="534"/>
      <c r="O73" s="535"/>
      <c r="P73" s="535"/>
      <c r="Q73" s="535"/>
      <c r="R73" s="536"/>
      <c r="S73" s="554"/>
      <c r="T73" s="555"/>
      <c r="U73" s="555"/>
      <c r="V73" s="556"/>
      <c r="W73" s="534"/>
      <c r="X73" s="536"/>
      <c r="Y73" s="534"/>
      <c r="Z73" s="536"/>
      <c r="AA73" s="548"/>
      <c r="AB73" s="549"/>
      <c r="AC73" s="550"/>
      <c r="AD73" s="551">
        <f t="shared" si="13"/>
        <v>0</v>
      </c>
      <c r="AE73" s="552"/>
      <c r="AF73" s="553"/>
      <c r="AG73" s="551">
        <f t="shared" si="14"/>
        <v>0</v>
      </c>
      <c r="AH73" s="552"/>
      <c r="AI73" s="553"/>
      <c r="AJ73" s="551">
        <f t="shared" si="15"/>
        <v>0</v>
      </c>
      <c r="AK73" s="552"/>
      <c r="AL73" s="553"/>
      <c r="AM73" s="551">
        <f t="shared" si="16"/>
        <v>0</v>
      </c>
      <c r="AN73" s="552"/>
      <c r="AO73" s="553"/>
      <c r="AP73" s="551">
        <f t="shared" si="17"/>
        <v>0</v>
      </c>
      <c r="AQ73" s="552"/>
      <c r="AR73" s="553"/>
      <c r="AS73" s="540"/>
      <c r="AT73" s="541"/>
      <c r="AU73" s="542"/>
      <c r="AV73" s="543" t="str">
        <f t="shared" si="18"/>
        <v/>
      </c>
      <c r="AW73" s="544"/>
      <c r="AX73" s="545"/>
      <c r="AY73" s="444">
        <f t="shared" si="19"/>
        <v>0</v>
      </c>
      <c r="AZ73" s="444"/>
      <c r="BA73" s="444"/>
      <c r="BB73" s="444">
        <f t="shared" si="20"/>
        <v>0</v>
      </c>
      <c r="BC73" s="444"/>
      <c r="BD73" s="444"/>
      <c r="BE73" s="437"/>
      <c r="BF73" s="546"/>
      <c r="BG73" s="546"/>
      <c r="BH73" s="546"/>
      <c r="BI73" s="546"/>
      <c r="BJ73" s="546"/>
      <c r="BK73" s="546"/>
      <c r="BL73" s="546"/>
      <c r="BM73" s="546"/>
      <c r="BN73" s="546"/>
      <c r="BO73" s="546"/>
      <c r="BP73" s="546"/>
      <c r="BQ73" s="546"/>
      <c r="BR73" s="546"/>
      <c r="BS73" s="546"/>
      <c r="BT73" s="546"/>
      <c r="BU73" s="546"/>
      <c r="BV73" s="546"/>
      <c r="BW73" s="546"/>
      <c r="BX73" s="546"/>
      <c r="BY73" s="546"/>
      <c r="BZ73" s="546"/>
      <c r="CA73" s="546"/>
      <c r="CB73" s="546"/>
      <c r="CC73" s="546"/>
      <c r="CD73" s="546"/>
      <c r="CE73" s="546"/>
      <c r="CF73" s="547"/>
      <c r="CG73" s="131"/>
      <c r="CH73" s="132"/>
      <c r="CI73" s="133"/>
    </row>
    <row r="74" spans="1:87" ht="16.5" customHeight="1">
      <c r="B74" s="434" t="s">
        <v>201</v>
      </c>
      <c r="C74" s="435"/>
      <c r="D74" s="437"/>
      <c r="E74" s="546"/>
      <c r="F74" s="546"/>
      <c r="G74" s="546"/>
      <c r="H74" s="546"/>
      <c r="I74" s="546"/>
      <c r="J74" s="546"/>
      <c r="K74" s="546"/>
      <c r="L74" s="546"/>
      <c r="M74" s="547"/>
      <c r="N74" s="534"/>
      <c r="O74" s="535"/>
      <c r="P74" s="535"/>
      <c r="Q74" s="535"/>
      <c r="R74" s="536"/>
      <c r="S74" s="554"/>
      <c r="T74" s="555"/>
      <c r="U74" s="555"/>
      <c r="V74" s="556"/>
      <c r="W74" s="534"/>
      <c r="X74" s="536"/>
      <c r="Y74" s="534"/>
      <c r="Z74" s="536"/>
      <c r="AA74" s="548"/>
      <c r="AB74" s="549"/>
      <c r="AC74" s="550"/>
      <c r="AD74" s="551">
        <f t="shared" si="13"/>
        <v>0</v>
      </c>
      <c r="AE74" s="552"/>
      <c r="AF74" s="553"/>
      <c r="AG74" s="551">
        <f t="shared" si="14"/>
        <v>0</v>
      </c>
      <c r="AH74" s="552"/>
      <c r="AI74" s="553"/>
      <c r="AJ74" s="551">
        <f t="shared" si="15"/>
        <v>0</v>
      </c>
      <c r="AK74" s="552"/>
      <c r="AL74" s="553"/>
      <c r="AM74" s="551">
        <f t="shared" si="16"/>
        <v>0</v>
      </c>
      <c r="AN74" s="552"/>
      <c r="AO74" s="553"/>
      <c r="AP74" s="551">
        <f t="shared" si="17"/>
        <v>0</v>
      </c>
      <c r="AQ74" s="552"/>
      <c r="AR74" s="553"/>
      <c r="AS74" s="540"/>
      <c r="AT74" s="541"/>
      <c r="AU74" s="542"/>
      <c r="AV74" s="543" t="str">
        <f t="shared" si="18"/>
        <v/>
      </c>
      <c r="AW74" s="544"/>
      <c r="AX74" s="545"/>
      <c r="AY74" s="444">
        <f t="shared" si="19"/>
        <v>0</v>
      </c>
      <c r="AZ74" s="444"/>
      <c r="BA74" s="444"/>
      <c r="BB74" s="444">
        <f t="shared" si="20"/>
        <v>0</v>
      </c>
      <c r="BC74" s="444"/>
      <c r="BD74" s="444"/>
      <c r="BE74" s="437"/>
      <c r="BF74" s="546"/>
      <c r="BG74" s="546"/>
      <c r="BH74" s="546"/>
      <c r="BI74" s="546"/>
      <c r="BJ74" s="546"/>
      <c r="BK74" s="546"/>
      <c r="BL74" s="546"/>
      <c r="BM74" s="546"/>
      <c r="BN74" s="546"/>
      <c r="BO74" s="546"/>
      <c r="BP74" s="546"/>
      <c r="BQ74" s="546"/>
      <c r="BR74" s="546"/>
      <c r="BS74" s="546"/>
      <c r="BT74" s="546"/>
      <c r="BU74" s="546"/>
      <c r="BV74" s="546"/>
      <c r="BW74" s="546"/>
      <c r="BX74" s="546"/>
      <c r="BY74" s="546"/>
      <c r="BZ74" s="546"/>
      <c r="CA74" s="546"/>
      <c r="CB74" s="546"/>
      <c r="CC74" s="546"/>
      <c r="CD74" s="546"/>
      <c r="CE74" s="546"/>
      <c r="CF74" s="547"/>
      <c r="CG74" s="131"/>
      <c r="CH74" s="132"/>
      <c r="CI74" s="133"/>
    </row>
    <row r="75" spans="1:87" ht="16.5" customHeight="1">
      <c r="B75" s="434" t="s">
        <v>202</v>
      </c>
      <c r="C75" s="435"/>
      <c r="D75" s="437"/>
      <c r="E75" s="546"/>
      <c r="F75" s="546"/>
      <c r="G75" s="546"/>
      <c r="H75" s="546"/>
      <c r="I75" s="546"/>
      <c r="J75" s="546"/>
      <c r="K75" s="546"/>
      <c r="L75" s="546"/>
      <c r="M75" s="547"/>
      <c r="N75" s="534"/>
      <c r="O75" s="535"/>
      <c r="P75" s="535"/>
      <c r="Q75" s="535"/>
      <c r="R75" s="536"/>
      <c r="S75" s="554"/>
      <c r="T75" s="555"/>
      <c r="U75" s="555"/>
      <c r="V75" s="556"/>
      <c r="W75" s="534"/>
      <c r="X75" s="536"/>
      <c r="Y75" s="534"/>
      <c r="Z75" s="536"/>
      <c r="AA75" s="548"/>
      <c r="AB75" s="549"/>
      <c r="AC75" s="550"/>
      <c r="AD75" s="551">
        <f t="shared" si="13"/>
        <v>0</v>
      </c>
      <c r="AE75" s="552"/>
      <c r="AF75" s="553"/>
      <c r="AG75" s="551">
        <f t="shared" si="14"/>
        <v>0</v>
      </c>
      <c r="AH75" s="552"/>
      <c r="AI75" s="553"/>
      <c r="AJ75" s="551">
        <f t="shared" si="15"/>
        <v>0</v>
      </c>
      <c r="AK75" s="552"/>
      <c r="AL75" s="553"/>
      <c r="AM75" s="551">
        <f t="shared" si="16"/>
        <v>0</v>
      </c>
      <c r="AN75" s="552"/>
      <c r="AO75" s="553"/>
      <c r="AP75" s="551">
        <f t="shared" si="17"/>
        <v>0</v>
      </c>
      <c r="AQ75" s="552"/>
      <c r="AR75" s="553"/>
      <c r="AS75" s="540"/>
      <c r="AT75" s="541"/>
      <c r="AU75" s="542"/>
      <c r="AV75" s="543" t="str">
        <f t="shared" si="18"/>
        <v/>
      </c>
      <c r="AW75" s="544"/>
      <c r="AX75" s="545"/>
      <c r="AY75" s="444">
        <f t="shared" si="19"/>
        <v>0</v>
      </c>
      <c r="AZ75" s="444"/>
      <c r="BA75" s="444"/>
      <c r="BB75" s="444">
        <f t="shared" si="20"/>
        <v>0</v>
      </c>
      <c r="BC75" s="444"/>
      <c r="BD75" s="444"/>
      <c r="BE75" s="437"/>
      <c r="BF75" s="546"/>
      <c r="BG75" s="546"/>
      <c r="BH75" s="546"/>
      <c r="BI75" s="546"/>
      <c r="BJ75" s="546"/>
      <c r="BK75" s="546"/>
      <c r="BL75" s="546"/>
      <c r="BM75" s="546"/>
      <c r="BN75" s="546"/>
      <c r="BO75" s="546"/>
      <c r="BP75" s="546"/>
      <c r="BQ75" s="546"/>
      <c r="BR75" s="546"/>
      <c r="BS75" s="546"/>
      <c r="BT75" s="546"/>
      <c r="BU75" s="546"/>
      <c r="BV75" s="546"/>
      <c r="BW75" s="546"/>
      <c r="BX75" s="546"/>
      <c r="BY75" s="546"/>
      <c r="BZ75" s="546"/>
      <c r="CA75" s="546"/>
      <c r="CB75" s="546"/>
      <c r="CC75" s="546"/>
      <c r="CD75" s="546"/>
      <c r="CE75" s="546"/>
      <c r="CF75" s="547"/>
      <c r="CG75" s="131"/>
      <c r="CH75" s="132"/>
      <c r="CI75" s="133"/>
    </row>
    <row r="76" spans="1:87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87">
      <c r="B77" s="391" t="s">
        <v>203</v>
      </c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6"/>
      <c r="AT77" s="85"/>
      <c r="AU77" s="85"/>
      <c r="AV77" s="85"/>
      <c r="AW77" s="85"/>
      <c r="AX77" s="85"/>
      <c r="AY77" s="85"/>
      <c r="AZ77" s="85"/>
      <c r="BA77" s="85"/>
      <c r="BB77" s="85"/>
      <c r="BC77" s="86"/>
      <c r="BD77" s="86"/>
      <c r="BE77" s="86"/>
      <c r="BF77" s="86"/>
      <c r="BG77" s="86"/>
    </row>
    <row r="78" spans="1:87" ht="16.5" customHeight="1">
      <c r="B78" s="478" t="s">
        <v>104</v>
      </c>
      <c r="C78" s="479"/>
      <c r="D78" s="473" t="s">
        <v>204</v>
      </c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 t="s">
        <v>19</v>
      </c>
      <c r="T78" s="473"/>
      <c r="U78" s="473"/>
      <c r="V78" s="473"/>
      <c r="W78" s="473"/>
      <c r="X78" s="473"/>
      <c r="Y78" s="473"/>
      <c r="Z78" s="473"/>
      <c r="AA78" s="473"/>
      <c r="AB78" s="478" t="s">
        <v>205</v>
      </c>
      <c r="AC78" s="520"/>
      <c r="AD78" s="520"/>
      <c r="AE78" s="520"/>
      <c r="AF78" s="479"/>
      <c r="AG78" s="478" t="s">
        <v>206</v>
      </c>
      <c r="AH78" s="520"/>
      <c r="AI78" s="479"/>
      <c r="AJ78" s="478" t="s">
        <v>207</v>
      </c>
      <c r="AK78" s="520"/>
      <c r="AL78" s="479"/>
      <c r="AM78" s="478" t="s">
        <v>11</v>
      </c>
      <c r="AN78" s="520"/>
      <c r="AO78" s="479"/>
      <c r="AP78" s="478" t="s">
        <v>109</v>
      </c>
      <c r="AQ78" s="520"/>
      <c r="AR78" s="479"/>
      <c r="AS78" s="127"/>
      <c r="AT78" s="115"/>
      <c r="AU78" s="585" t="s">
        <v>208</v>
      </c>
      <c r="AV78" s="585"/>
      <c r="AW78" s="585"/>
      <c r="AX78" s="585"/>
      <c r="AY78" s="585"/>
      <c r="AZ78" s="585"/>
      <c r="BA78" s="585"/>
      <c r="BB78" s="585"/>
      <c r="BC78" s="585"/>
      <c r="BD78" s="585"/>
      <c r="BE78" s="585"/>
      <c r="BF78" s="585"/>
      <c r="BG78" s="585"/>
      <c r="BH78" s="585"/>
      <c r="BI78" s="126"/>
      <c r="BJ78" s="115"/>
      <c r="BK78" s="115"/>
      <c r="BL78" s="115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</row>
    <row r="79" spans="1:87" ht="16.5" customHeight="1">
      <c r="A79" s="120"/>
      <c r="B79" s="434">
        <v>1</v>
      </c>
      <c r="C79" s="435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6"/>
      <c r="V79" s="436"/>
      <c r="W79" s="436"/>
      <c r="X79" s="436"/>
      <c r="Y79" s="436"/>
      <c r="Z79" s="436"/>
      <c r="AA79" s="436"/>
      <c r="AB79" s="531"/>
      <c r="AC79" s="532"/>
      <c r="AD79" s="532"/>
      <c r="AE79" s="532"/>
      <c r="AF79" s="533"/>
      <c r="AG79" s="534"/>
      <c r="AH79" s="535"/>
      <c r="AI79" s="536"/>
      <c r="AJ79" s="534"/>
      <c r="AK79" s="535"/>
      <c r="AL79" s="536"/>
      <c r="AM79" s="554"/>
      <c r="AN79" s="555"/>
      <c r="AO79" s="556"/>
      <c r="AP79" s="528">
        <f t="shared" ref="AP79:AP108" si="21">AJ79-AM79</f>
        <v>0</v>
      </c>
      <c r="AQ79" s="529"/>
      <c r="AR79" s="530"/>
      <c r="AS79" s="134"/>
      <c r="AT79" s="115"/>
      <c r="AU79" s="585"/>
      <c r="AV79" s="585"/>
      <c r="AW79" s="585"/>
      <c r="AX79" s="585"/>
      <c r="AY79" s="585"/>
      <c r="AZ79" s="585"/>
      <c r="BA79" s="585"/>
      <c r="BB79" s="585"/>
      <c r="BC79" s="585"/>
      <c r="BD79" s="585"/>
      <c r="BE79" s="585"/>
      <c r="BF79" s="585"/>
      <c r="BG79" s="585"/>
      <c r="BH79" s="585"/>
      <c r="BI79" s="126"/>
      <c r="BJ79" s="115"/>
      <c r="BK79" s="115"/>
      <c r="BL79" s="115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</row>
    <row r="80" spans="1:87" ht="16.5" customHeight="1">
      <c r="A80" s="120"/>
      <c r="B80" s="434">
        <v>2</v>
      </c>
      <c r="C80" s="435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O80" s="436"/>
      <c r="P80" s="436"/>
      <c r="Q80" s="436"/>
      <c r="R80" s="436"/>
      <c r="S80" s="436"/>
      <c r="T80" s="436"/>
      <c r="U80" s="436"/>
      <c r="V80" s="436"/>
      <c r="W80" s="436"/>
      <c r="X80" s="436"/>
      <c r="Y80" s="436"/>
      <c r="Z80" s="436"/>
      <c r="AA80" s="436"/>
      <c r="AB80" s="531"/>
      <c r="AC80" s="532"/>
      <c r="AD80" s="532"/>
      <c r="AE80" s="532"/>
      <c r="AF80" s="533"/>
      <c r="AG80" s="534"/>
      <c r="AH80" s="535"/>
      <c r="AI80" s="536"/>
      <c r="AJ80" s="534"/>
      <c r="AK80" s="535"/>
      <c r="AL80" s="536"/>
      <c r="AM80" s="554"/>
      <c r="AN80" s="555"/>
      <c r="AO80" s="556"/>
      <c r="AP80" s="528">
        <f t="shared" si="21"/>
        <v>0</v>
      </c>
      <c r="AQ80" s="529"/>
      <c r="AR80" s="530"/>
      <c r="AS80" s="134"/>
      <c r="AT80" s="115"/>
      <c r="AU80" s="585"/>
      <c r="AV80" s="585"/>
      <c r="AW80" s="585"/>
      <c r="AX80" s="585"/>
      <c r="AY80" s="585"/>
      <c r="AZ80" s="585"/>
      <c r="BA80" s="585"/>
      <c r="BB80" s="585"/>
      <c r="BC80" s="585"/>
      <c r="BD80" s="585"/>
      <c r="BE80" s="585"/>
      <c r="BF80" s="585"/>
      <c r="BG80" s="585"/>
      <c r="BH80" s="585"/>
      <c r="BI80" s="126"/>
      <c r="BJ80" s="115"/>
      <c r="BK80" s="115"/>
      <c r="BL80" s="115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</row>
    <row r="81" spans="1:79" ht="16.5" customHeight="1">
      <c r="A81" s="120"/>
      <c r="B81" s="434">
        <v>3</v>
      </c>
      <c r="C81" s="435"/>
      <c r="D81" s="436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Z81" s="436"/>
      <c r="AA81" s="436"/>
      <c r="AB81" s="531"/>
      <c r="AC81" s="532"/>
      <c r="AD81" s="532"/>
      <c r="AE81" s="532"/>
      <c r="AF81" s="533"/>
      <c r="AG81" s="534"/>
      <c r="AH81" s="535"/>
      <c r="AI81" s="536"/>
      <c r="AJ81" s="534"/>
      <c r="AK81" s="535"/>
      <c r="AL81" s="536"/>
      <c r="AM81" s="554"/>
      <c r="AN81" s="555"/>
      <c r="AO81" s="556"/>
      <c r="AP81" s="528">
        <f t="shared" si="21"/>
        <v>0</v>
      </c>
      <c r="AQ81" s="529"/>
      <c r="AR81" s="530"/>
      <c r="AS81" s="134"/>
      <c r="AT81" s="115"/>
      <c r="AU81" s="585"/>
      <c r="AV81" s="585"/>
      <c r="AW81" s="585"/>
      <c r="AX81" s="585"/>
      <c r="AY81" s="585"/>
      <c r="AZ81" s="585"/>
      <c r="BA81" s="585"/>
      <c r="BB81" s="585"/>
      <c r="BC81" s="585"/>
      <c r="BD81" s="585"/>
      <c r="BE81" s="585"/>
      <c r="BF81" s="585"/>
      <c r="BG81" s="585"/>
      <c r="BH81" s="585"/>
      <c r="BI81" s="126"/>
      <c r="BJ81" s="115"/>
      <c r="BK81" s="115"/>
      <c r="BL81" s="115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</row>
    <row r="82" spans="1:79" ht="16.5" customHeight="1">
      <c r="A82" s="120"/>
      <c r="B82" s="434">
        <v>4</v>
      </c>
      <c r="C82" s="435"/>
      <c r="D82" s="436"/>
      <c r="E82" s="436"/>
      <c r="F82" s="436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436"/>
      <c r="X82" s="436"/>
      <c r="Y82" s="436"/>
      <c r="Z82" s="436"/>
      <c r="AA82" s="436"/>
      <c r="AB82" s="531"/>
      <c r="AC82" s="532"/>
      <c r="AD82" s="532"/>
      <c r="AE82" s="532"/>
      <c r="AF82" s="533"/>
      <c r="AG82" s="534"/>
      <c r="AH82" s="535"/>
      <c r="AI82" s="536"/>
      <c r="AJ82" s="534"/>
      <c r="AK82" s="535"/>
      <c r="AL82" s="536"/>
      <c r="AM82" s="554"/>
      <c r="AN82" s="555"/>
      <c r="AO82" s="556"/>
      <c r="AP82" s="528">
        <f t="shared" si="21"/>
        <v>0</v>
      </c>
      <c r="AQ82" s="529"/>
      <c r="AR82" s="530"/>
      <c r="AS82" s="134"/>
      <c r="AT82" s="115"/>
      <c r="AU82" s="585"/>
      <c r="AV82" s="585"/>
      <c r="AW82" s="585"/>
      <c r="AX82" s="585"/>
      <c r="AY82" s="585"/>
      <c r="AZ82" s="585"/>
      <c r="BA82" s="585"/>
      <c r="BB82" s="585"/>
      <c r="BC82" s="585"/>
      <c r="BD82" s="585"/>
      <c r="BE82" s="585"/>
      <c r="BF82" s="585"/>
      <c r="BG82" s="585"/>
      <c r="BH82" s="585"/>
      <c r="BI82" s="126"/>
      <c r="BJ82" s="115"/>
      <c r="BK82" s="115"/>
      <c r="BL82" s="115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</row>
    <row r="83" spans="1:79" ht="16.5" customHeight="1">
      <c r="A83" s="120"/>
      <c r="B83" s="434">
        <v>5</v>
      </c>
      <c r="C83" s="435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531"/>
      <c r="AC83" s="532"/>
      <c r="AD83" s="532"/>
      <c r="AE83" s="532"/>
      <c r="AF83" s="533"/>
      <c r="AG83" s="534"/>
      <c r="AH83" s="535"/>
      <c r="AI83" s="536"/>
      <c r="AJ83" s="534"/>
      <c r="AK83" s="535"/>
      <c r="AL83" s="536"/>
      <c r="AM83" s="554"/>
      <c r="AN83" s="555"/>
      <c r="AO83" s="556"/>
      <c r="AP83" s="528">
        <f t="shared" si="21"/>
        <v>0</v>
      </c>
      <c r="AQ83" s="529"/>
      <c r="AR83" s="530"/>
      <c r="AS83" s="134"/>
      <c r="AT83" s="115"/>
      <c r="AU83" s="585"/>
      <c r="AV83" s="585"/>
      <c r="AW83" s="585"/>
      <c r="AX83" s="585"/>
      <c r="AY83" s="585"/>
      <c r="AZ83" s="585"/>
      <c r="BA83" s="585"/>
      <c r="BB83" s="585"/>
      <c r="BC83" s="585"/>
      <c r="BD83" s="585"/>
      <c r="BE83" s="585"/>
      <c r="BF83" s="585"/>
      <c r="BG83" s="585"/>
      <c r="BH83" s="585"/>
      <c r="BI83" s="126"/>
      <c r="BJ83" s="115"/>
      <c r="BK83" s="115"/>
      <c r="BL83" s="115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</row>
    <row r="84" spans="1:79" ht="16.5" customHeight="1">
      <c r="A84" s="120"/>
      <c r="B84" s="434">
        <v>6</v>
      </c>
      <c r="C84" s="435"/>
      <c r="D84" s="436"/>
      <c r="E84" s="436"/>
      <c r="F84" s="436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531"/>
      <c r="AC84" s="532"/>
      <c r="AD84" s="532"/>
      <c r="AE84" s="532"/>
      <c r="AF84" s="533"/>
      <c r="AG84" s="534"/>
      <c r="AH84" s="535"/>
      <c r="AI84" s="536"/>
      <c r="AJ84" s="534"/>
      <c r="AK84" s="535"/>
      <c r="AL84" s="536"/>
      <c r="AM84" s="554"/>
      <c r="AN84" s="555"/>
      <c r="AO84" s="556"/>
      <c r="AP84" s="528">
        <f t="shared" si="21"/>
        <v>0</v>
      </c>
      <c r="AQ84" s="529"/>
      <c r="AR84" s="530"/>
      <c r="AS84" s="134"/>
      <c r="AT84" s="115"/>
      <c r="AU84" s="585"/>
      <c r="AV84" s="585"/>
      <c r="AW84" s="585"/>
      <c r="AX84" s="585"/>
      <c r="AY84" s="585"/>
      <c r="AZ84" s="585"/>
      <c r="BA84" s="585"/>
      <c r="BB84" s="585"/>
      <c r="BC84" s="585"/>
      <c r="BD84" s="585"/>
      <c r="BE84" s="585"/>
      <c r="BF84" s="585"/>
      <c r="BG84" s="585"/>
      <c r="BH84" s="585"/>
      <c r="BI84" s="126"/>
      <c r="BJ84" s="115"/>
      <c r="BK84" s="115"/>
      <c r="BL84" s="115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</row>
    <row r="85" spans="1:79" ht="16.5" customHeight="1">
      <c r="A85" s="120"/>
      <c r="B85" s="434">
        <v>7</v>
      </c>
      <c r="C85" s="435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531"/>
      <c r="AC85" s="532"/>
      <c r="AD85" s="532"/>
      <c r="AE85" s="532"/>
      <c r="AF85" s="533"/>
      <c r="AG85" s="534"/>
      <c r="AH85" s="535"/>
      <c r="AI85" s="536"/>
      <c r="AJ85" s="534"/>
      <c r="AK85" s="535"/>
      <c r="AL85" s="536"/>
      <c r="AM85" s="554"/>
      <c r="AN85" s="555"/>
      <c r="AO85" s="556"/>
      <c r="AP85" s="528">
        <f t="shared" si="21"/>
        <v>0</v>
      </c>
      <c r="AQ85" s="529"/>
      <c r="AR85" s="530"/>
      <c r="AS85" s="134"/>
      <c r="AT85" s="115"/>
      <c r="AU85" s="585"/>
      <c r="AV85" s="585"/>
      <c r="AW85" s="585"/>
      <c r="AX85" s="585"/>
      <c r="AY85" s="585"/>
      <c r="AZ85" s="585"/>
      <c r="BA85" s="585"/>
      <c r="BB85" s="585"/>
      <c r="BC85" s="585"/>
      <c r="BD85" s="585"/>
      <c r="BE85" s="585"/>
      <c r="BF85" s="585"/>
      <c r="BG85" s="585"/>
      <c r="BH85" s="585"/>
      <c r="BI85" s="126"/>
      <c r="BJ85" s="115"/>
      <c r="BK85" s="115"/>
      <c r="BL85" s="115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</row>
    <row r="86" spans="1:79" ht="16.5" customHeight="1">
      <c r="A86" s="120"/>
      <c r="B86" s="434">
        <v>8</v>
      </c>
      <c r="C86" s="435"/>
      <c r="D86" s="436"/>
      <c r="E86" s="436"/>
      <c r="F86" s="436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531"/>
      <c r="AC86" s="532"/>
      <c r="AD86" s="532"/>
      <c r="AE86" s="532"/>
      <c r="AF86" s="533"/>
      <c r="AG86" s="534"/>
      <c r="AH86" s="535"/>
      <c r="AI86" s="536"/>
      <c r="AJ86" s="534"/>
      <c r="AK86" s="535"/>
      <c r="AL86" s="536"/>
      <c r="AM86" s="554"/>
      <c r="AN86" s="555"/>
      <c r="AO86" s="556"/>
      <c r="AP86" s="528">
        <f t="shared" si="21"/>
        <v>0</v>
      </c>
      <c r="AQ86" s="529"/>
      <c r="AR86" s="530"/>
      <c r="AS86" s="134"/>
      <c r="AT86" s="115"/>
      <c r="AU86" s="585"/>
      <c r="AV86" s="585"/>
      <c r="AW86" s="585"/>
      <c r="AX86" s="585"/>
      <c r="AY86" s="585"/>
      <c r="AZ86" s="585"/>
      <c r="BA86" s="585"/>
      <c r="BB86" s="585"/>
      <c r="BC86" s="585"/>
      <c r="BD86" s="585"/>
      <c r="BE86" s="585"/>
      <c r="BF86" s="585"/>
      <c r="BG86" s="585"/>
      <c r="BH86" s="585"/>
      <c r="BI86" s="126"/>
      <c r="BJ86" s="115"/>
      <c r="BK86" s="115"/>
      <c r="BL86" s="115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</row>
    <row r="87" spans="1:79" ht="16.5" customHeight="1">
      <c r="A87" s="120"/>
      <c r="B87" s="434">
        <v>9</v>
      </c>
      <c r="C87" s="435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531"/>
      <c r="AC87" s="532"/>
      <c r="AD87" s="532"/>
      <c r="AE87" s="532"/>
      <c r="AF87" s="533"/>
      <c r="AG87" s="534"/>
      <c r="AH87" s="535"/>
      <c r="AI87" s="536"/>
      <c r="AJ87" s="534"/>
      <c r="AK87" s="535"/>
      <c r="AL87" s="536"/>
      <c r="AM87" s="554"/>
      <c r="AN87" s="555"/>
      <c r="AO87" s="556"/>
      <c r="AP87" s="528">
        <f t="shared" si="21"/>
        <v>0</v>
      </c>
      <c r="AQ87" s="529"/>
      <c r="AR87" s="530"/>
      <c r="AS87" s="134"/>
      <c r="AT87" s="115"/>
      <c r="AU87" s="585"/>
      <c r="AV87" s="585"/>
      <c r="AW87" s="585"/>
      <c r="AX87" s="585"/>
      <c r="AY87" s="585"/>
      <c r="AZ87" s="585"/>
      <c r="BA87" s="585"/>
      <c r="BB87" s="585"/>
      <c r="BC87" s="585"/>
      <c r="BD87" s="585"/>
      <c r="BE87" s="585"/>
      <c r="BF87" s="585"/>
      <c r="BG87" s="585"/>
      <c r="BH87" s="585"/>
      <c r="BI87" s="126"/>
      <c r="BJ87" s="115"/>
      <c r="BK87" s="115"/>
      <c r="BL87" s="115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</row>
    <row r="88" spans="1:79" ht="16.5" customHeight="1">
      <c r="A88" s="120"/>
      <c r="B88" s="434">
        <v>10</v>
      </c>
      <c r="C88" s="435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531"/>
      <c r="AC88" s="532"/>
      <c r="AD88" s="532"/>
      <c r="AE88" s="532"/>
      <c r="AF88" s="533"/>
      <c r="AG88" s="534"/>
      <c r="AH88" s="535"/>
      <c r="AI88" s="536"/>
      <c r="AJ88" s="534"/>
      <c r="AK88" s="535"/>
      <c r="AL88" s="536"/>
      <c r="AM88" s="554"/>
      <c r="AN88" s="555"/>
      <c r="AO88" s="556"/>
      <c r="AP88" s="528">
        <f t="shared" si="21"/>
        <v>0</v>
      </c>
      <c r="AQ88" s="529"/>
      <c r="AR88" s="530"/>
      <c r="AS88" s="134"/>
      <c r="AT88" s="115"/>
      <c r="AU88" s="585"/>
      <c r="AV88" s="585"/>
      <c r="AW88" s="585"/>
      <c r="AX88" s="585"/>
      <c r="AY88" s="585"/>
      <c r="AZ88" s="585"/>
      <c r="BA88" s="585"/>
      <c r="BB88" s="585"/>
      <c r="BC88" s="585"/>
      <c r="BD88" s="585"/>
      <c r="BE88" s="585"/>
      <c r="BF88" s="585"/>
      <c r="BG88" s="585"/>
      <c r="BH88" s="585"/>
      <c r="BI88" s="126"/>
      <c r="BJ88" s="115"/>
      <c r="BK88" s="115"/>
      <c r="BL88" s="115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</row>
    <row r="89" spans="1:79" ht="16.5" customHeight="1">
      <c r="A89" s="120"/>
      <c r="B89" s="434">
        <v>11</v>
      </c>
      <c r="C89" s="435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531"/>
      <c r="AC89" s="532"/>
      <c r="AD89" s="532"/>
      <c r="AE89" s="532"/>
      <c r="AF89" s="533"/>
      <c r="AG89" s="534"/>
      <c r="AH89" s="535"/>
      <c r="AI89" s="536"/>
      <c r="AJ89" s="534"/>
      <c r="AK89" s="535"/>
      <c r="AL89" s="536"/>
      <c r="AM89" s="554"/>
      <c r="AN89" s="555"/>
      <c r="AO89" s="556"/>
      <c r="AP89" s="528">
        <f t="shared" si="21"/>
        <v>0</v>
      </c>
      <c r="AQ89" s="529"/>
      <c r="AR89" s="530"/>
      <c r="AS89" s="134"/>
      <c r="AT89" s="115"/>
      <c r="AU89" s="585"/>
      <c r="AV89" s="585"/>
      <c r="AW89" s="585"/>
      <c r="AX89" s="585"/>
      <c r="AY89" s="585"/>
      <c r="AZ89" s="585"/>
      <c r="BA89" s="585"/>
      <c r="BB89" s="585"/>
      <c r="BC89" s="585"/>
      <c r="BD89" s="585"/>
      <c r="BE89" s="585"/>
      <c r="BF89" s="585"/>
      <c r="BG89" s="585"/>
      <c r="BH89" s="585"/>
      <c r="BI89" s="126"/>
      <c r="BJ89" s="115"/>
      <c r="BK89" s="115"/>
      <c r="BL89" s="115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</row>
    <row r="90" spans="1:79" ht="16.5" customHeight="1">
      <c r="A90" s="120"/>
      <c r="B90" s="434">
        <v>12</v>
      </c>
      <c r="C90" s="435"/>
      <c r="D90" s="537"/>
      <c r="E90" s="538"/>
      <c r="F90" s="538"/>
      <c r="G90" s="538"/>
      <c r="H90" s="538"/>
      <c r="I90" s="538"/>
      <c r="J90" s="538"/>
      <c r="K90" s="538"/>
      <c r="L90" s="538"/>
      <c r="M90" s="538"/>
      <c r="N90" s="538"/>
      <c r="O90" s="538"/>
      <c r="P90" s="538"/>
      <c r="Q90" s="538"/>
      <c r="R90" s="538"/>
      <c r="S90" s="436"/>
      <c r="T90" s="436"/>
      <c r="U90" s="436"/>
      <c r="V90" s="436"/>
      <c r="W90" s="436"/>
      <c r="X90" s="436"/>
      <c r="Y90" s="436"/>
      <c r="Z90" s="436"/>
      <c r="AA90" s="436"/>
      <c r="AB90" s="531"/>
      <c r="AC90" s="532"/>
      <c r="AD90" s="532"/>
      <c r="AE90" s="532"/>
      <c r="AF90" s="533"/>
      <c r="AG90" s="534"/>
      <c r="AH90" s="535"/>
      <c r="AI90" s="536"/>
      <c r="AJ90" s="534"/>
      <c r="AK90" s="535"/>
      <c r="AL90" s="536"/>
      <c r="AM90" s="554"/>
      <c r="AN90" s="555"/>
      <c r="AO90" s="556"/>
      <c r="AP90" s="528">
        <f t="shared" si="21"/>
        <v>0</v>
      </c>
      <c r="AQ90" s="529"/>
      <c r="AR90" s="530"/>
      <c r="AS90" s="134"/>
      <c r="AT90" s="115"/>
      <c r="AU90" s="585"/>
      <c r="AV90" s="585"/>
      <c r="AW90" s="585"/>
      <c r="AX90" s="585"/>
      <c r="AY90" s="585"/>
      <c r="AZ90" s="585"/>
      <c r="BA90" s="585"/>
      <c r="BB90" s="585"/>
      <c r="BC90" s="585"/>
      <c r="BD90" s="585"/>
      <c r="BE90" s="585"/>
      <c r="BF90" s="585"/>
      <c r="BG90" s="585"/>
      <c r="BH90" s="585"/>
      <c r="BI90" s="126"/>
      <c r="BJ90" s="115"/>
      <c r="BK90" s="115"/>
      <c r="BL90" s="115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</row>
    <row r="91" spans="1:79" ht="16.5" customHeight="1">
      <c r="A91" s="120"/>
      <c r="B91" s="434">
        <v>13</v>
      </c>
      <c r="C91" s="435"/>
      <c r="D91" s="537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538"/>
      <c r="Q91" s="538"/>
      <c r="R91" s="538"/>
      <c r="S91" s="436"/>
      <c r="T91" s="436"/>
      <c r="U91" s="436"/>
      <c r="V91" s="436"/>
      <c r="W91" s="436"/>
      <c r="X91" s="436"/>
      <c r="Y91" s="436"/>
      <c r="Z91" s="436"/>
      <c r="AA91" s="436"/>
      <c r="AB91" s="531"/>
      <c r="AC91" s="532"/>
      <c r="AD91" s="532"/>
      <c r="AE91" s="532"/>
      <c r="AF91" s="533"/>
      <c r="AG91" s="534"/>
      <c r="AH91" s="535"/>
      <c r="AI91" s="536"/>
      <c r="AJ91" s="534"/>
      <c r="AK91" s="535"/>
      <c r="AL91" s="536"/>
      <c r="AM91" s="554"/>
      <c r="AN91" s="555"/>
      <c r="AO91" s="556"/>
      <c r="AP91" s="528">
        <f t="shared" si="21"/>
        <v>0</v>
      </c>
      <c r="AQ91" s="529"/>
      <c r="AR91" s="530"/>
      <c r="AS91" s="134"/>
      <c r="AT91" s="115"/>
      <c r="AU91" s="585"/>
      <c r="AV91" s="585"/>
      <c r="AW91" s="585"/>
      <c r="AX91" s="585"/>
      <c r="AY91" s="585"/>
      <c r="AZ91" s="585"/>
      <c r="BA91" s="585"/>
      <c r="BB91" s="585"/>
      <c r="BC91" s="585"/>
      <c r="BD91" s="585"/>
      <c r="BE91" s="585"/>
      <c r="BF91" s="585"/>
      <c r="BG91" s="585"/>
      <c r="BH91" s="585"/>
      <c r="BI91" s="126"/>
      <c r="BJ91" s="115"/>
      <c r="BK91" s="115"/>
      <c r="BL91" s="115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</row>
    <row r="92" spans="1:79" ht="16.5" customHeight="1">
      <c r="A92" s="120"/>
      <c r="B92" s="434">
        <v>14</v>
      </c>
      <c r="C92" s="435"/>
      <c r="D92" s="537"/>
      <c r="E92" s="538"/>
      <c r="F92" s="538"/>
      <c r="G92" s="538"/>
      <c r="H92" s="538"/>
      <c r="I92" s="538"/>
      <c r="J92" s="538"/>
      <c r="K92" s="538"/>
      <c r="L92" s="538"/>
      <c r="M92" s="538"/>
      <c r="N92" s="538"/>
      <c r="O92" s="538"/>
      <c r="P92" s="538"/>
      <c r="Q92" s="538"/>
      <c r="R92" s="538"/>
      <c r="S92" s="436"/>
      <c r="T92" s="436"/>
      <c r="U92" s="436"/>
      <c r="V92" s="436"/>
      <c r="W92" s="436"/>
      <c r="X92" s="436"/>
      <c r="Y92" s="436"/>
      <c r="Z92" s="436"/>
      <c r="AA92" s="436"/>
      <c r="AB92" s="531"/>
      <c r="AC92" s="532"/>
      <c r="AD92" s="532"/>
      <c r="AE92" s="532"/>
      <c r="AF92" s="533"/>
      <c r="AG92" s="534"/>
      <c r="AH92" s="535"/>
      <c r="AI92" s="536"/>
      <c r="AJ92" s="534"/>
      <c r="AK92" s="535"/>
      <c r="AL92" s="536"/>
      <c r="AM92" s="554"/>
      <c r="AN92" s="555"/>
      <c r="AO92" s="556"/>
      <c r="AP92" s="528">
        <f t="shared" si="21"/>
        <v>0</v>
      </c>
      <c r="AQ92" s="529"/>
      <c r="AR92" s="530"/>
      <c r="AS92" s="134"/>
      <c r="AT92" s="115"/>
      <c r="AU92" s="585"/>
      <c r="AV92" s="585"/>
      <c r="AW92" s="585"/>
      <c r="AX92" s="585"/>
      <c r="AY92" s="585"/>
      <c r="AZ92" s="585"/>
      <c r="BA92" s="585"/>
      <c r="BB92" s="585"/>
      <c r="BC92" s="585"/>
      <c r="BD92" s="585"/>
      <c r="BE92" s="585"/>
      <c r="BF92" s="585"/>
      <c r="BG92" s="585"/>
      <c r="BH92" s="585"/>
      <c r="BI92" s="126"/>
      <c r="BJ92" s="115"/>
      <c r="BK92" s="115"/>
      <c r="BL92" s="115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</row>
    <row r="93" spans="1:79" ht="16.5" customHeight="1">
      <c r="A93" s="120"/>
      <c r="B93" s="434">
        <v>15</v>
      </c>
      <c r="C93" s="435"/>
      <c r="D93" s="537"/>
      <c r="E93" s="538"/>
      <c r="F93" s="538"/>
      <c r="G93" s="538"/>
      <c r="H93" s="538"/>
      <c r="I93" s="538"/>
      <c r="J93" s="538"/>
      <c r="K93" s="538"/>
      <c r="L93" s="538"/>
      <c r="M93" s="538"/>
      <c r="N93" s="538"/>
      <c r="O93" s="538"/>
      <c r="P93" s="538"/>
      <c r="Q93" s="538"/>
      <c r="R93" s="538"/>
      <c r="S93" s="436"/>
      <c r="T93" s="436"/>
      <c r="U93" s="436"/>
      <c r="V93" s="436"/>
      <c r="W93" s="436"/>
      <c r="X93" s="436"/>
      <c r="Y93" s="436"/>
      <c r="Z93" s="436"/>
      <c r="AA93" s="436"/>
      <c r="AB93" s="531"/>
      <c r="AC93" s="532"/>
      <c r="AD93" s="532"/>
      <c r="AE93" s="532"/>
      <c r="AF93" s="533"/>
      <c r="AG93" s="534"/>
      <c r="AH93" s="535"/>
      <c r="AI93" s="536"/>
      <c r="AJ93" s="534"/>
      <c r="AK93" s="535"/>
      <c r="AL93" s="536"/>
      <c r="AM93" s="554"/>
      <c r="AN93" s="555"/>
      <c r="AO93" s="556"/>
      <c r="AP93" s="528">
        <f t="shared" si="21"/>
        <v>0</v>
      </c>
      <c r="AQ93" s="529"/>
      <c r="AR93" s="530"/>
      <c r="AS93" s="134"/>
      <c r="AT93" s="115"/>
      <c r="AU93" s="585"/>
      <c r="AV93" s="585"/>
      <c r="AW93" s="585"/>
      <c r="AX93" s="585"/>
      <c r="AY93" s="585"/>
      <c r="AZ93" s="585"/>
      <c r="BA93" s="585"/>
      <c r="BB93" s="585"/>
      <c r="BC93" s="585"/>
      <c r="BD93" s="585"/>
      <c r="BE93" s="585"/>
      <c r="BF93" s="585"/>
      <c r="BG93" s="585"/>
      <c r="BH93" s="585"/>
      <c r="BI93" s="126"/>
      <c r="BJ93" s="115"/>
      <c r="BK93" s="115"/>
      <c r="BL93" s="115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</row>
    <row r="94" spans="1:79" ht="16.5" customHeight="1">
      <c r="A94" s="120"/>
      <c r="B94" s="434">
        <v>16</v>
      </c>
      <c r="C94" s="435"/>
      <c r="D94" s="537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436"/>
      <c r="T94" s="436"/>
      <c r="U94" s="436"/>
      <c r="V94" s="436"/>
      <c r="W94" s="436"/>
      <c r="X94" s="436"/>
      <c r="Y94" s="436"/>
      <c r="Z94" s="436"/>
      <c r="AA94" s="436"/>
      <c r="AB94" s="531"/>
      <c r="AC94" s="532"/>
      <c r="AD94" s="532"/>
      <c r="AE94" s="532"/>
      <c r="AF94" s="533"/>
      <c r="AG94" s="534"/>
      <c r="AH94" s="535"/>
      <c r="AI94" s="536"/>
      <c r="AJ94" s="534"/>
      <c r="AK94" s="535"/>
      <c r="AL94" s="536"/>
      <c r="AM94" s="554"/>
      <c r="AN94" s="555"/>
      <c r="AO94" s="556"/>
      <c r="AP94" s="528">
        <f t="shared" si="21"/>
        <v>0</v>
      </c>
      <c r="AQ94" s="529"/>
      <c r="AR94" s="530"/>
      <c r="AS94" s="134"/>
      <c r="AT94" s="115"/>
      <c r="AU94" s="585"/>
      <c r="AV94" s="585"/>
      <c r="AW94" s="585"/>
      <c r="AX94" s="585"/>
      <c r="AY94" s="585"/>
      <c r="AZ94" s="585"/>
      <c r="BA94" s="585"/>
      <c r="BB94" s="585"/>
      <c r="BC94" s="585"/>
      <c r="BD94" s="585"/>
      <c r="BE94" s="585"/>
      <c r="BF94" s="585"/>
      <c r="BG94" s="585"/>
      <c r="BH94" s="585"/>
      <c r="BI94" s="126"/>
      <c r="BJ94" s="115"/>
      <c r="BK94" s="115"/>
      <c r="BL94" s="115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</row>
    <row r="95" spans="1:79" ht="16.5" customHeight="1">
      <c r="A95" s="120"/>
      <c r="B95" s="434">
        <v>17</v>
      </c>
      <c r="C95" s="435"/>
      <c r="D95" s="537"/>
      <c r="E95" s="538"/>
      <c r="F95" s="538"/>
      <c r="G95" s="538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436"/>
      <c r="T95" s="436"/>
      <c r="U95" s="436"/>
      <c r="V95" s="436"/>
      <c r="W95" s="436"/>
      <c r="X95" s="436"/>
      <c r="Y95" s="436"/>
      <c r="Z95" s="436"/>
      <c r="AA95" s="436"/>
      <c r="AB95" s="531"/>
      <c r="AC95" s="532"/>
      <c r="AD95" s="532"/>
      <c r="AE95" s="532"/>
      <c r="AF95" s="533"/>
      <c r="AG95" s="534"/>
      <c r="AH95" s="535"/>
      <c r="AI95" s="536"/>
      <c r="AJ95" s="534"/>
      <c r="AK95" s="535"/>
      <c r="AL95" s="536"/>
      <c r="AM95" s="554"/>
      <c r="AN95" s="555"/>
      <c r="AO95" s="556"/>
      <c r="AP95" s="528">
        <f t="shared" si="21"/>
        <v>0</v>
      </c>
      <c r="AQ95" s="529"/>
      <c r="AR95" s="530"/>
      <c r="AS95" s="134"/>
      <c r="AT95" s="115"/>
      <c r="AU95" s="585"/>
      <c r="AV95" s="585"/>
      <c r="AW95" s="585"/>
      <c r="AX95" s="585"/>
      <c r="AY95" s="585"/>
      <c r="AZ95" s="585"/>
      <c r="BA95" s="585"/>
      <c r="BB95" s="585"/>
      <c r="BC95" s="585"/>
      <c r="BD95" s="585"/>
      <c r="BE95" s="585"/>
      <c r="BF95" s="585"/>
      <c r="BG95" s="585"/>
      <c r="BH95" s="585"/>
      <c r="BI95" s="126"/>
      <c r="BJ95" s="115"/>
      <c r="BK95" s="115"/>
      <c r="BL95" s="115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</row>
    <row r="96" spans="1:79" ht="16.5" customHeight="1">
      <c r="A96" s="120"/>
      <c r="B96" s="434">
        <v>18</v>
      </c>
      <c r="C96" s="435"/>
      <c r="D96" s="537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436"/>
      <c r="T96" s="436"/>
      <c r="U96" s="436"/>
      <c r="V96" s="436"/>
      <c r="W96" s="436"/>
      <c r="X96" s="436"/>
      <c r="Y96" s="436"/>
      <c r="Z96" s="436"/>
      <c r="AA96" s="436"/>
      <c r="AB96" s="531"/>
      <c r="AC96" s="532"/>
      <c r="AD96" s="532"/>
      <c r="AE96" s="532"/>
      <c r="AF96" s="533"/>
      <c r="AG96" s="534"/>
      <c r="AH96" s="535"/>
      <c r="AI96" s="536"/>
      <c r="AJ96" s="534"/>
      <c r="AK96" s="535"/>
      <c r="AL96" s="536"/>
      <c r="AM96" s="554"/>
      <c r="AN96" s="555"/>
      <c r="AO96" s="556"/>
      <c r="AP96" s="528">
        <f t="shared" si="21"/>
        <v>0</v>
      </c>
      <c r="AQ96" s="529"/>
      <c r="AR96" s="530"/>
      <c r="AS96" s="134"/>
      <c r="AT96" s="115"/>
      <c r="AU96" s="585"/>
      <c r="AV96" s="585"/>
      <c r="AW96" s="585"/>
      <c r="AX96" s="585"/>
      <c r="AY96" s="585"/>
      <c r="AZ96" s="585"/>
      <c r="BA96" s="585"/>
      <c r="BB96" s="585"/>
      <c r="BC96" s="585"/>
      <c r="BD96" s="585"/>
      <c r="BE96" s="585"/>
      <c r="BF96" s="585"/>
      <c r="BG96" s="585"/>
      <c r="BH96" s="585"/>
      <c r="BI96" s="126"/>
      <c r="BJ96" s="115"/>
      <c r="BK96" s="115"/>
      <c r="BL96" s="115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</row>
    <row r="97" spans="1:101" ht="16.5" customHeight="1">
      <c r="A97" s="120"/>
      <c r="B97" s="434">
        <v>19</v>
      </c>
      <c r="C97" s="435"/>
      <c r="D97" s="537"/>
      <c r="E97" s="538"/>
      <c r="F97" s="538"/>
      <c r="G97" s="538"/>
      <c r="H97" s="538"/>
      <c r="I97" s="538"/>
      <c r="J97" s="538"/>
      <c r="K97" s="538"/>
      <c r="L97" s="538"/>
      <c r="M97" s="538"/>
      <c r="N97" s="538"/>
      <c r="O97" s="538"/>
      <c r="P97" s="538"/>
      <c r="Q97" s="538"/>
      <c r="R97" s="538"/>
      <c r="S97" s="436"/>
      <c r="T97" s="436"/>
      <c r="U97" s="436"/>
      <c r="V97" s="436"/>
      <c r="W97" s="436"/>
      <c r="X97" s="436"/>
      <c r="Y97" s="436"/>
      <c r="Z97" s="436"/>
      <c r="AA97" s="436"/>
      <c r="AB97" s="531"/>
      <c r="AC97" s="532"/>
      <c r="AD97" s="532"/>
      <c r="AE97" s="532"/>
      <c r="AF97" s="533"/>
      <c r="AG97" s="534"/>
      <c r="AH97" s="535"/>
      <c r="AI97" s="536"/>
      <c r="AJ97" s="534"/>
      <c r="AK97" s="535"/>
      <c r="AL97" s="536"/>
      <c r="AM97" s="554"/>
      <c r="AN97" s="555"/>
      <c r="AO97" s="556"/>
      <c r="AP97" s="528">
        <f t="shared" si="21"/>
        <v>0</v>
      </c>
      <c r="AQ97" s="529"/>
      <c r="AR97" s="530"/>
      <c r="AS97" s="134"/>
      <c r="AT97" s="115"/>
      <c r="AU97" s="585"/>
      <c r="AV97" s="585"/>
      <c r="AW97" s="585"/>
      <c r="AX97" s="585"/>
      <c r="AY97" s="585"/>
      <c r="AZ97" s="585"/>
      <c r="BA97" s="585"/>
      <c r="BB97" s="585"/>
      <c r="BC97" s="585"/>
      <c r="BD97" s="585"/>
      <c r="BE97" s="585"/>
      <c r="BF97" s="585"/>
      <c r="BG97" s="585"/>
      <c r="BH97" s="585"/>
      <c r="BI97" s="126"/>
      <c r="BJ97" s="115"/>
      <c r="BK97" s="115"/>
      <c r="BL97" s="115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  <c r="CA97" s="126"/>
    </row>
    <row r="98" spans="1:101" ht="16.5" customHeight="1">
      <c r="A98" s="120"/>
      <c r="B98" s="434">
        <v>20</v>
      </c>
      <c r="C98" s="435"/>
      <c r="D98" s="537"/>
      <c r="E98" s="538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436"/>
      <c r="T98" s="436"/>
      <c r="U98" s="436"/>
      <c r="V98" s="436"/>
      <c r="W98" s="436"/>
      <c r="X98" s="436"/>
      <c r="Y98" s="436"/>
      <c r="Z98" s="436"/>
      <c r="AA98" s="436"/>
      <c r="AB98" s="531"/>
      <c r="AC98" s="532"/>
      <c r="AD98" s="532"/>
      <c r="AE98" s="532"/>
      <c r="AF98" s="533"/>
      <c r="AG98" s="534"/>
      <c r="AH98" s="535"/>
      <c r="AI98" s="536"/>
      <c r="AJ98" s="534"/>
      <c r="AK98" s="535"/>
      <c r="AL98" s="536"/>
      <c r="AM98" s="554"/>
      <c r="AN98" s="555"/>
      <c r="AO98" s="556"/>
      <c r="AP98" s="528">
        <f t="shared" si="21"/>
        <v>0</v>
      </c>
      <c r="AQ98" s="529"/>
      <c r="AR98" s="530"/>
      <c r="AS98" s="134"/>
      <c r="AT98" s="115"/>
      <c r="AU98" s="585"/>
      <c r="AV98" s="585"/>
      <c r="AW98" s="585"/>
      <c r="AX98" s="585"/>
      <c r="AY98" s="585"/>
      <c r="AZ98" s="585"/>
      <c r="BA98" s="585"/>
      <c r="BB98" s="585"/>
      <c r="BC98" s="585"/>
      <c r="BD98" s="585"/>
      <c r="BE98" s="585"/>
      <c r="BF98" s="585"/>
      <c r="BG98" s="585"/>
      <c r="BH98" s="585"/>
      <c r="BI98" s="126"/>
      <c r="BJ98" s="115"/>
      <c r="BK98" s="115"/>
      <c r="BL98" s="115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</row>
    <row r="99" spans="1:101" ht="16.5" customHeight="1">
      <c r="A99" s="120"/>
      <c r="B99" s="434">
        <v>21</v>
      </c>
      <c r="C99" s="435"/>
      <c r="D99" s="537"/>
      <c r="E99" s="538"/>
      <c r="F99" s="538"/>
      <c r="G99" s="538"/>
      <c r="H99" s="538"/>
      <c r="I99" s="538"/>
      <c r="J99" s="538"/>
      <c r="K99" s="538"/>
      <c r="L99" s="538"/>
      <c r="M99" s="538"/>
      <c r="N99" s="538"/>
      <c r="O99" s="538"/>
      <c r="P99" s="538"/>
      <c r="Q99" s="538"/>
      <c r="R99" s="538"/>
      <c r="S99" s="436"/>
      <c r="T99" s="436"/>
      <c r="U99" s="436"/>
      <c r="V99" s="436"/>
      <c r="W99" s="436"/>
      <c r="X99" s="436"/>
      <c r="Y99" s="436"/>
      <c r="Z99" s="436"/>
      <c r="AA99" s="436"/>
      <c r="AB99" s="531"/>
      <c r="AC99" s="532"/>
      <c r="AD99" s="532"/>
      <c r="AE99" s="532"/>
      <c r="AF99" s="533"/>
      <c r="AG99" s="534"/>
      <c r="AH99" s="535"/>
      <c r="AI99" s="536"/>
      <c r="AJ99" s="534"/>
      <c r="AK99" s="535"/>
      <c r="AL99" s="536"/>
      <c r="AM99" s="554"/>
      <c r="AN99" s="555"/>
      <c r="AO99" s="556"/>
      <c r="AP99" s="528">
        <f t="shared" si="21"/>
        <v>0</v>
      </c>
      <c r="AQ99" s="529"/>
      <c r="AR99" s="530"/>
      <c r="AS99" s="134"/>
      <c r="AT99" s="115"/>
      <c r="AU99" s="585"/>
      <c r="AV99" s="585"/>
      <c r="AW99" s="585"/>
      <c r="AX99" s="585"/>
      <c r="AY99" s="585"/>
      <c r="AZ99" s="585"/>
      <c r="BA99" s="585"/>
      <c r="BB99" s="585"/>
      <c r="BC99" s="585"/>
      <c r="BD99" s="585"/>
      <c r="BE99" s="585"/>
      <c r="BF99" s="585"/>
      <c r="BG99" s="585"/>
      <c r="BH99" s="585"/>
      <c r="BI99" s="126"/>
      <c r="BJ99" s="115"/>
      <c r="BK99" s="115"/>
      <c r="BL99" s="115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</row>
    <row r="100" spans="1:101" ht="16.5" customHeight="1">
      <c r="A100" s="120"/>
      <c r="B100" s="434">
        <v>22</v>
      </c>
      <c r="C100" s="435"/>
      <c r="D100" s="537"/>
      <c r="E100" s="538"/>
      <c r="F100" s="538"/>
      <c r="G100" s="538"/>
      <c r="H100" s="538"/>
      <c r="I100" s="538"/>
      <c r="J100" s="538"/>
      <c r="K100" s="538"/>
      <c r="L100" s="538"/>
      <c r="M100" s="538"/>
      <c r="N100" s="538"/>
      <c r="O100" s="538"/>
      <c r="P100" s="538"/>
      <c r="Q100" s="538"/>
      <c r="R100" s="538"/>
      <c r="S100" s="436"/>
      <c r="T100" s="436"/>
      <c r="U100" s="436"/>
      <c r="V100" s="436"/>
      <c r="W100" s="436"/>
      <c r="X100" s="436"/>
      <c r="Y100" s="436"/>
      <c r="Z100" s="436"/>
      <c r="AA100" s="436"/>
      <c r="AB100" s="531"/>
      <c r="AC100" s="532"/>
      <c r="AD100" s="532"/>
      <c r="AE100" s="532"/>
      <c r="AF100" s="533"/>
      <c r="AG100" s="534"/>
      <c r="AH100" s="535"/>
      <c r="AI100" s="536"/>
      <c r="AJ100" s="534"/>
      <c r="AK100" s="535"/>
      <c r="AL100" s="536"/>
      <c r="AM100" s="554"/>
      <c r="AN100" s="555"/>
      <c r="AO100" s="556"/>
      <c r="AP100" s="528">
        <f t="shared" si="21"/>
        <v>0</v>
      </c>
      <c r="AQ100" s="529"/>
      <c r="AR100" s="530"/>
      <c r="AS100" s="134"/>
      <c r="AT100" s="115"/>
      <c r="AU100" s="585"/>
      <c r="AV100" s="585"/>
      <c r="AW100" s="585"/>
      <c r="AX100" s="585"/>
      <c r="AY100" s="585"/>
      <c r="AZ100" s="585"/>
      <c r="BA100" s="585"/>
      <c r="BB100" s="585"/>
      <c r="BC100" s="585"/>
      <c r="BD100" s="585"/>
      <c r="BE100" s="585"/>
      <c r="BF100" s="585"/>
      <c r="BG100" s="585"/>
      <c r="BH100" s="585"/>
      <c r="BI100" s="126"/>
      <c r="BJ100" s="115"/>
      <c r="BK100" s="115"/>
      <c r="BL100" s="115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</row>
    <row r="101" spans="1:101" ht="16.5" customHeight="1">
      <c r="A101" s="120"/>
      <c r="B101" s="434">
        <v>23</v>
      </c>
      <c r="C101" s="435"/>
      <c r="D101" s="537"/>
      <c r="E101" s="538"/>
      <c r="F101" s="538"/>
      <c r="G101" s="538"/>
      <c r="H101" s="538"/>
      <c r="I101" s="538"/>
      <c r="J101" s="538"/>
      <c r="K101" s="538"/>
      <c r="L101" s="538"/>
      <c r="M101" s="538"/>
      <c r="N101" s="538"/>
      <c r="O101" s="538"/>
      <c r="P101" s="538"/>
      <c r="Q101" s="538"/>
      <c r="R101" s="538"/>
      <c r="S101" s="436"/>
      <c r="T101" s="436"/>
      <c r="U101" s="436"/>
      <c r="V101" s="436"/>
      <c r="W101" s="436"/>
      <c r="X101" s="436"/>
      <c r="Y101" s="436"/>
      <c r="Z101" s="436"/>
      <c r="AA101" s="436"/>
      <c r="AB101" s="531"/>
      <c r="AC101" s="532"/>
      <c r="AD101" s="532"/>
      <c r="AE101" s="532"/>
      <c r="AF101" s="533"/>
      <c r="AG101" s="534"/>
      <c r="AH101" s="535"/>
      <c r="AI101" s="536"/>
      <c r="AJ101" s="534"/>
      <c r="AK101" s="535"/>
      <c r="AL101" s="536"/>
      <c r="AM101" s="554"/>
      <c r="AN101" s="555"/>
      <c r="AO101" s="556"/>
      <c r="AP101" s="528">
        <f t="shared" si="21"/>
        <v>0</v>
      </c>
      <c r="AQ101" s="529"/>
      <c r="AR101" s="530"/>
      <c r="AS101" s="134"/>
      <c r="AT101" s="115"/>
      <c r="AU101" s="585"/>
      <c r="AV101" s="585"/>
      <c r="AW101" s="585"/>
      <c r="AX101" s="585"/>
      <c r="AY101" s="585"/>
      <c r="AZ101" s="585"/>
      <c r="BA101" s="585"/>
      <c r="BB101" s="585"/>
      <c r="BC101" s="585"/>
      <c r="BD101" s="585"/>
      <c r="BE101" s="585"/>
      <c r="BF101" s="585"/>
      <c r="BG101" s="585"/>
      <c r="BH101" s="585"/>
      <c r="BI101" s="126"/>
      <c r="BJ101" s="115"/>
      <c r="BK101" s="115"/>
      <c r="BL101" s="115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</row>
    <row r="102" spans="1:101" ht="16.5" customHeight="1">
      <c r="A102" s="120"/>
      <c r="B102" s="434">
        <v>24</v>
      </c>
      <c r="C102" s="435"/>
      <c r="D102" s="537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436"/>
      <c r="T102" s="436"/>
      <c r="U102" s="436"/>
      <c r="V102" s="436"/>
      <c r="W102" s="436"/>
      <c r="X102" s="436"/>
      <c r="Y102" s="436"/>
      <c r="Z102" s="436"/>
      <c r="AA102" s="436"/>
      <c r="AB102" s="531"/>
      <c r="AC102" s="532"/>
      <c r="AD102" s="532"/>
      <c r="AE102" s="532"/>
      <c r="AF102" s="533"/>
      <c r="AG102" s="534"/>
      <c r="AH102" s="535"/>
      <c r="AI102" s="536"/>
      <c r="AJ102" s="534"/>
      <c r="AK102" s="535"/>
      <c r="AL102" s="536"/>
      <c r="AM102" s="554"/>
      <c r="AN102" s="555"/>
      <c r="AO102" s="556"/>
      <c r="AP102" s="528">
        <f t="shared" si="21"/>
        <v>0</v>
      </c>
      <c r="AQ102" s="529"/>
      <c r="AR102" s="530"/>
      <c r="AS102" s="134"/>
      <c r="AT102" s="115"/>
      <c r="AU102" s="585"/>
      <c r="AV102" s="585"/>
      <c r="AW102" s="585"/>
      <c r="AX102" s="585"/>
      <c r="AY102" s="585"/>
      <c r="AZ102" s="585"/>
      <c r="BA102" s="585"/>
      <c r="BB102" s="585"/>
      <c r="BC102" s="585"/>
      <c r="BD102" s="585"/>
      <c r="BE102" s="585"/>
      <c r="BF102" s="585"/>
      <c r="BG102" s="585"/>
      <c r="BH102" s="585"/>
      <c r="BI102" s="126"/>
      <c r="BJ102" s="115"/>
      <c r="BK102" s="115"/>
      <c r="BL102" s="115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</row>
    <row r="103" spans="1:101" ht="16.5" customHeight="1">
      <c r="A103" s="120"/>
      <c r="B103" s="434">
        <v>25</v>
      </c>
      <c r="C103" s="435"/>
      <c r="D103" s="537"/>
      <c r="E103" s="538"/>
      <c r="F103" s="538"/>
      <c r="G103" s="538"/>
      <c r="H103" s="538"/>
      <c r="I103" s="538"/>
      <c r="J103" s="538"/>
      <c r="K103" s="538"/>
      <c r="L103" s="538"/>
      <c r="M103" s="538"/>
      <c r="N103" s="538"/>
      <c r="O103" s="538"/>
      <c r="P103" s="538"/>
      <c r="Q103" s="538"/>
      <c r="R103" s="538"/>
      <c r="S103" s="436"/>
      <c r="T103" s="436"/>
      <c r="U103" s="436"/>
      <c r="V103" s="436"/>
      <c r="W103" s="436"/>
      <c r="X103" s="436"/>
      <c r="Y103" s="436"/>
      <c r="Z103" s="436"/>
      <c r="AA103" s="436"/>
      <c r="AB103" s="531"/>
      <c r="AC103" s="532"/>
      <c r="AD103" s="532"/>
      <c r="AE103" s="532"/>
      <c r="AF103" s="533"/>
      <c r="AG103" s="534"/>
      <c r="AH103" s="535"/>
      <c r="AI103" s="536"/>
      <c r="AJ103" s="534"/>
      <c r="AK103" s="535"/>
      <c r="AL103" s="536"/>
      <c r="AM103" s="554"/>
      <c r="AN103" s="555"/>
      <c r="AO103" s="556"/>
      <c r="AP103" s="528">
        <f t="shared" si="21"/>
        <v>0</v>
      </c>
      <c r="AQ103" s="529"/>
      <c r="AR103" s="530"/>
      <c r="AS103" s="134"/>
      <c r="AT103" s="115"/>
      <c r="AU103" s="585"/>
      <c r="AV103" s="585"/>
      <c r="AW103" s="585"/>
      <c r="AX103" s="585"/>
      <c r="AY103" s="585"/>
      <c r="AZ103" s="585"/>
      <c r="BA103" s="585"/>
      <c r="BB103" s="585"/>
      <c r="BC103" s="585"/>
      <c r="BD103" s="585"/>
      <c r="BE103" s="585"/>
      <c r="BF103" s="585"/>
      <c r="BG103" s="585"/>
      <c r="BH103" s="585"/>
      <c r="BI103" s="126"/>
      <c r="BJ103" s="115"/>
      <c r="BK103" s="115"/>
      <c r="BL103" s="115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</row>
    <row r="104" spans="1:101" ht="16.5" customHeight="1">
      <c r="A104" s="120"/>
      <c r="B104" s="434">
        <v>26</v>
      </c>
      <c r="C104" s="435"/>
      <c r="D104" s="537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436"/>
      <c r="T104" s="436"/>
      <c r="U104" s="436"/>
      <c r="V104" s="436"/>
      <c r="W104" s="436"/>
      <c r="X104" s="436"/>
      <c r="Y104" s="436"/>
      <c r="Z104" s="436"/>
      <c r="AA104" s="436"/>
      <c r="AB104" s="531"/>
      <c r="AC104" s="532"/>
      <c r="AD104" s="532"/>
      <c r="AE104" s="532"/>
      <c r="AF104" s="533"/>
      <c r="AG104" s="534"/>
      <c r="AH104" s="535"/>
      <c r="AI104" s="536"/>
      <c r="AJ104" s="534"/>
      <c r="AK104" s="535"/>
      <c r="AL104" s="536"/>
      <c r="AM104" s="554"/>
      <c r="AN104" s="555"/>
      <c r="AO104" s="556"/>
      <c r="AP104" s="528">
        <f t="shared" si="21"/>
        <v>0</v>
      </c>
      <c r="AQ104" s="529"/>
      <c r="AR104" s="530"/>
      <c r="AS104" s="134"/>
      <c r="AT104" s="115"/>
      <c r="AU104" s="585"/>
      <c r="AV104" s="585"/>
      <c r="AW104" s="585"/>
      <c r="AX104" s="585"/>
      <c r="AY104" s="585"/>
      <c r="AZ104" s="585"/>
      <c r="BA104" s="585"/>
      <c r="BB104" s="585"/>
      <c r="BC104" s="585"/>
      <c r="BD104" s="585"/>
      <c r="BE104" s="585"/>
      <c r="BF104" s="585"/>
      <c r="BG104" s="585"/>
      <c r="BH104" s="585"/>
      <c r="BI104" s="126"/>
      <c r="BJ104" s="115"/>
      <c r="BK104" s="115"/>
      <c r="BL104" s="115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</row>
    <row r="105" spans="1:101" ht="16.5" customHeight="1">
      <c r="A105" s="120"/>
      <c r="B105" s="434">
        <v>27</v>
      </c>
      <c r="C105" s="435"/>
      <c r="D105" s="537"/>
      <c r="E105" s="538"/>
      <c r="F105" s="538"/>
      <c r="G105" s="538"/>
      <c r="H105" s="538"/>
      <c r="I105" s="538"/>
      <c r="J105" s="538"/>
      <c r="K105" s="538"/>
      <c r="L105" s="538"/>
      <c r="M105" s="538"/>
      <c r="N105" s="538"/>
      <c r="O105" s="538"/>
      <c r="P105" s="538"/>
      <c r="Q105" s="538"/>
      <c r="R105" s="538"/>
      <c r="S105" s="436"/>
      <c r="T105" s="436"/>
      <c r="U105" s="436"/>
      <c r="V105" s="436"/>
      <c r="W105" s="436"/>
      <c r="X105" s="436"/>
      <c r="Y105" s="436"/>
      <c r="Z105" s="436"/>
      <c r="AA105" s="436"/>
      <c r="AB105" s="531"/>
      <c r="AC105" s="532"/>
      <c r="AD105" s="532"/>
      <c r="AE105" s="532"/>
      <c r="AF105" s="533"/>
      <c r="AG105" s="534"/>
      <c r="AH105" s="535"/>
      <c r="AI105" s="536"/>
      <c r="AJ105" s="534"/>
      <c r="AK105" s="535"/>
      <c r="AL105" s="536"/>
      <c r="AM105" s="554"/>
      <c r="AN105" s="555"/>
      <c r="AO105" s="556"/>
      <c r="AP105" s="528">
        <f t="shared" si="21"/>
        <v>0</v>
      </c>
      <c r="AQ105" s="529"/>
      <c r="AR105" s="530"/>
      <c r="AS105" s="134"/>
      <c r="AT105" s="115"/>
      <c r="AU105" s="585"/>
      <c r="AV105" s="585"/>
      <c r="AW105" s="585"/>
      <c r="AX105" s="585"/>
      <c r="AY105" s="585"/>
      <c r="AZ105" s="585"/>
      <c r="BA105" s="585"/>
      <c r="BB105" s="585"/>
      <c r="BC105" s="585"/>
      <c r="BD105" s="585"/>
      <c r="BE105" s="585"/>
      <c r="BF105" s="585"/>
      <c r="BG105" s="585"/>
      <c r="BH105" s="585"/>
      <c r="BI105" s="126"/>
      <c r="BJ105" s="115"/>
      <c r="BK105" s="115"/>
      <c r="BL105" s="115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</row>
    <row r="106" spans="1:101" ht="16.5" customHeight="1">
      <c r="A106" s="120"/>
      <c r="B106" s="434">
        <v>28</v>
      </c>
      <c r="C106" s="435"/>
      <c r="D106" s="537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  <c r="O106" s="538"/>
      <c r="P106" s="538"/>
      <c r="Q106" s="538"/>
      <c r="R106" s="538"/>
      <c r="S106" s="436"/>
      <c r="T106" s="436"/>
      <c r="U106" s="436"/>
      <c r="V106" s="436"/>
      <c r="W106" s="436"/>
      <c r="X106" s="436"/>
      <c r="Y106" s="436"/>
      <c r="Z106" s="436"/>
      <c r="AA106" s="436"/>
      <c r="AB106" s="531"/>
      <c r="AC106" s="532"/>
      <c r="AD106" s="532"/>
      <c r="AE106" s="532"/>
      <c r="AF106" s="533"/>
      <c r="AG106" s="534"/>
      <c r="AH106" s="535"/>
      <c r="AI106" s="536"/>
      <c r="AJ106" s="534"/>
      <c r="AK106" s="535"/>
      <c r="AL106" s="536"/>
      <c r="AM106" s="554"/>
      <c r="AN106" s="555"/>
      <c r="AO106" s="556"/>
      <c r="AP106" s="528">
        <f t="shared" si="21"/>
        <v>0</v>
      </c>
      <c r="AQ106" s="529"/>
      <c r="AR106" s="530"/>
      <c r="AS106" s="134"/>
      <c r="AT106" s="115"/>
      <c r="AU106" s="585"/>
      <c r="AV106" s="585"/>
      <c r="AW106" s="585"/>
      <c r="AX106" s="585"/>
      <c r="AY106" s="585"/>
      <c r="AZ106" s="585"/>
      <c r="BA106" s="585"/>
      <c r="BB106" s="585"/>
      <c r="BC106" s="585"/>
      <c r="BD106" s="585"/>
      <c r="BE106" s="585"/>
      <c r="BF106" s="585"/>
      <c r="BG106" s="585"/>
      <c r="BH106" s="585"/>
      <c r="BI106" s="126"/>
      <c r="BJ106" s="115"/>
      <c r="BK106" s="115"/>
      <c r="BL106" s="115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</row>
    <row r="107" spans="1:101" ht="15.75" customHeight="1">
      <c r="A107" s="120"/>
      <c r="B107" s="434">
        <v>29</v>
      </c>
      <c r="C107" s="435"/>
      <c r="D107" s="537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38"/>
      <c r="Q107" s="538"/>
      <c r="R107" s="538"/>
      <c r="S107" s="436"/>
      <c r="T107" s="436"/>
      <c r="U107" s="436"/>
      <c r="V107" s="436"/>
      <c r="W107" s="436"/>
      <c r="X107" s="436"/>
      <c r="Y107" s="436"/>
      <c r="Z107" s="436"/>
      <c r="AA107" s="436"/>
      <c r="AB107" s="531"/>
      <c r="AC107" s="532"/>
      <c r="AD107" s="532"/>
      <c r="AE107" s="532"/>
      <c r="AF107" s="533"/>
      <c r="AG107" s="534"/>
      <c r="AH107" s="535"/>
      <c r="AI107" s="536"/>
      <c r="AJ107" s="534"/>
      <c r="AK107" s="535"/>
      <c r="AL107" s="536"/>
      <c r="AM107" s="554"/>
      <c r="AN107" s="555"/>
      <c r="AO107" s="556"/>
      <c r="AP107" s="528">
        <f t="shared" si="21"/>
        <v>0</v>
      </c>
      <c r="AQ107" s="529"/>
      <c r="AR107" s="530"/>
      <c r="AS107" s="134"/>
      <c r="AT107" s="115"/>
      <c r="AU107" s="585"/>
      <c r="AV107" s="585"/>
      <c r="AW107" s="585"/>
      <c r="AX107" s="585"/>
      <c r="AY107" s="585"/>
      <c r="AZ107" s="585"/>
      <c r="BA107" s="585"/>
      <c r="BB107" s="585"/>
      <c r="BC107" s="585"/>
      <c r="BD107" s="585"/>
      <c r="BE107" s="585"/>
      <c r="BF107" s="585"/>
      <c r="BG107" s="585"/>
      <c r="BH107" s="585"/>
      <c r="BI107" s="126"/>
      <c r="BJ107" s="115"/>
      <c r="BK107" s="115"/>
      <c r="BL107" s="115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</row>
    <row r="108" spans="1:101" ht="16.5" customHeight="1">
      <c r="A108" s="120"/>
      <c r="B108" s="434">
        <v>30</v>
      </c>
      <c r="C108" s="435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531"/>
      <c r="AC108" s="532"/>
      <c r="AD108" s="532"/>
      <c r="AE108" s="532"/>
      <c r="AF108" s="533"/>
      <c r="AG108" s="534"/>
      <c r="AH108" s="535"/>
      <c r="AI108" s="536"/>
      <c r="AJ108" s="534"/>
      <c r="AK108" s="535"/>
      <c r="AL108" s="536"/>
      <c r="AM108" s="554"/>
      <c r="AN108" s="555"/>
      <c r="AO108" s="556"/>
      <c r="AP108" s="528">
        <f t="shared" si="21"/>
        <v>0</v>
      </c>
      <c r="AQ108" s="529"/>
      <c r="AR108" s="530"/>
      <c r="AS108" s="134"/>
      <c r="AT108" s="115"/>
      <c r="AU108" s="585"/>
      <c r="AV108" s="585"/>
      <c r="AW108" s="585"/>
      <c r="AX108" s="585"/>
      <c r="AY108" s="585"/>
      <c r="AZ108" s="585"/>
      <c r="BA108" s="585"/>
      <c r="BB108" s="585"/>
      <c r="BC108" s="585"/>
      <c r="BD108" s="585"/>
      <c r="BE108" s="585"/>
      <c r="BF108" s="585"/>
      <c r="BG108" s="585"/>
      <c r="BH108" s="585"/>
      <c r="BI108" s="126"/>
      <c r="BJ108" s="115"/>
      <c r="BK108" s="115"/>
      <c r="BL108" s="115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</row>
    <row r="109" spans="1:101" s="87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</row>
    <row r="110" spans="1:101" ht="17.25" thickBot="1">
      <c r="B110" s="524" t="s">
        <v>220</v>
      </c>
      <c r="C110" s="524"/>
      <c r="D110" s="524"/>
      <c r="E110" s="524"/>
      <c r="F110" s="524"/>
      <c r="G110" s="524"/>
      <c r="H110" s="524"/>
      <c r="I110" s="524"/>
      <c r="J110" s="524"/>
      <c r="K110" s="524"/>
      <c r="L110" s="524"/>
      <c r="M110" s="524"/>
      <c r="N110" s="524"/>
      <c r="O110" s="524"/>
      <c r="P110" s="524"/>
      <c r="Q110" s="524"/>
      <c r="R110" s="524"/>
      <c r="S110" s="524"/>
      <c r="T110" s="524"/>
      <c r="U110" s="524"/>
      <c r="V110" s="524"/>
      <c r="W110" s="524"/>
      <c r="X110" s="524"/>
      <c r="Y110" s="524"/>
      <c r="Z110" s="524"/>
      <c r="AA110" s="524"/>
      <c r="AB110" s="524"/>
      <c r="AC110" s="524"/>
      <c r="AD110" s="524"/>
      <c r="AE110" s="524"/>
      <c r="AF110" s="524"/>
      <c r="AG110" s="524"/>
      <c r="AH110" s="524"/>
      <c r="AI110" s="524"/>
      <c r="AJ110" s="524"/>
      <c r="AK110" s="524"/>
      <c r="AL110" s="524"/>
      <c r="AM110" s="524"/>
      <c r="AN110" s="524"/>
      <c r="AO110" s="524"/>
      <c r="AP110" s="524"/>
      <c r="AQ110" s="524"/>
      <c r="AR110" s="524"/>
      <c r="AS110" s="524"/>
      <c r="AT110" s="524"/>
      <c r="AU110" s="524"/>
      <c r="AV110" s="524"/>
      <c r="AW110" s="524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</row>
    <row r="111" spans="1:101" ht="18.75" customHeight="1">
      <c r="B111" s="487" t="s">
        <v>221</v>
      </c>
      <c r="C111" s="487"/>
      <c r="D111" s="487"/>
      <c r="E111" s="487"/>
      <c r="F111" s="487"/>
      <c r="G111" s="487"/>
      <c r="H111" s="487"/>
      <c r="I111" s="487"/>
      <c r="J111" s="487"/>
      <c r="K111" s="487"/>
      <c r="L111" s="487"/>
      <c r="M111" s="487"/>
      <c r="N111" s="487"/>
      <c r="O111" s="488"/>
      <c r="P111" s="489" t="s">
        <v>222</v>
      </c>
      <c r="Q111" s="490"/>
      <c r="R111" s="490"/>
      <c r="S111" s="490"/>
      <c r="T111" s="490"/>
      <c r="U111" s="491"/>
      <c r="V111" s="489" t="s">
        <v>223</v>
      </c>
      <c r="W111" s="490"/>
      <c r="X111" s="490"/>
      <c r="Y111" s="490"/>
      <c r="Z111" s="490"/>
      <c r="AA111" s="490"/>
      <c r="AB111" s="490"/>
      <c r="AC111" s="491"/>
      <c r="AD111" s="489" t="s">
        <v>224</v>
      </c>
      <c r="AE111" s="490"/>
      <c r="AF111" s="490"/>
      <c r="AG111" s="490"/>
      <c r="AH111" s="490"/>
      <c r="AI111" s="490"/>
      <c r="AJ111" s="490"/>
      <c r="AK111" s="490"/>
      <c r="AL111" s="490"/>
      <c r="AM111" s="490"/>
      <c r="AN111" s="490"/>
      <c r="AO111" s="491"/>
      <c r="AP111" s="489" t="s">
        <v>225</v>
      </c>
      <c r="AQ111" s="490"/>
      <c r="AR111" s="490"/>
      <c r="AS111" s="490"/>
      <c r="AT111" s="490"/>
      <c r="AU111" s="490"/>
      <c r="AV111" s="490"/>
      <c r="AW111" s="490"/>
      <c r="AX111" s="490"/>
      <c r="AY111" s="490"/>
      <c r="AZ111" s="490"/>
      <c r="BA111" s="491"/>
      <c r="BB111" s="489" t="s">
        <v>226</v>
      </c>
      <c r="BC111" s="490"/>
      <c r="BD111" s="490"/>
      <c r="BE111" s="490"/>
      <c r="BF111" s="490"/>
      <c r="BG111" s="490"/>
      <c r="BH111" s="490"/>
      <c r="BI111" s="490"/>
      <c r="BJ111" s="490"/>
      <c r="BK111" s="490"/>
      <c r="BL111" s="490"/>
      <c r="BM111" s="490"/>
      <c r="BN111" s="490"/>
      <c r="BO111" s="490"/>
      <c r="BP111" s="490"/>
      <c r="BQ111" s="490"/>
      <c r="BR111" s="490"/>
      <c r="BS111" s="490"/>
      <c r="BT111" s="490"/>
      <c r="BU111" s="490"/>
      <c r="BV111" s="490"/>
      <c r="BW111" s="490"/>
      <c r="BX111" s="490"/>
      <c r="BY111" s="490"/>
      <c r="BZ111" s="490"/>
      <c r="CA111" s="490"/>
      <c r="CB111" s="490"/>
      <c r="CC111" s="490"/>
      <c r="CD111" s="490"/>
      <c r="CE111" s="490"/>
      <c r="CF111" s="490"/>
      <c r="CG111" s="490"/>
      <c r="CH111" s="490"/>
      <c r="CI111" s="490"/>
      <c r="CJ111" s="490"/>
      <c r="CK111" s="490"/>
      <c r="CL111" s="490"/>
      <c r="CM111" s="490"/>
      <c r="CN111" s="491"/>
      <c r="CO111" s="9"/>
      <c r="CP111"/>
      <c r="CQ111"/>
      <c r="CR111"/>
      <c r="CS111"/>
      <c r="CT111"/>
      <c r="CU111"/>
      <c r="CV111"/>
      <c r="CW111"/>
    </row>
    <row r="112" spans="1:101" ht="16.5" customHeight="1">
      <c r="B112" s="478" t="s">
        <v>104</v>
      </c>
      <c r="C112" s="479"/>
      <c r="D112" s="473" t="s">
        <v>227</v>
      </c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8"/>
      <c r="P112" s="472" t="s">
        <v>228</v>
      </c>
      <c r="Q112" s="473"/>
      <c r="R112" s="473"/>
      <c r="S112" s="473" t="s">
        <v>229</v>
      </c>
      <c r="T112" s="473"/>
      <c r="U112" s="474"/>
      <c r="V112" s="480" t="s">
        <v>62</v>
      </c>
      <c r="W112" s="481"/>
      <c r="X112" s="481"/>
      <c r="Y112" s="481"/>
      <c r="Z112" s="481" t="s">
        <v>63</v>
      </c>
      <c r="AA112" s="481"/>
      <c r="AB112" s="481"/>
      <c r="AC112" s="482"/>
      <c r="AD112" s="475" t="s">
        <v>207</v>
      </c>
      <c r="AE112" s="476"/>
      <c r="AF112" s="476"/>
      <c r="AG112" s="476"/>
      <c r="AH112" s="476" t="s">
        <v>51</v>
      </c>
      <c r="AI112" s="476"/>
      <c r="AJ112" s="476"/>
      <c r="AK112" s="476"/>
      <c r="AL112" s="476" t="s">
        <v>109</v>
      </c>
      <c r="AM112" s="476"/>
      <c r="AN112" s="476"/>
      <c r="AO112" s="477"/>
      <c r="AP112" s="475" t="s">
        <v>230</v>
      </c>
      <c r="AQ112" s="476"/>
      <c r="AR112" s="476"/>
      <c r="AS112" s="476"/>
      <c r="AT112" s="476" t="s">
        <v>51</v>
      </c>
      <c r="AU112" s="476"/>
      <c r="AV112" s="476"/>
      <c r="AW112" s="476"/>
      <c r="AX112" s="476" t="s">
        <v>109</v>
      </c>
      <c r="AY112" s="476"/>
      <c r="AZ112" s="476"/>
      <c r="BA112" s="477"/>
      <c r="BB112" s="522" t="s">
        <v>231</v>
      </c>
      <c r="BC112" s="519"/>
      <c r="BD112" s="523"/>
      <c r="BE112" s="518" t="s">
        <v>232</v>
      </c>
      <c r="BF112" s="519"/>
      <c r="BG112" s="523"/>
      <c r="BH112" s="518" t="s">
        <v>233</v>
      </c>
      <c r="BI112" s="519"/>
      <c r="BJ112" s="523"/>
      <c r="BK112" s="518" t="s">
        <v>234</v>
      </c>
      <c r="BL112" s="519"/>
      <c r="BM112" s="523"/>
      <c r="BN112" s="476" t="s">
        <v>51</v>
      </c>
      <c r="BO112" s="476"/>
      <c r="BP112" s="476"/>
      <c r="BQ112" s="476"/>
      <c r="BR112" s="476" t="s">
        <v>109</v>
      </c>
      <c r="BS112" s="476"/>
      <c r="BT112" s="476"/>
      <c r="BU112" s="476"/>
      <c r="BV112" s="518" t="s">
        <v>79</v>
      </c>
      <c r="BW112" s="519"/>
      <c r="BX112" s="519"/>
      <c r="BY112" s="519"/>
      <c r="BZ112" s="519"/>
      <c r="CA112" s="519"/>
      <c r="CB112" s="519"/>
      <c r="CC112" s="519"/>
      <c r="CD112" s="476" t="s">
        <v>80</v>
      </c>
      <c r="CE112" s="476"/>
      <c r="CF112" s="476"/>
      <c r="CG112" s="476"/>
      <c r="CH112" s="476"/>
      <c r="CI112" s="476"/>
      <c r="CJ112" s="476"/>
      <c r="CK112" s="476"/>
      <c r="CL112" s="478" t="s">
        <v>235</v>
      </c>
      <c r="CM112" s="520"/>
      <c r="CN112" s="521"/>
      <c r="CO112"/>
      <c r="CP112"/>
      <c r="CQ112"/>
      <c r="CR112"/>
      <c r="CS112" s="9"/>
      <c r="CT112" s="9"/>
      <c r="CU112" s="9"/>
      <c r="CV112" s="9"/>
      <c r="CW112"/>
    </row>
    <row r="113" spans="2:130" ht="15.75" customHeight="1">
      <c r="B113" s="434">
        <v>1</v>
      </c>
      <c r="C113" s="435"/>
      <c r="D113" s="436"/>
      <c r="E113" s="436"/>
      <c r="F113" s="436"/>
      <c r="G113" s="436"/>
      <c r="H113" s="436"/>
      <c r="I113" s="436"/>
      <c r="J113" s="436"/>
      <c r="K113" s="436"/>
      <c r="L113" s="436"/>
      <c r="M113" s="436"/>
      <c r="N113" s="436"/>
      <c r="O113" s="437"/>
      <c r="P113" s="454"/>
      <c r="Q113" s="455"/>
      <c r="R113" s="455"/>
      <c r="S113" s="455"/>
      <c r="T113" s="455"/>
      <c r="U113" s="456"/>
      <c r="V113" s="457"/>
      <c r="W113" s="458"/>
      <c r="X113" s="458"/>
      <c r="Y113" s="458"/>
      <c r="Z113" s="508"/>
      <c r="AA113" s="508"/>
      <c r="AB113" s="508"/>
      <c r="AC113" s="509"/>
      <c r="AD113" s="446"/>
      <c r="AE113" s="447"/>
      <c r="AF113" s="447"/>
      <c r="AG113" s="447"/>
      <c r="AH113" s="447"/>
      <c r="AI113" s="447"/>
      <c r="AJ113" s="447"/>
      <c r="AK113" s="447"/>
      <c r="AL113" s="444" t="str">
        <f>IF(V113="","",AD113-AH113)</f>
        <v/>
      </c>
      <c r="AM113" s="444"/>
      <c r="AN113" s="444"/>
      <c r="AO113" s="445"/>
      <c r="AP113" s="446"/>
      <c r="AQ113" s="447"/>
      <c r="AR113" s="447"/>
      <c r="AS113" s="447"/>
      <c r="AT113" s="448"/>
      <c r="AU113" s="448"/>
      <c r="AV113" s="448"/>
      <c r="AW113" s="448"/>
      <c r="AX113" s="449" t="str">
        <f>IF(V113="","",AP113-AT113)</f>
        <v/>
      </c>
      <c r="AY113" s="449"/>
      <c r="AZ113" s="449"/>
      <c r="BA113" s="450"/>
      <c r="BB113" s="503"/>
      <c r="BC113" s="504"/>
      <c r="BD113" s="505"/>
      <c r="BE113" s="506"/>
      <c r="BF113" s="504"/>
      <c r="BG113" s="505"/>
      <c r="BH113" s="506"/>
      <c r="BI113" s="504"/>
      <c r="BJ113" s="505"/>
      <c r="BK113" s="506"/>
      <c r="BL113" s="504"/>
      <c r="BM113" s="505"/>
      <c r="BN113" s="447"/>
      <c r="BO113" s="447"/>
      <c r="BP113" s="447"/>
      <c r="BQ113" s="447"/>
      <c r="BR113" s="510">
        <f>SUM(BB113:BM113)-BN113</f>
        <v>0</v>
      </c>
      <c r="BS113" s="510"/>
      <c r="BT113" s="510"/>
      <c r="BU113" s="510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52"/>
      <c r="CF113" s="452"/>
      <c r="CG113" s="452"/>
      <c r="CH113" s="452"/>
      <c r="CI113" s="452"/>
      <c r="CJ113" s="452"/>
      <c r="CK113" s="452"/>
      <c r="CL113" s="506"/>
      <c r="CM113" s="504"/>
      <c r="CN113" s="507"/>
      <c r="CO113"/>
      <c r="CP113"/>
      <c r="CQ113"/>
      <c r="CR113"/>
      <c r="CS113" s="122"/>
      <c r="CT113" s="122"/>
      <c r="CU113" s="122"/>
      <c r="CV113" s="122"/>
      <c r="CW113"/>
    </row>
    <row r="114" spans="2:130" ht="15.75" customHeight="1">
      <c r="B114" s="434">
        <v>2</v>
      </c>
      <c r="C114" s="435"/>
      <c r="D114" s="436"/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37"/>
      <c r="P114" s="454"/>
      <c r="Q114" s="455"/>
      <c r="R114" s="455"/>
      <c r="S114" s="455"/>
      <c r="T114" s="455"/>
      <c r="U114" s="456"/>
      <c r="V114" s="457"/>
      <c r="W114" s="458"/>
      <c r="X114" s="458"/>
      <c r="Y114" s="458"/>
      <c r="Z114" s="508"/>
      <c r="AA114" s="508"/>
      <c r="AB114" s="508"/>
      <c r="AC114" s="509"/>
      <c r="AD114" s="446"/>
      <c r="AE114" s="447"/>
      <c r="AF114" s="447"/>
      <c r="AG114" s="447"/>
      <c r="AH114" s="447"/>
      <c r="AI114" s="447"/>
      <c r="AJ114" s="447"/>
      <c r="AK114" s="447"/>
      <c r="AL114" s="444" t="str">
        <f t="shared" ref="AL114:AL122" si="22">IF(V114="","",CL114-AH114)</f>
        <v/>
      </c>
      <c r="AM114" s="444"/>
      <c r="AN114" s="444"/>
      <c r="AO114" s="445"/>
      <c r="AP114" s="446"/>
      <c r="AQ114" s="447"/>
      <c r="AR114" s="447"/>
      <c r="AS114" s="447"/>
      <c r="AT114" s="448"/>
      <c r="AU114" s="448"/>
      <c r="AV114" s="448"/>
      <c r="AW114" s="448"/>
      <c r="AX114" s="449" t="str">
        <f t="shared" ref="AX114:AX122" si="23">IF(V114="","",AP114-AT114)</f>
        <v/>
      </c>
      <c r="AY114" s="449"/>
      <c r="AZ114" s="449"/>
      <c r="BA114" s="450"/>
      <c r="BB114" s="503"/>
      <c r="BC114" s="504"/>
      <c r="BD114" s="505"/>
      <c r="BE114" s="506"/>
      <c r="BF114" s="504"/>
      <c r="BG114" s="505"/>
      <c r="BH114" s="506"/>
      <c r="BI114" s="504"/>
      <c r="BJ114" s="505"/>
      <c r="BK114" s="506"/>
      <c r="BL114" s="504"/>
      <c r="BM114" s="505"/>
      <c r="BN114" s="447"/>
      <c r="BO114" s="447"/>
      <c r="BP114" s="447"/>
      <c r="BQ114" s="447"/>
      <c r="BR114" s="510">
        <f t="shared" ref="BR114:BR122" si="24">SUM(BB114:BM114)-BN114</f>
        <v>0</v>
      </c>
      <c r="BS114" s="510"/>
      <c r="BT114" s="510"/>
      <c r="BU114" s="510"/>
      <c r="BV114" s="452"/>
      <c r="BW114" s="452"/>
      <c r="BX114" s="452"/>
      <c r="BY114" s="452"/>
      <c r="BZ114" s="452"/>
      <c r="CA114" s="452"/>
      <c r="CB114" s="452"/>
      <c r="CC114" s="452"/>
      <c r="CD114" s="452"/>
      <c r="CE114" s="452"/>
      <c r="CF114" s="452"/>
      <c r="CG114" s="452"/>
      <c r="CH114" s="452"/>
      <c r="CI114" s="452"/>
      <c r="CJ114" s="452"/>
      <c r="CK114" s="452"/>
      <c r="CL114" s="506"/>
      <c r="CM114" s="504"/>
      <c r="CN114" s="507"/>
      <c r="CO114"/>
      <c r="CP114"/>
      <c r="CQ114"/>
      <c r="CR114"/>
      <c r="CS114" s="122"/>
      <c r="CT114" s="122"/>
      <c r="CU114" s="122"/>
      <c r="CV114" s="122"/>
      <c r="CW114"/>
    </row>
    <row r="115" spans="2:130" ht="15.75" customHeight="1">
      <c r="B115" s="434">
        <v>3</v>
      </c>
      <c r="C115" s="435"/>
      <c r="D115" s="436"/>
      <c r="E115" s="436"/>
      <c r="F115" s="436"/>
      <c r="G115" s="436"/>
      <c r="H115" s="436"/>
      <c r="I115" s="436"/>
      <c r="J115" s="436"/>
      <c r="K115" s="436"/>
      <c r="L115" s="436"/>
      <c r="M115" s="436"/>
      <c r="N115" s="436"/>
      <c r="O115" s="437"/>
      <c r="P115" s="454"/>
      <c r="Q115" s="455"/>
      <c r="R115" s="455"/>
      <c r="S115" s="455"/>
      <c r="T115" s="455"/>
      <c r="U115" s="456"/>
      <c r="V115" s="457"/>
      <c r="W115" s="458"/>
      <c r="X115" s="458"/>
      <c r="Y115" s="458"/>
      <c r="Z115" s="508"/>
      <c r="AA115" s="508"/>
      <c r="AB115" s="508"/>
      <c r="AC115" s="509"/>
      <c r="AD115" s="446"/>
      <c r="AE115" s="447"/>
      <c r="AF115" s="447"/>
      <c r="AG115" s="447"/>
      <c r="AH115" s="447"/>
      <c r="AI115" s="447"/>
      <c r="AJ115" s="447"/>
      <c r="AK115" s="447"/>
      <c r="AL115" s="444" t="str">
        <f t="shared" si="22"/>
        <v/>
      </c>
      <c r="AM115" s="444"/>
      <c r="AN115" s="444"/>
      <c r="AO115" s="445"/>
      <c r="AP115" s="446"/>
      <c r="AQ115" s="447"/>
      <c r="AR115" s="447"/>
      <c r="AS115" s="447"/>
      <c r="AT115" s="448"/>
      <c r="AU115" s="448"/>
      <c r="AV115" s="448"/>
      <c r="AW115" s="448"/>
      <c r="AX115" s="449" t="str">
        <f t="shared" si="23"/>
        <v/>
      </c>
      <c r="AY115" s="449"/>
      <c r="AZ115" s="449"/>
      <c r="BA115" s="450"/>
      <c r="BB115" s="503"/>
      <c r="BC115" s="504"/>
      <c r="BD115" s="505"/>
      <c r="BE115" s="506"/>
      <c r="BF115" s="504"/>
      <c r="BG115" s="505"/>
      <c r="BH115" s="506"/>
      <c r="BI115" s="504"/>
      <c r="BJ115" s="505"/>
      <c r="BK115" s="506"/>
      <c r="BL115" s="504"/>
      <c r="BM115" s="505"/>
      <c r="BN115" s="447"/>
      <c r="BO115" s="447"/>
      <c r="BP115" s="447"/>
      <c r="BQ115" s="447"/>
      <c r="BR115" s="510">
        <f t="shared" si="24"/>
        <v>0</v>
      </c>
      <c r="BS115" s="510"/>
      <c r="BT115" s="510"/>
      <c r="BU115" s="510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506"/>
      <c r="CM115" s="504"/>
      <c r="CN115" s="507"/>
      <c r="CO115"/>
      <c r="CP115"/>
      <c r="CQ115"/>
      <c r="CR115"/>
      <c r="CS115" s="122"/>
      <c r="CT115" s="122"/>
      <c r="CU115" s="122"/>
      <c r="CV115" s="122"/>
      <c r="CW115"/>
    </row>
    <row r="116" spans="2:130" ht="15.75" customHeight="1">
      <c r="B116" s="434">
        <v>4</v>
      </c>
      <c r="C116" s="435"/>
      <c r="D116" s="436"/>
      <c r="E116" s="436"/>
      <c r="F116" s="436"/>
      <c r="G116" s="436"/>
      <c r="H116" s="436"/>
      <c r="I116" s="436"/>
      <c r="J116" s="436"/>
      <c r="K116" s="436"/>
      <c r="L116" s="436"/>
      <c r="M116" s="436"/>
      <c r="N116" s="436"/>
      <c r="O116" s="437"/>
      <c r="P116" s="454"/>
      <c r="Q116" s="455"/>
      <c r="R116" s="455"/>
      <c r="S116" s="455"/>
      <c r="T116" s="455"/>
      <c r="U116" s="456"/>
      <c r="V116" s="457"/>
      <c r="W116" s="458"/>
      <c r="X116" s="458"/>
      <c r="Y116" s="458"/>
      <c r="Z116" s="508"/>
      <c r="AA116" s="508"/>
      <c r="AB116" s="508"/>
      <c r="AC116" s="509"/>
      <c r="AD116" s="446"/>
      <c r="AE116" s="447"/>
      <c r="AF116" s="447"/>
      <c r="AG116" s="447"/>
      <c r="AH116" s="447"/>
      <c r="AI116" s="447"/>
      <c r="AJ116" s="447"/>
      <c r="AK116" s="447"/>
      <c r="AL116" s="444" t="str">
        <f t="shared" si="22"/>
        <v/>
      </c>
      <c r="AM116" s="444"/>
      <c r="AN116" s="444"/>
      <c r="AO116" s="445"/>
      <c r="AP116" s="446"/>
      <c r="AQ116" s="447"/>
      <c r="AR116" s="447"/>
      <c r="AS116" s="447"/>
      <c r="AT116" s="448"/>
      <c r="AU116" s="448"/>
      <c r="AV116" s="448"/>
      <c r="AW116" s="448"/>
      <c r="AX116" s="449" t="str">
        <f t="shared" si="23"/>
        <v/>
      </c>
      <c r="AY116" s="449"/>
      <c r="AZ116" s="449"/>
      <c r="BA116" s="450"/>
      <c r="BB116" s="503"/>
      <c r="BC116" s="504"/>
      <c r="BD116" s="505"/>
      <c r="BE116" s="506"/>
      <c r="BF116" s="504"/>
      <c r="BG116" s="505"/>
      <c r="BH116" s="506"/>
      <c r="BI116" s="504"/>
      <c r="BJ116" s="505"/>
      <c r="BK116" s="506"/>
      <c r="BL116" s="504"/>
      <c r="BM116" s="505"/>
      <c r="BN116" s="447"/>
      <c r="BO116" s="447"/>
      <c r="BP116" s="447"/>
      <c r="BQ116" s="447"/>
      <c r="BR116" s="510">
        <f t="shared" si="24"/>
        <v>0</v>
      </c>
      <c r="BS116" s="510"/>
      <c r="BT116" s="510"/>
      <c r="BU116" s="510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452"/>
      <c r="CK116" s="452"/>
      <c r="CL116" s="506"/>
      <c r="CM116" s="504"/>
      <c r="CN116" s="507"/>
      <c r="CO116"/>
      <c r="CP116"/>
      <c r="CQ116"/>
      <c r="CR116"/>
      <c r="CS116" s="122"/>
      <c r="CT116" s="122"/>
      <c r="CU116" s="122"/>
      <c r="CV116" s="122"/>
      <c r="CW116"/>
    </row>
    <row r="117" spans="2:130" ht="15.75" customHeight="1">
      <c r="B117" s="434">
        <v>5</v>
      </c>
      <c r="C117" s="435"/>
      <c r="D117" s="436"/>
      <c r="E117" s="436"/>
      <c r="F117" s="436"/>
      <c r="G117" s="436"/>
      <c r="H117" s="436"/>
      <c r="I117" s="436"/>
      <c r="J117" s="436"/>
      <c r="K117" s="436"/>
      <c r="L117" s="436"/>
      <c r="M117" s="436"/>
      <c r="N117" s="436"/>
      <c r="O117" s="437"/>
      <c r="P117" s="466"/>
      <c r="Q117" s="467"/>
      <c r="R117" s="467"/>
      <c r="S117" s="467"/>
      <c r="T117" s="467"/>
      <c r="U117" s="468"/>
      <c r="V117" s="469"/>
      <c r="W117" s="470"/>
      <c r="X117" s="470"/>
      <c r="Y117" s="470"/>
      <c r="Z117" s="515"/>
      <c r="AA117" s="515"/>
      <c r="AB117" s="515"/>
      <c r="AC117" s="516"/>
      <c r="AD117" s="460"/>
      <c r="AE117" s="461"/>
      <c r="AF117" s="461"/>
      <c r="AG117" s="461"/>
      <c r="AH117" s="461"/>
      <c r="AI117" s="461"/>
      <c r="AJ117" s="461"/>
      <c r="AK117" s="461"/>
      <c r="AL117" s="583" t="str">
        <f t="shared" si="22"/>
        <v/>
      </c>
      <c r="AM117" s="583"/>
      <c r="AN117" s="583"/>
      <c r="AO117" s="584"/>
      <c r="AP117" s="460"/>
      <c r="AQ117" s="461"/>
      <c r="AR117" s="461"/>
      <c r="AS117" s="461"/>
      <c r="AT117" s="462"/>
      <c r="AU117" s="462"/>
      <c r="AV117" s="462"/>
      <c r="AW117" s="462"/>
      <c r="AX117" s="449" t="str">
        <f t="shared" si="23"/>
        <v/>
      </c>
      <c r="AY117" s="449"/>
      <c r="AZ117" s="449"/>
      <c r="BA117" s="450"/>
      <c r="BB117" s="514"/>
      <c r="BC117" s="512"/>
      <c r="BD117" s="513"/>
      <c r="BE117" s="511"/>
      <c r="BF117" s="512"/>
      <c r="BG117" s="513"/>
      <c r="BH117" s="511"/>
      <c r="BI117" s="512"/>
      <c r="BJ117" s="513"/>
      <c r="BK117" s="511"/>
      <c r="BL117" s="512"/>
      <c r="BM117" s="513"/>
      <c r="BN117" s="461"/>
      <c r="BO117" s="461"/>
      <c r="BP117" s="461"/>
      <c r="BQ117" s="461"/>
      <c r="BR117" s="510">
        <f t="shared" si="24"/>
        <v>0</v>
      </c>
      <c r="BS117" s="510"/>
      <c r="BT117" s="510"/>
      <c r="BU117" s="510"/>
      <c r="BV117" s="464"/>
      <c r="BW117" s="464"/>
      <c r="BX117" s="464"/>
      <c r="BY117" s="464"/>
      <c r="BZ117" s="464"/>
      <c r="CA117" s="464"/>
      <c r="CB117" s="464"/>
      <c r="CC117" s="464"/>
      <c r="CD117" s="464"/>
      <c r="CE117" s="464"/>
      <c r="CF117" s="464"/>
      <c r="CG117" s="464"/>
      <c r="CH117" s="464"/>
      <c r="CI117" s="464"/>
      <c r="CJ117" s="464"/>
      <c r="CK117" s="464"/>
      <c r="CL117" s="511"/>
      <c r="CM117" s="512"/>
      <c r="CN117" s="517"/>
      <c r="CO117"/>
      <c r="CP117"/>
      <c r="CQ117"/>
      <c r="CR117"/>
      <c r="CS117" s="122"/>
      <c r="CT117" s="122"/>
      <c r="CU117" s="122"/>
      <c r="CV117" s="122"/>
      <c r="CW117"/>
    </row>
    <row r="118" spans="2:130" ht="15.75" customHeight="1">
      <c r="B118" s="434">
        <v>6</v>
      </c>
      <c r="C118" s="435"/>
      <c r="D118" s="436"/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O118" s="437"/>
      <c r="P118" s="454"/>
      <c r="Q118" s="455"/>
      <c r="R118" s="455"/>
      <c r="S118" s="455"/>
      <c r="T118" s="455"/>
      <c r="U118" s="456"/>
      <c r="V118" s="457"/>
      <c r="W118" s="458"/>
      <c r="X118" s="458"/>
      <c r="Y118" s="458"/>
      <c r="Z118" s="508"/>
      <c r="AA118" s="508"/>
      <c r="AB118" s="508"/>
      <c r="AC118" s="509"/>
      <c r="AD118" s="446"/>
      <c r="AE118" s="447"/>
      <c r="AF118" s="447"/>
      <c r="AG118" s="447"/>
      <c r="AH118" s="447"/>
      <c r="AI118" s="447"/>
      <c r="AJ118" s="447"/>
      <c r="AK118" s="447"/>
      <c r="AL118" s="444" t="str">
        <f t="shared" si="22"/>
        <v/>
      </c>
      <c r="AM118" s="444"/>
      <c r="AN118" s="444"/>
      <c r="AO118" s="445"/>
      <c r="AP118" s="446"/>
      <c r="AQ118" s="447"/>
      <c r="AR118" s="447"/>
      <c r="AS118" s="447"/>
      <c r="AT118" s="448"/>
      <c r="AU118" s="448"/>
      <c r="AV118" s="448"/>
      <c r="AW118" s="448"/>
      <c r="AX118" s="449" t="str">
        <f t="shared" si="23"/>
        <v/>
      </c>
      <c r="AY118" s="449"/>
      <c r="AZ118" s="449"/>
      <c r="BA118" s="450"/>
      <c r="BB118" s="503"/>
      <c r="BC118" s="504"/>
      <c r="BD118" s="505"/>
      <c r="BE118" s="506"/>
      <c r="BF118" s="504"/>
      <c r="BG118" s="505"/>
      <c r="BH118" s="506"/>
      <c r="BI118" s="504"/>
      <c r="BJ118" s="505"/>
      <c r="BK118" s="506"/>
      <c r="BL118" s="504"/>
      <c r="BM118" s="505"/>
      <c r="BN118" s="447"/>
      <c r="BO118" s="447"/>
      <c r="BP118" s="447"/>
      <c r="BQ118" s="447"/>
      <c r="BR118" s="510">
        <f t="shared" si="24"/>
        <v>0</v>
      </c>
      <c r="BS118" s="510"/>
      <c r="BT118" s="510"/>
      <c r="BU118" s="510"/>
      <c r="BV118" s="452"/>
      <c r="BW118" s="452"/>
      <c r="BX118" s="452"/>
      <c r="BY118" s="452"/>
      <c r="BZ118" s="452"/>
      <c r="CA118" s="452"/>
      <c r="CB118" s="452"/>
      <c r="CC118" s="452"/>
      <c r="CD118" s="452"/>
      <c r="CE118" s="452"/>
      <c r="CF118" s="452"/>
      <c r="CG118" s="452"/>
      <c r="CH118" s="452"/>
      <c r="CI118" s="452"/>
      <c r="CJ118" s="452"/>
      <c r="CK118" s="452"/>
      <c r="CL118" s="506"/>
      <c r="CM118" s="504"/>
      <c r="CN118" s="507"/>
      <c r="CO118"/>
      <c r="CP118"/>
      <c r="CQ118"/>
      <c r="CR118"/>
      <c r="CS118" s="122"/>
      <c r="CT118" s="122"/>
      <c r="CU118" s="122"/>
      <c r="CV118" s="122"/>
      <c r="CW118"/>
    </row>
    <row r="119" spans="2:130" ht="15.75" customHeight="1">
      <c r="B119" s="434">
        <v>7</v>
      </c>
      <c r="C119" s="435"/>
      <c r="D119" s="436"/>
      <c r="E119" s="436"/>
      <c r="F119" s="436"/>
      <c r="G119" s="436"/>
      <c r="H119" s="436"/>
      <c r="I119" s="436"/>
      <c r="J119" s="436"/>
      <c r="K119" s="436"/>
      <c r="L119" s="436"/>
      <c r="M119" s="436"/>
      <c r="N119" s="436"/>
      <c r="O119" s="437"/>
      <c r="P119" s="454"/>
      <c r="Q119" s="455"/>
      <c r="R119" s="455"/>
      <c r="S119" s="455"/>
      <c r="T119" s="455"/>
      <c r="U119" s="456"/>
      <c r="V119" s="457"/>
      <c r="W119" s="458"/>
      <c r="X119" s="458"/>
      <c r="Y119" s="458"/>
      <c r="Z119" s="508"/>
      <c r="AA119" s="508"/>
      <c r="AB119" s="508"/>
      <c r="AC119" s="509"/>
      <c r="AD119" s="446"/>
      <c r="AE119" s="447"/>
      <c r="AF119" s="447"/>
      <c r="AG119" s="447"/>
      <c r="AH119" s="447"/>
      <c r="AI119" s="447"/>
      <c r="AJ119" s="447"/>
      <c r="AK119" s="447"/>
      <c r="AL119" s="444" t="str">
        <f t="shared" si="22"/>
        <v/>
      </c>
      <c r="AM119" s="444"/>
      <c r="AN119" s="444"/>
      <c r="AO119" s="445"/>
      <c r="AP119" s="446"/>
      <c r="AQ119" s="447"/>
      <c r="AR119" s="447"/>
      <c r="AS119" s="447"/>
      <c r="AT119" s="448"/>
      <c r="AU119" s="448"/>
      <c r="AV119" s="448"/>
      <c r="AW119" s="448"/>
      <c r="AX119" s="449" t="str">
        <f t="shared" si="23"/>
        <v/>
      </c>
      <c r="AY119" s="449"/>
      <c r="AZ119" s="449"/>
      <c r="BA119" s="450"/>
      <c r="BB119" s="503"/>
      <c r="BC119" s="504"/>
      <c r="BD119" s="505"/>
      <c r="BE119" s="506"/>
      <c r="BF119" s="504"/>
      <c r="BG119" s="505"/>
      <c r="BH119" s="506"/>
      <c r="BI119" s="504"/>
      <c r="BJ119" s="505"/>
      <c r="BK119" s="506"/>
      <c r="BL119" s="504"/>
      <c r="BM119" s="505"/>
      <c r="BN119" s="447"/>
      <c r="BO119" s="447"/>
      <c r="BP119" s="447"/>
      <c r="BQ119" s="447"/>
      <c r="BR119" s="510">
        <f t="shared" si="24"/>
        <v>0</v>
      </c>
      <c r="BS119" s="510"/>
      <c r="BT119" s="510"/>
      <c r="BU119" s="510"/>
      <c r="BV119" s="452"/>
      <c r="BW119" s="452"/>
      <c r="BX119" s="452"/>
      <c r="BY119" s="452"/>
      <c r="BZ119" s="452"/>
      <c r="CA119" s="452"/>
      <c r="CB119" s="452"/>
      <c r="CC119" s="452"/>
      <c r="CD119" s="452"/>
      <c r="CE119" s="452"/>
      <c r="CF119" s="452"/>
      <c r="CG119" s="452"/>
      <c r="CH119" s="452"/>
      <c r="CI119" s="452"/>
      <c r="CJ119" s="452"/>
      <c r="CK119" s="452"/>
      <c r="CL119" s="506"/>
      <c r="CM119" s="504"/>
      <c r="CN119" s="507"/>
      <c r="CO119"/>
      <c r="CP119"/>
      <c r="CQ119"/>
      <c r="CR119"/>
      <c r="CS119" s="122"/>
      <c r="CT119" s="122"/>
      <c r="CU119" s="122"/>
      <c r="CV119" s="122"/>
      <c r="CW119"/>
    </row>
    <row r="120" spans="2:130" ht="15.75" customHeight="1">
      <c r="B120" s="434">
        <v>8</v>
      </c>
      <c r="C120" s="435"/>
      <c r="D120" s="436"/>
      <c r="E120" s="436"/>
      <c r="F120" s="436"/>
      <c r="G120" s="436"/>
      <c r="H120" s="436"/>
      <c r="I120" s="436"/>
      <c r="J120" s="436"/>
      <c r="K120" s="436"/>
      <c r="L120" s="436"/>
      <c r="M120" s="436"/>
      <c r="N120" s="436"/>
      <c r="O120" s="437"/>
      <c r="P120" s="454"/>
      <c r="Q120" s="455"/>
      <c r="R120" s="455"/>
      <c r="S120" s="455"/>
      <c r="T120" s="455"/>
      <c r="U120" s="456"/>
      <c r="V120" s="457"/>
      <c r="W120" s="458"/>
      <c r="X120" s="458"/>
      <c r="Y120" s="458"/>
      <c r="Z120" s="508"/>
      <c r="AA120" s="508"/>
      <c r="AB120" s="508"/>
      <c r="AC120" s="509"/>
      <c r="AD120" s="446"/>
      <c r="AE120" s="447"/>
      <c r="AF120" s="447"/>
      <c r="AG120" s="447"/>
      <c r="AH120" s="447"/>
      <c r="AI120" s="447"/>
      <c r="AJ120" s="447"/>
      <c r="AK120" s="447"/>
      <c r="AL120" s="444" t="str">
        <f t="shared" si="22"/>
        <v/>
      </c>
      <c r="AM120" s="444"/>
      <c r="AN120" s="444"/>
      <c r="AO120" s="445"/>
      <c r="AP120" s="446"/>
      <c r="AQ120" s="447"/>
      <c r="AR120" s="447"/>
      <c r="AS120" s="447"/>
      <c r="AT120" s="448"/>
      <c r="AU120" s="448"/>
      <c r="AV120" s="448"/>
      <c r="AW120" s="448"/>
      <c r="AX120" s="449" t="str">
        <f t="shared" si="23"/>
        <v/>
      </c>
      <c r="AY120" s="449"/>
      <c r="AZ120" s="449"/>
      <c r="BA120" s="450"/>
      <c r="BB120" s="503"/>
      <c r="BC120" s="504"/>
      <c r="BD120" s="505"/>
      <c r="BE120" s="506"/>
      <c r="BF120" s="504"/>
      <c r="BG120" s="505"/>
      <c r="BH120" s="506"/>
      <c r="BI120" s="504"/>
      <c r="BJ120" s="505"/>
      <c r="BK120" s="506"/>
      <c r="BL120" s="504"/>
      <c r="BM120" s="505"/>
      <c r="BN120" s="447"/>
      <c r="BO120" s="447"/>
      <c r="BP120" s="447"/>
      <c r="BQ120" s="447"/>
      <c r="BR120" s="510">
        <f t="shared" si="24"/>
        <v>0</v>
      </c>
      <c r="BS120" s="510"/>
      <c r="BT120" s="510"/>
      <c r="BU120" s="510"/>
      <c r="BV120" s="452"/>
      <c r="BW120" s="452"/>
      <c r="BX120" s="452"/>
      <c r="BY120" s="452"/>
      <c r="BZ120" s="452"/>
      <c r="CA120" s="452"/>
      <c r="CB120" s="452"/>
      <c r="CC120" s="452"/>
      <c r="CD120" s="452"/>
      <c r="CE120" s="452"/>
      <c r="CF120" s="452"/>
      <c r="CG120" s="452"/>
      <c r="CH120" s="452"/>
      <c r="CI120" s="452"/>
      <c r="CJ120" s="452"/>
      <c r="CK120" s="452"/>
      <c r="CL120" s="506"/>
      <c r="CM120" s="504"/>
      <c r="CN120" s="507"/>
      <c r="CO120"/>
      <c r="CP120"/>
      <c r="CQ120"/>
      <c r="CR120"/>
      <c r="CS120" s="122"/>
      <c r="CT120" s="122"/>
      <c r="CU120" s="122"/>
      <c r="CV120" s="122"/>
      <c r="CW120"/>
    </row>
    <row r="121" spans="2:130" ht="15.75" customHeight="1">
      <c r="B121" s="434">
        <v>9</v>
      </c>
      <c r="C121" s="435"/>
      <c r="D121" s="436"/>
      <c r="E121" s="436"/>
      <c r="F121" s="436"/>
      <c r="G121" s="436"/>
      <c r="H121" s="436"/>
      <c r="I121" s="436"/>
      <c r="J121" s="436"/>
      <c r="K121" s="436"/>
      <c r="L121" s="436"/>
      <c r="M121" s="436"/>
      <c r="N121" s="436"/>
      <c r="O121" s="437"/>
      <c r="P121" s="454"/>
      <c r="Q121" s="455"/>
      <c r="R121" s="455"/>
      <c r="S121" s="455"/>
      <c r="T121" s="455"/>
      <c r="U121" s="456"/>
      <c r="V121" s="457"/>
      <c r="W121" s="458"/>
      <c r="X121" s="458"/>
      <c r="Y121" s="458"/>
      <c r="Z121" s="508"/>
      <c r="AA121" s="508"/>
      <c r="AB121" s="508"/>
      <c r="AC121" s="509"/>
      <c r="AD121" s="446"/>
      <c r="AE121" s="447"/>
      <c r="AF121" s="447"/>
      <c r="AG121" s="447"/>
      <c r="AH121" s="447"/>
      <c r="AI121" s="447"/>
      <c r="AJ121" s="447"/>
      <c r="AK121" s="447"/>
      <c r="AL121" s="444" t="str">
        <f t="shared" si="22"/>
        <v/>
      </c>
      <c r="AM121" s="444"/>
      <c r="AN121" s="444"/>
      <c r="AO121" s="445"/>
      <c r="AP121" s="446"/>
      <c r="AQ121" s="447"/>
      <c r="AR121" s="447"/>
      <c r="AS121" s="447"/>
      <c r="AT121" s="448"/>
      <c r="AU121" s="448"/>
      <c r="AV121" s="448"/>
      <c r="AW121" s="448"/>
      <c r="AX121" s="449" t="str">
        <f t="shared" si="23"/>
        <v/>
      </c>
      <c r="AY121" s="449"/>
      <c r="AZ121" s="449"/>
      <c r="BA121" s="450"/>
      <c r="BB121" s="503"/>
      <c r="BC121" s="504"/>
      <c r="BD121" s="505"/>
      <c r="BE121" s="506"/>
      <c r="BF121" s="504"/>
      <c r="BG121" s="505"/>
      <c r="BH121" s="506"/>
      <c r="BI121" s="504"/>
      <c r="BJ121" s="505"/>
      <c r="BK121" s="506"/>
      <c r="BL121" s="504"/>
      <c r="BM121" s="505"/>
      <c r="BN121" s="447"/>
      <c r="BO121" s="447"/>
      <c r="BP121" s="447"/>
      <c r="BQ121" s="447"/>
      <c r="BR121" s="510">
        <f t="shared" si="24"/>
        <v>0</v>
      </c>
      <c r="BS121" s="510"/>
      <c r="BT121" s="510"/>
      <c r="BU121" s="510"/>
      <c r="BV121" s="452"/>
      <c r="BW121" s="452"/>
      <c r="BX121" s="452"/>
      <c r="BY121" s="452"/>
      <c r="BZ121" s="452"/>
      <c r="CA121" s="452"/>
      <c r="CB121" s="452"/>
      <c r="CC121" s="452"/>
      <c r="CD121" s="452"/>
      <c r="CE121" s="452"/>
      <c r="CF121" s="452"/>
      <c r="CG121" s="452"/>
      <c r="CH121" s="452"/>
      <c r="CI121" s="452"/>
      <c r="CJ121" s="452"/>
      <c r="CK121" s="452"/>
      <c r="CL121" s="506"/>
      <c r="CM121" s="504"/>
      <c r="CN121" s="507"/>
      <c r="CO121"/>
      <c r="CP121"/>
      <c r="CQ121"/>
      <c r="CR121"/>
      <c r="CS121" s="122"/>
      <c r="CT121" s="122"/>
      <c r="CU121" s="122"/>
      <c r="CV121" s="122"/>
      <c r="CW121"/>
    </row>
    <row r="122" spans="2:130" ht="15.75" customHeight="1" thickBot="1">
      <c r="B122" s="434">
        <v>10</v>
      </c>
      <c r="C122" s="435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7"/>
      <c r="P122" s="438"/>
      <c r="Q122" s="439"/>
      <c r="R122" s="439"/>
      <c r="S122" s="439"/>
      <c r="T122" s="439"/>
      <c r="U122" s="440"/>
      <c r="V122" s="441"/>
      <c r="W122" s="442"/>
      <c r="X122" s="442"/>
      <c r="Y122" s="442"/>
      <c r="Z122" s="501"/>
      <c r="AA122" s="501"/>
      <c r="AB122" s="501"/>
      <c r="AC122" s="502"/>
      <c r="AD122" s="427"/>
      <c r="AE122" s="428"/>
      <c r="AF122" s="428"/>
      <c r="AG122" s="428"/>
      <c r="AH122" s="428"/>
      <c r="AI122" s="428"/>
      <c r="AJ122" s="428"/>
      <c r="AK122" s="428"/>
      <c r="AL122" s="429" t="str">
        <f t="shared" si="22"/>
        <v/>
      </c>
      <c r="AM122" s="429"/>
      <c r="AN122" s="429"/>
      <c r="AO122" s="430"/>
      <c r="AP122" s="427"/>
      <c r="AQ122" s="428"/>
      <c r="AR122" s="428"/>
      <c r="AS122" s="428"/>
      <c r="AT122" s="431"/>
      <c r="AU122" s="431"/>
      <c r="AV122" s="431"/>
      <c r="AW122" s="431"/>
      <c r="AX122" s="432" t="str">
        <f t="shared" si="23"/>
        <v/>
      </c>
      <c r="AY122" s="432"/>
      <c r="AZ122" s="432"/>
      <c r="BA122" s="433"/>
      <c r="BB122" s="500"/>
      <c r="BC122" s="484"/>
      <c r="BD122" s="498"/>
      <c r="BE122" s="483"/>
      <c r="BF122" s="484"/>
      <c r="BG122" s="498"/>
      <c r="BH122" s="483"/>
      <c r="BI122" s="484"/>
      <c r="BJ122" s="498"/>
      <c r="BK122" s="483"/>
      <c r="BL122" s="484"/>
      <c r="BM122" s="498"/>
      <c r="BN122" s="428"/>
      <c r="BO122" s="428"/>
      <c r="BP122" s="428"/>
      <c r="BQ122" s="428"/>
      <c r="BR122" s="499">
        <f t="shared" si="24"/>
        <v>0</v>
      </c>
      <c r="BS122" s="499"/>
      <c r="BT122" s="499"/>
      <c r="BU122" s="499"/>
      <c r="BV122" s="425"/>
      <c r="BW122" s="425"/>
      <c r="BX122" s="425"/>
      <c r="BY122" s="425"/>
      <c r="BZ122" s="425"/>
      <c r="CA122" s="425"/>
      <c r="CB122" s="425"/>
      <c r="CC122" s="425"/>
      <c r="CD122" s="425"/>
      <c r="CE122" s="425"/>
      <c r="CF122" s="425"/>
      <c r="CG122" s="425"/>
      <c r="CH122" s="425"/>
      <c r="CI122" s="425"/>
      <c r="CJ122" s="425"/>
      <c r="CK122" s="425"/>
      <c r="CL122" s="483"/>
      <c r="CM122" s="484"/>
      <c r="CN122" s="485"/>
      <c r="CO122"/>
      <c r="CP122"/>
      <c r="CQ122"/>
      <c r="CR122"/>
      <c r="CS122" s="122"/>
      <c r="CT122" s="122"/>
      <c r="CU122" s="122"/>
      <c r="CV122" s="122"/>
      <c r="CW122"/>
    </row>
    <row r="123" spans="2:130" ht="15.75" customHeight="1">
      <c r="B123" s="136"/>
      <c r="C123" s="136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42"/>
      <c r="Q123" s="142"/>
      <c r="R123" s="142"/>
      <c r="S123" s="142"/>
      <c r="T123" s="142"/>
      <c r="U123" s="142"/>
      <c r="V123" s="121"/>
      <c r="W123" s="121"/>
      <c r="X123" s="121"/>
      <c r="Y123" s="121"/>
      <c r="Z123" s="143"/>
      <c r="AA123" s="143"/>
      <c r="AB123" s="143"/>
      <c r="AC123" s="143"/>
      <c r="AD123" s="141"/>
      <c r="AE123" s="141"/>
      <c r="AF123" s="141"/>
      <c r="AG123" s="141"/>
      <c r="AH123" s="141"/>
      <c r="AI123" s="141"/>
      <c r="AJ123" s="141"/>
      <c r="AK123" s="141"/>
      <c r="AL123" s="147"/>
      <c r="AM123" s="147"/>
      <c r="AN123" s="147"/>
      <c r="AO123" s="147"/>
      <c r="AP123" s="141"/>
      <c r="AQ123" s="141"/>
      <c r="AR123" s="141"/>
      <c r="AS123" s="141"/>
      <c r="AT123" s="144"/>
      <c r="AU123" s="144"/>
      <c r="AV123" s="144"/>
      <c r="AW123" s="144"/>
      <c r="AX123" s="125"/>
      <c r="AY123" s="125"/>
      <c r="AZ123" s="125"/>
      <c r="BA123" s="12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1"/>
      <c r="BO123" s="141"/>
      <c r="BP123" s="141"/>
      <c r="BQ123" s="141"/>
      <c r="BR123" s="148"/>
      <c r="BS123" s="148"/>
      <c r="BT123" s="148"/>
      <c r="BU123" s="148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45"/>
      <c r="CM123" s="145"/>
      <c r="CN123" s="145"/>
      <c r="CO123"/>
      <c r="CP123"/>
      <c r="CQ123"/>
      <c r="CR123"/>
      <c r="CS123" s="122"/>
      <c r="CT123" s="122"/>
      <c r="CU123" s="122"/>
      <c r="CV123" s="122"/>
      <c r="CW123"/>
    </row>
    <row r="124" spans="2:130" ht="17.25" thickBot="1">
      <c r="B124" s="486"/>
      <c r="C124" s="486"/>
      <c r="BQ124" s="89"/>
      <c r="BR124" s="89"/>
    </row>
    <row r="125" spans="2:130" ht="16.5" customHeight="1">
      <c r="B125" s="487" t="s">
        <v>246</v>
      </c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8"/>
      <c r="P125" s="489" t="s">
        <v>222</v>
      </c>
      <c r="Q125" s="490"/>
      <c r="R125" s="490"/>
      <c r="S125" s="490"/>
      <c r="T125" s="490"/>
      <c r="U125" s="491"/>
      <c r="V125" s="492" t="s">
        <v>247</v>
      </c>
      <c r="W125" s="493"/>
      <c r="X125" s="493"/>
      <c r="Y125" s="493"/>
      <c r="Z125" s="493"/>
      <c r="AA125" s="493"/>
      <c r="AB125" s="493"/>
      <c r="AC125" s="494"/>
      <c r="AD125" s="489" t="s">
        <v>224</v>
      </c>
      <c r="AE125" s="490"/>
      <c r="AF125" s="490"/>
      <c r="AG125" s="490"/>
      <c r="AH125" s="490"/>
      <c r="AI125" s="490"/>
      <c r="AJ125" s="490"/>
      <c r="AK125" s="490"/>
      <c r="AL125" s="490"/>
      <c r="AM125" s="490"/>
      <c r="AN125" s="490"/>
      <c r="AO125" s="491"/>
      <c r="AP125" s="489" t="s">
        <v>248</v>
      </c>
      <c r="AQ125" s="490"/>
      <c r="AR125" s="490"/>
      <c r="AS125" s="490"/>
      <c r="AT125" s="490"/>
      <c r="AU125" s="490"/>
      <c r="AV125" s="490"/>
      <c r="AW125" s="490"/>
      <c r="AX125" s="490"/>
      <c r="AY125" s="490"/>
      <c r="AZ125" s="490"/>
      <c r="BA125" s="491"/>
      <c r="BB125" s="495" t="s">
        <v>249</v>
      </c>
      <c r="BC125" s="496"/>
      <c r="BD125" s="496"/>
      <c r="BE125" s="496"/>
      <c r="BF125" s="496"/>
      <c r="BG125" s="496"/>
      <c r="BH125" s="496"/>
      <c r="BI125" s="496"/>
      <c r="BJ125" s="496"/>
      <c r="BK125" s="496"/>
      <c r="BL125" s="496"/>
      <c r="BM125" s="496"/>
      <c r="BN125" s="496"/>
      <c r="BO125" s="497"/>
      <c r="BP125" s="114"/>
      <c r="BQ125" s="9"/>
      <c r="BR125" s="9"/>
      <c r="BS125" s="9"/>
      <c r="BT125" s="9"/>
      <c r="BU125" s="9"/>
      <c r="BV125" s="9"/>
      <c r="BW125" s="9"/>
      <c r="DA125" s="116" t="s">
        <v>250</v>
      </c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</row>
    <row r="126" spans="2:130" ht="16.5" customHeight="1">
      <c r="B126" s="478" t="s">
        <v>104</v>
      </c>
      <c r="C126" s="479"/>
      <c r="D126" s="473" t="s">
        <v>227</v>
      </c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  <c r="O126" s="478"/>
      <c r="P126" s="472" t="s">
        <v>228</v>
      </c>
      <c r="Q126" s="473"/>
      <c r="R126" s="473"/>
      <c r="S126" s="473" t="s">
        <v>229</v>
      </c>
      <c r="T126" s="473"/>
      <c r="U126" s="474"/>
      <c r="V126" s="480" t="s">
        <v>62</v>
      </c>
      <c r="W126" s="481"/>
      <c r="X126" s="481"/>
      <c r="Y126" s="481"/>
      <c r="Z126" s="481" t="s">
        <v>63</v>
      </c>
      <c r="AA126" s="481"/>
      <c r="AB126" s="481"/>
      <c r="AC126" s="482"/>
      <c r="AD126" s="475" t="s">
        <v>207</v>
      </c>
      <c r="AE126" s="476"/>
      <c r="AF126" s="476"/>
      <c r="AG126" s="476"/>
      <c r="AH126" s="476" t="s">
        <v>51</v>
      </c>
      <c r="AI126" s="476"/>
      <c r="AJ126" s="476"/>
      <c r="AK126" s="476"/>
      <c r="AL126" s="476" t="s">
        <v>109</v>
      </c>
      <c r="AM126" s="476"/>
      <c r="AN126" s="476"/>
      <c r="AO126" s="477"/>
      <c r="AP126" s="475" t="s">
        <v>207</v>
      </c>
      <c r="AQ126" s="476"/>
      <c r="AR126" s="476"/>
      <c r="AS126" s="476"/>
      <c r="AT126" s="476" t="s">
        <v>51</v>
      </c>
      <c r="AU126" s="476"/>
      <c r="AV126" s="476"/>
      <c r="AW126" s="476"/>
      <c r="AX126" s="476" t="s">
        <v>109</v>
      </c>
      <c r="AY126" s="476"/>
      <c r="AZ126" s="476"/>
      <c r="BA126" s="477"/>
      <c r="BB126" s="472" t="s">
        <v>251</v>
      </c>
      <c r="BC126" s="473"/>
      <c r="BD126" s="473"/>
      <c r="BE126" s="473"/>
      <c r="BF126" s="473"/>
      <c r="BG126" s="473"/>
      <c r="BH126" s="473"/>
      <c r="BI126" s="473" t="s">
        <v>80</v>
      </c>
      <c r="BJ126" s="473"/>
      <c r="BK126" s="473"/>
      <c r="BL126" s="473"/>
      <c r="BM126" s="473"/>
      <c r="BN126" s="473"/>
      <c r="BO126" s="474"/>
      <c r="BP126" s="114"/>
      <c r="BQ126" s="9"/>
      <c r="BR126" s="9"/>
      <c r="BS126" s="9"/>
      <c r="BT126" s="9"/>
      <c r="BU126" s="9"/>
      <c r="BV126" s="9"/>
      <c r="BW126" s="9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</row>
    <row r="127" spans="2:130" ht="16.5" customHeight="1">
      <c r="B127" s="434" t="s">
        <v>110</v>
      </c>
      <c r="C127" s="435"/>
      <c r="D127" s="436"/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7"/>
      <c r="P127" s="454"/>
      <c r="Q127" s="455"/>
      <c r="R127" s="455"/>
      <c r="S127" s="455"/>
      <c r="T127" s="455"/>
      <c r="U127" s="456"/>
      <c r="V127" s="457"/>
      <c r="W127" s="458"/>
      <c r="X127" s="458"/>
      <c r="Y127" s="458"/>
      <c r="Z127" s="458"/>
      <c r="AA127" s="458"/>
      <c r="AB127" s="458"/>
      <c r="AC127" s="459"/>
      <c r="AD127" s="446"/>
      <c r="AE127" s="447"/>
      <c r="AF127" s="447"/>
      <c r="AG127" s="447"/>
      <c r="AH127" s="447"/>
      <c r="AI127" s="447"/>
      <c r="AJ127" s="447"/>
      <c r="AK127" s="447"/>
      <c r="AL127" s="444" t="str">
        <f>IF(V127="","",AD127-AH127)</f>
        <v/>
      </c>
      <c r="AM127" s="444"/>
      <c r="AN127" s="444"/>
      <c r="AO127" s="445"/>
      <c r="AP127" s="446"/>
      <c r="AQ127" s="447"/>
      <c r="AR127" s="447"/>
      <c r="AS127" s="447"/>
      <c r="AT127" s="448"/>
      <c r="AU127" s="448"/>
      <c r="AV127" s="448"/>
      <c r="AW127" s="448"/>
      <c r="AX127" s="449" t="str">
        <f>IF(V127="","",AP127-AT127)</f>
        <v/>
      </c>
      <c r="AY127" s="449"/>
      <c r="AZ127" s="449"/>
      <c r="BA127" s="450"/>
      <c r="BB127" s="451"/>
      <c r="BC127" s="452"/>
      <c r="BD127" s="452"/>
      <c r="BE127" s="452"/>
      <c r="BF127" s="452"/>
      <c r="BG127" s="452"/>
      <c r="BH127" s="452"/>
      <c r="BI127" s="452"/>
      <c r="BJ127" s="452"/>
      <c r="BK127" s="452"/>
      <c r="BL127" s="452"/>
      <c r="BM127" s="452"/>
      <c r="BN127" s="452"/>
      <c r="BO127" s="453"/>
      <c r="BP127" s="123"/>
      <c r="BQ127" s="124"/>
      <c r="BR127" s="124"/>
      <c r="BS127" s="124"/>
      <c r="BT127" s="125"/>
      <c r="BU127" s="125"/>
      <c r="BV127" s="125"/>
      <c r="BW127" s="125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</row>
    <row r="128" spans="2:130" ht="16.5" customHeight="1">
      <c r="B128" s="434" t="s">
        <v>140</v>
      </c>
      <c r="C128" s="435"/>
      <c r="D128" s="436"/>
      <c r="E128" s="436"/>
      <c r="F128" s="436"/>
      <c r="G128" s="436"/>
      <c r="H128" s="436"/>
      <c r="I128" s="436"/>
      <c r="J128" s="436"/>
      <c r="K128" s="436"/>
      <c r="L128" s="436"/>
      <c r="M128" s="436"/>
      <c r="N128" s="436"/>
      <c r="O128" s="437"/>
      <c r="P128" s="454"/>
      <c r="Q128" s="455"/>
      <c r="R128" s="455"/>
      <c r="S128" s="455"/>
      <c r="T128" s="455"/>
      <c r="U128" s="456"/>
      <c r="V128" s="457"/>
      <c r="W128" s="458"/>
      <c r="X128" s="458"/>
      <c r="Y128" s="458"/>
      <c r="Z128" s="458"/>
      <c r="AA128" s="458"/>
      <c r="AB128" s="458"/>
      <c r="AC128" s="459"/>
      <c r="AD128" s="446"/>
      <c r="AE128" s="447"/>
      <c r="AF128" s="447"/>
      <c r="AG128" s="447"/>
      <c r="AH128" s="447"/>
      <c r="AI128" s="447"/>
      <c r="AJ128" s="447"/>
      <c r="AK128" s="447"/>
      <c r="AL128" s="444" t="str">
        <f t="shared" ref="AL128:AL136" si="25">IF(V128="","",AD128-AH128)</f>
        <v/>
      </c>
      <c r="AM128" s="444"/>
      <c r="AN128" s="444"/>
      <c r="AO128" s="445"/>
      <c r="AP128" s="446"/>
      <c r="AQ128" s="447"/>
      <c r="AR128" s="447"/>
      <c r="AS128" s="447"/>
      <c r="AT128" s="448"/>
      <c r="AU128" s="448"/>
      <c r="AV128" s="448"/>
      <c r="AW128" s="448"/>
      <c r="AX128" s="449" t="str">
        <f t="shared" ref="AX128:AX136" si="26">IF(V128="","",AP128-AT128)</f>
        <v/>
      </c>
      <c r="AY128" s="449"/>
      <c r="AZ128" s="449"/>
      <c r="BA128" s="450"/>
      <c r="BB128" s="451"/>
      <c r="BC128" s="452"/>
      <c r="BD128" s="452"/>
      <c r="BE128" s="452"/>
      <c r="BF128" s="452"/>
      <c r="BG128" s="452"/>
      <c r="BH128" s="452"/>
      <c r="BI128" s="452"/>
      <c r="BJ128" s="452"/>
      <c r="BK128" s="452"/>
      <c r="BL128" s="452"/>
      <c r="BM128" s="452"/>
      <c r="BN128" s="452"/>
      <c r="BO128" s="453"/>
      <c r="BP128" s="123"/>
      <c r="BQ128" s="124"/>
      <c r="BR128" s="124"/>
      <c r="BS128" s="124"/>
      <c r="BT128" s="125"/>
      <c r="BU128" s="125"/>
      <c r="BV128" s="125"/>
      <c r="BW128" s="125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</row>
    <row r="129" spans="2:130" ht="16.5" customHeight="1">
      <c r="B129" s="434" t="s">
        <v>146</v>
      </c>
      <c r="C129" s="435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437"/>
      <c r="P129" s="454"/>
      <c r="Q129" s="455"/>
      <c r="R129" s="455"/>
      <c r="S129" s="455"/>
      <c r="T129" s="455"/>
      <c r="U129" s="456"/>
      <c r="V129" s="457"/>
      <c r="W129" s="458"/>
      <c r="X129" s="458"/>
      <c r="Y129" s="458"/>
      <c r="Z129" s="458"/>
      <c r="AA129" s="458"/>
      <c r="AB129" s="458"/>
      <c r="AC129" s="459"/>
      <c r="AD129" s="446"/>
      <c r="AE129" s="447"/>
      <c r="AF129" s="447"/>
      <c r="AG129" s="447"/>
      <c r="AH129" s="447"/>
      <c r="AI129" s="447"/>
      <c r="AJ129" s="447"/>
      <c r="AK129" s="447"/>
      <c r="AL129" s="444" t="str">
        <f t="shared" si="25"/>
        <v/>
      </c>
      <c r="AM129" s="444"/>
      <c r="AN129" s="444"/>
      <c r="AO129" s="445"/>
      <c r="AP129" s="446"/>
      <c r="AQ129" s="447"/>
      <c r="AR129" s="447"/>
      <c r="AS129" s="447"/>
      <c r="AT129" s="448"/>
      <c r="AU129" s="448"/>
      <c r="AV129" s="448"/>
      <c r="AW129" s="448"/>
      <c r="AX129" s="449" t="str">
        <f t="shared" si="26"/>
        <v/>
      </c>
      <c r="AY129" s="449"/>
      <c r="AZ129" s="449"/>
      <c r="BA129" s="450"/>
      <c r="BB129" s="451"/>
      <c r="BC129" s="452"/>
      <c r="BD129" s="452"/>
      <c r="BE129" s="452"/>
      <c r="BF129" s="452"/>
      <c r="BG129" s="452"/>
      <c r="BH129" s="452"/>
      <c r="BI129" s="452"/>
      <c r="BJ129" s="452"/>
      <c r="BK129" s="452"/>
      <c r="BL129" s="452"/>
      <c r="BM129" s="452"/>
      <c r="BN129" s="452"/>
      <c r="BO129" s="453"/>
      <c r="BP129" s="123"/>
      <c r="BQ129" s="124"/>
      <c r="BR129" s="124"/>
      <c r="BS129" s="124"/>
      <c r="BT129" s="125"/>
      <c r="BU129" s="125"/>
      <c r="BV129" s="125"/>
      <c r="BW129" s="125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</row>
    <row r="130" spans="2:130" ht="16.5" customHeight="1">
      <c r="B130" s="434" t="s">
        <v>150</v>
      </c>
      <c r="C130" s="435"/>
      <c r="D130" s="436"/>
      <c r="E130" s="436"/>
      <c r="F130" s="436"/>
      <c r="G130" s="436"/>
      <c r="H130" s="436"/>
      <c r="I130" s="436"/>
      <c r="J130" s="436"/>
      <c r="K130" s="436"/>
      <c r="L130" s="436"/>
      <c r="M130" s="436"/>
      <c r="N130" s="436"/>
      <c r="O130" s="437"/>
      <c r="P130" s="454"/>
      <c r="Q130" s="455"/>
      <c r="R130" s="455"/>
      <c r="S130" s="455"/>
      <c r="T130" s="455"/>
      <c r="U130" s="456"/>
      <c r="V130" s="457"/>
      <c r="W130" s="458"/>
      <c r="X130" s="458"/>
      <c r="Y130" s="458"/>
      <c r="Z130" s="458"/>
      <c r="AA130" s="458"/>
      <c r="AB130" s="458"/>
      <c r="AC130" s="459"/>
      <c r="AD130" s="446"/>
      <c r="AE130" s="447"/>
      <c r="AF130" s="447"/>
      <c r="AG130" s="447"/>
      <c r="AH130" s="447"/>
      <c r="AI130" s="447"/>
      <c r="AJ130" s="447"/>
      <c r="AK130" s="447"/>
      <c r="AL130" s="444" t="str">
        <f t="shared" si="25"/>
        <v/>
      </c>
      <c r="AM130" s="444"/>
      <c r="AN130" s="444"/>
      <c r="AO130" s="445"/>
      <c r="AP130" s="446"/>
      <c r="AQ130" s="447"/>
      <c r="AR130" s="447"/>
      <c r="AS130" s="447"/>
      <c r="AT130" s="448"/>
      <c r="AU130" s="448"/>
      <c r="AV130" s="448"/>
      <c r="AW130" s="448"/>
      <c r="AX130" s="449" t="str">
        <f t="shared" si="26"/>
        <v/>
      </c>
      <c r="AY130" s="449"/>
      <c r="AZ130" s="449"/>
      <c r="BA130" s="450"/>
      <c r="BB130" s="451"/>
      <c r="BC130" s="452"/>
      <c r="BD130" s="452"/>
      <c r="BE130" s="452"/>
      <c r="BF130" s="452"/>
      <c r="BG130" s="452"/>
      <c r="BH130" s="452"/>
      <c r="BI130" s="452"/>
      <c r="BJ130" s="452"/>
      <c r="BK130" s="452"/>
      <c r="BL130" s="452"/>
      <c r="BM130" s="452"/>
      <c r="BN130" s="452"/>
      <c r="BO130" s="453"/>
      <c r="BP130" s="123"/>
      <c r="BQ130" s="124"/>
      <c r="BR130" s="124"/>
      <c r="BS130" s="124"/>
      <c r="BT130" s="125"/>
      <c r="BU130" s="125"/>
      <c r="BV130" s="125"/>
      <c r="BW130" s="125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</row>
    <row r="131" spans="2:130" ht="16.5" customHeight="1">
      <c r="B131" s="434" t="s">
        <v>151</v>
      </c>
      <c r="C131" s="435"/>
      <c r="D131" s="436"/>
      <c r="E131" s="436"/>
      <c r="F131" s="436"/>
      <c r="G131" s="436"/>
      <c r="H131" s="436"/>
      <c r="I131" s="436"/>
      <c r="J131" s="436"/>
      <c r="K131" s="436"/>
      <c r="L131" s="436"/>
      <c r="M131" s="436"/>
      <c r="N131" s="436"/>
      <c r="O131" s="437"/>
      <c r="P131" s="466"/>
      <c r="Q131" s="467"/>
      <c r="R131" s="467"/>
      <c r="S131" s="467"/>
      <c r="T131" s="467"/>
      <c r="U131" s="468"/>
      <c r="V131" s="469"/>
      <c r="W131" s="470"/>
      <c r="X131" s="470"/>
      <c r="Y131" s="470"/>
      <c r="Z131" s="470"/>
      <c r="AA131" s="470"/>
      <c r="AB131" s="470"/>
      <c r="AC131" s="471"/>
      <c r="AD131" s="460"/>
      <c r="AE131" s="461"/>
      <c r="AF131" s="461"/>
      <c r="AG131" s="461"/>
      <c r="AH131" s="461"/>
      <c r="AI131" s="461"/>
      <c r="AJ131" s="461"/>
      <c r="AK131" s="461"/>
      <c r="AL131" s="444" t="str">
        <f t="shared" si="25"/>
        <v/>
      </c>
      <c r="AM131" s="444"/>
      <c r="AN131" s="444"/>
      <c r="AO131" s="445"/>
      <c r="AP131" s="460"/>
      <c r="AQ131" s="461"/>
      <c r="AR131" s="461"/>
      <c r="AS131" s="461"/>
      <c r="AT131" s="462"/>
      <c r="AU131" s="462"/>
      <c r="AV131" s="462"/>
      <c r="AW131" s="462"/>
      <c r="AX131" s="449" t="str">
        <f t="shared" si="26"/>
        <v/>
      </c>
      <c r="AY131" s="449"/>
      <c r="AZ131" s="449"/>
      <c r="BA131" s="450"/>
      <c r="BB131" s="463"/>
      <c r="BC131" s="464"/>
      <c r="BD131" s="464"/>
      <c r="BE131" s="464"/>
      <c r="BF131" s="464"/>
      <c r="BG131" s="464"/>
      <c r="BH131" s="464"/>
      <c r="BI131" s="464"/>
      <c r="BJ131" s="464"/>
      <c r="BK131" s="464"/>
      <c r="BL131" s="464"/>
      <c r="BM131" s="464"/>
      <c r="BN131" s="464"/>
      <c r="BO131" s="465"/>
      <c r="BP131" s="123"/>
      <c r="BQ131" s="124"/>
      <c r="BR131" s="124"/>
      <c r="BS131" s="124"/>
      <c r="BT131" s="125"/>
      <c r="BU131" s="125"/>
      <c r="BV131" s="125"/>
      <c r="BW131" s="125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</row>
    <row r="132" spans="2:130" ht="16.5" customHeight="1">
      <c r="B132" s="434">
        <v>6</v>
      </c>
      <c r="C132" s="435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436"/>
      <c r="O132" s="437"/>
      <c r="P132" s="454"/>
      <c r="Q132" s="455"/>
      <c r="R132" s="455"/>
      <c r="S132" s="455"/>
      <c r="T132" s="455"/>
      <c r="U132" s="456"/>
      <c r="V132" s="457"/>
      <c r="W132" s="458"/>
      <c r="X132" s="458"/>
      <c r="Y132" s="458"/>
      <c r="Z132" s="458"/>
      <c r="AA132" s="458"/>
      <c r="AB132" s="458"/>
      <c r="AC132" s="459"/>
      <c r="AD132" s="446"/>
      <c r="AE132" s="447"/>
      <c r="AF132" s="447"/>
      <c r="AG132" s="447"/>
      <c r="AH132" s="447"/>
      <c r="AI132" s="447"/>
      <c r="AJ132" s="447"/>
      <c r="AK132" s="447"/>
      <c r="AL132" s="444" t="str">
        <f t="shared" si="25"/>
        <v/>
      </c>
      <c r="AM132" s="444"/>
      <c r="AN132" s="444"/>
      <c r="AO132" s="445"/>
      <c r="AP132" s="446"/>
      <c r="AQ132" s="447"/>
      <c r="AR132" s="447"/>
      <c r="AS132" s="447"/>
      <c r="AT132" s="448"/>
      <c r="AU132" s="448"/>
      <c r="AV132" s="448"/>
      <c r="AW132" s="448"/>
      <c r="AX132" s="449" t="str">
        <f t="shared" si="26"/>
        <v/>
      </c>
      <c r="AY132" s="449"/>
      <c r="AZ132" s="449"/>
      <c r="BA132" s="450"/>
      <c r="BB132" s="451"/>
      <c r="BC132" s="452"/>
      <c r="BD132" s="452"/>
      <c r="BE132" s="452"/>
      <c r="BF132" s="452"/>
      <c r="BG132" s="452"/>
      <c r="BH132" s="452"/>
      <c r="BI132" s="452"/>
      <c r="BJ132" s="452"/>
      <c r="BK132" s="452"/>
      <c r="BL132" s="452"/>
      <c r="BM132" s="452"/>
      <c r="BN132" s="452"/>
      <c r="BO132" s="453"/>
      <c r="BP132" s="123"/>
      <c r="BQ132" s="124"/>
      <c r="BR132" s="124"/>
      <c r="BS132" s="124"/>
      <c r="BT132" s="125"/>
      <c r="BU132" s="125"/>
      <c r="BV132" s="125"/>
      <c r="BW132" s="125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</row>
    <row r="133" spans="2:130" ht="16.5" customHeight="1">
      <c r="B133" s="434">
        <v>7</v>
      </c>
      <c r="C133" s="435"/>
      <c r="D133" s="436"/>
      <c r="E133" s="436"/>
      <c r="F133" s="436"/>
      <c r="G133" s="436"/>
      <c r="H133" s="436"/>
      <c r="I133" s="436"/>
      <c r="J133" s="436"/>
      <c r="K133" s="436"/>
      <c r="L133" s="436"/>
      <c r="M133" s="436"/>
      <c r="N133" s="436"/>
      <c r="O133" s="437"/>
      <c r="P133" s="454"/>
      <c r="Q133" s="455"/>
      <c r="R133" s="455"/>
      <c r="S133" s="455"/>
      <c r="T133" s="455"/>
      <c r="U133" s="456"/>
      <c r="V133" s="457"/>
      <c r="W133" s="458"/>
      <c r="X133" s="458"/>
      <c r="Y133" s="458"/>
      <c r="Z133" s="458"/>
      <c r="AA133" s="458"/>
      <c r="AB133" s="458"/>
      <c r="AC133" s="459"/>
      <c r="AD133" s="446"/>
      <c r="AE133" s="447"/>
      <c r="AF133" s="447"/>
      <c r="AG133" s="447"/>
      <c r="AH133" s="447"/>
      <c r="AI133" s="447"/>
      <c r="AJ133" s="447"/>
      <c r="AK133" s="447"/>
      <c r="AL133" s="444" t="str">
        <f t="shared" si="25"/>
        <v/>
      </c>
      <c r="AM133" s="444"/>
      <c r="AN133" s="444"/>
      <c r="AO133" s="445"/>
      <c r="AP133" s="446"/>
      <c r="AQ133" s="447"/>
      <c r="AR133" s="447"/>
      <c r="AS133" s="447"/>
      <c r="AT133" s="448"/>
      <c r="AU133" s="448"/>
      <c r="AV133" s="448"/>
      <c r="AW133" s="448"/>
      <c r="AX133" s="449" t="str">
        <f t="shared" si="26"/>
        <v/>
      </c>
      <c r="AY133" s="449"/>
      <c r="AZ133" s="449"/>
      <c r="BA133" s="450"/>
      <c r="BB133" s="451"/>
      <c r="BC133" s="452"/>
      <c r="BD133" s="452"/>
      <c r="BE133" s="452"/>
      <c r="BF133" s="452"/>
      <c r="BG133" s="452"/>
      <c r="BH133" s="452"/>
      <c r="BI133" s="452"/>
      <c r="BJ133" s="452"/>
      <c r="BK133" s="452"/>
      <c r="BL133" s="452"/>
      <c r="BM133" s="452"/>
      <c r="BN133" s="452"/>
      <c r="BO133" s="453"/>
      <c r="BP133" s="123"/>
      <c r="BQ133" s="124"/>
      <c r="BR133" s="124"/>
      <c r="BS133" s="124"/>
      <c r="BT133" s="125"/>
      <c r="BU133" s="125"/>
      <c r="BV133" s="125"/>
      <c r="BW133" s="125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</row>
    <row r="134" spans="2:130" ht="16.5" customHeight="1">
      <c r="B134" s="434">
        <v>8</v>
      </c>
      <c r="C134" s="435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O134" s="437"/>
      <c r="P134" s="454"/>
      <c r="Q134" s="455"/>
      <c r="R134" s="455"/>
      <c r="S134" s="455"/>
      <c r="T134" s="455"/>
      <c r="U134" s="456"/>
      <c r="V134" s="457"/>
      <c r="W134" s="458"/>
      <c r="X134" s="458"/>
      <c r="Y134" s="458"/>
      <c r="Z134" s="458"/>
      <c r="AA134" s="458"/>
      <c r="AB134" s="458"/>
      <c r="AC134" s="459"/>
      <c r="AD134" s="446"/>
      <c r="AE134" s="447"/>
      <c r="AF134" s="447"/>
      <c r="AG134" s="447"/>
      <c r="AH134" s="447"/>
      <c r="AI134" s="447"/>
      <c r="AJ134" s="447"/>
      <c r="AK134" s="447"/>
      <c r="AL134" s="444" t="str">
        <f t="shared" si="25"/>
        <v/>
      </c>
      <c r="AM134" s="444"/>
      <c r="AN134" s="444"/>
      <c r="AO134" s="445"/>
      <c r="AP134" s="446"/>
      <c r="AQ134" s="447"/>
      <c r="AR134" s="447"/>
      <c r="AS134" s="447"/>
      <c r="AT134" s="448"/>
      <c r="AU134" s="448"/>
      <c r="AV134" s="448"/>
      <c r="AW134" s="448"/>
      <c r="AX134" s="449" t="str">
        <f t="shared" si="26"/>
        <v/>
      </c>
      <c r="AY134" s="449"/>
      <c r="AZ134" s="449"/>
      <c r="BA134" s="450"/>
      <c r="BB134" s="451"/>
      <c r="BC134" s="452"/>
      <c r="BD134" s="452"/>
      <c r="BE134" s="452"/>
      <c r="BF134" s="452"/>
      <c r="BG134" s="452"/>
      <c r="BH134" s="452"/>
      <c r="BI134" s="452"/>
      <c r="BJ134" s="452"/>
      <c r="BK134" s="452"/>
      <c r="BL134" s="452"/>
      <c r="BM134" s="452"/>
      <c r="BN134" s="452"/>
      <c r="BO134" s="453"/>
      <c r="BP134" s="123"/>
      <c r="BQ134" s="124"/>
      <c r="BR134" s="124"/>
      <c r="BS134" s="124"/>
      <c r="BT134" s="125"/>
      <c r="BU134" s="125"/>
      <c r="BV134" s="125"/>
      <c r="BW134" s="125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</row>
    <row r="135" spans="2:130" ht="16.5" customHeight="1">
      <c r="B135" s="434">
        <v>9</v>
      </c>
      <c r="C135" s="435"/>
      <c r="D135" s="436"/>
      <c r="E135" s="436"/>
      <c r="F135" s="436"/>
      <c r="G135" s="436"/>
      <c r="H135" s="436"/>
      <c r="I135" s="436"/>
      <c r="J135" s="436"/>
      <c r="K135" s="436"/>
      <c r="L135" s="436"/>
      <c r="M135" s="436"/>
      <c r="N135" s="436"/>
      <c r="O135" s="437"/>
      <c r="P135" s="454"/>
      <c r="Q135" s="455"/>
      <c r="R135" s="455"/>
      <c r="S135" s="455"/>
      <c r="T135" s="455"/>
      <c r="U135" s="456"/>
      <c r="V135" s="457"/>
      <c r="W135" s="458"/>
      <c r="X135" s="458"/>
      <c r="Y135" s="458"/>
      <c r="Z135" s="458"/>
      <c r="AA135" s="458"/>
      <c r="AB135" s="458"/>
      <c r="AC135" s="459"/>
      <c r="AD135" s="446"/>
      <c r="AE135" s="447"/>
      <c r="AF135" s="447"/>
      <c r="AG135" s="447"/>
      <c r="AH135" s="447"/>
      <c r="AI135" s="447"/>
      <c r="AJ135" s="447"/>
      <c r="AK135" s="447"/>
      <c r="AL135" s="444" t="str">
        <f t="shared" si="25"/>
        <v/>
      </c>
      <c r="AM135" s="444"/>
      <c r="AN135" s="444"/>
      <c r="AO135" s="445"/>
      <c r="AP135" s="446"/>
      <c r="AQ135" s="447"/>
      <c r="AR135" s="447"/>
      <c r="AS135" s="447"/>
      <c r="AT135" s="448"/>
      <c r="AU135" s="448"/>
      <c r="AV135" s="448"/>
      <c r="AW135" s="448"/>
      <c r="AX135" s="449" t="str">
        <f t="shared" si="26"/>
        <v/>
      </c>
      <c r="AY135" s="449"/>
      <c r="AZ135" s="449"/>
      <c r="BA135" s="450"/>
      <c r="BB135" s="451"/>
      <c r="BC135" s="452"/>
      <c r="BD135" s="452"/>
      <c r="BE135" s="452"/>
      <c r="BF135" s="452"/>
      <c r="BG135" s="452"/>
      <c r="BH135" s="452"/>
      <c r="BI135" s="452"/>
      <c r="BJ135" s="452"/>
      <c r="BK135" s="452"/>
      <c r="BL135" s="452"/>
      <c r="BM135" s="452"/>
      <c r="BN135" s="452"/>
      <c r="BO135" s="453"/>
      <c r="BP135" s="123"/>
      <c r="BQ135" s="124"/>
      <c r="BR135" s="124"/>
      <c r="BS135" s="124"/>
      <c r="BT135" s="125"/>
      <c r="BU135" s="125"/>
      <c r="BV135" s="125"/>
      <c r="BW135" s="125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</row>
    <row r="136" spans="2:130" ht="16.5" customHeight="1" thickBot="1">
      <c r="B136" s="434">
        <v>10</v>
      </c>
      <c r="C136" s="435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7"/>
      <c r="P136" s="438"/>
      <c r="Q136" s="439"/>
      <c r="R136" s="439"/>
      <c r="S136" s="439"/>
      <c r="T136" s="439"/>
      <c r="U136" s="440"/>
      <c r="V136" s="441"/>
      <c r="W136" s="442"/>
      <c r="X136" s="442"/>
      <c r="Y136" s="442"/>
      <c r="Z136" s="442"/>
      <c r="AA136" s="442"/>
      <c r="AB136" s="442"/>
      <c r="AC136" s="443"/>
      <c r="AD136" s="427"/>
      <c r="AE136" s="428"/>
      <c r="AF136" s="428"/>
      <c r="AG136" s="428"/>
      <c r="AH136" s="428"/>
      <c r="AI136" s="428"/>
      <c r="AJ136" s="428"/>
      <c r="AK136" s="428"/>
      <c r="AL136" s="429" t="str">
        <f t="shared" si="25"/>
        <v/>
      </c>
      <c r="AM136" s="429"/>
      <c r="AN136" s="429"/>
      <c r="AO136" s="430"/>
      <c r="AP136" s="427"/>
      <c r="AQ136" s="428"/>
      <c r="AR136" s="428"/>
      <c r="AS136" s="428"/>
      <c r="AT136" s="431"/>
      <c r="AU136" s="431"/>
      <c r="AV136" s="431"/>
      <c r="AW136" s="431"/>
      <c r="AX136" s="432" t="str">
        <f t="shared" si="26"/>
        <v/>
      </c>
      <c r="AY136" s="432"/>
      <c r="AZ136" s="432"/>
      <c r="BA136" s="433"/>
      <c r="BB136" s="424"/>
      <c r="BC136" s="425"/>
      <c r="BD136" s="425"/>
      <c r="BE136" s="425"/>
      <c r="BF136" s="425"/>
      <c r="BG136" s="425"/>
      <c r="BH136" s="425"/>
      <c r="BI136" s="425"/>
      <c r="BJ136" s="425"/>
      <c r="BK136" s="425"/>
      <c r="BL136" s="425"/>
      <c r="BM136" s="425"/>
      <c r="BN136" s="425"/>
      <c r="BO136" s="426"/>
      <c r="BP136" s="123"/>
      <c r="BQ136" s="124"/>
      <c r="BR136" s="124"/>
      <c r="BS136" s="124"/>
      <c r="BT136" s="125"/>
      <c r="BU136" s="125"/>
      <c r="BV136" s="125"/>
      <c r="BW136" s="125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</row>
    <row r="137" spans="2:130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</row>
    <row r="138" spans="2:130" s="86" customFormat="1" ht="16.5" customHeight="1">
      <c r="B138" s="391" t="s">
        <v>262</v>
      </c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416"/>
      <c r="N138" s="417" t="s">
        <v>263</v>
      </c>
      <c r="O138" s="418"/>
      <c r="P138" s="418"/>
      <c r="Q138" s="418"/>
      <c r="R138" s="418"/>
      <c r="S138" s="418"/>
      <c r="T138" s="418"/>
      <c r="U138" s="419"/>
      <c r="V138" s="420" t="s">
        <v>264</v>
      </c>
      <c r="W138" s="421"/>
      <c r="X138" s="421"/>
      <c r="Y138" s="421"/>
      <c r="Z138" s="421"/>
      <c r="AA138" s="421"/>
      <c r="AB138" s="421"/>
      <c r="AC138" s="422"/>
      <c r="AD138" s="423" t="s">
        <v>265</v>
      </c>
      <c r="AE138" s="423"/>
      <c r="AF138" s="423"/>
      <c r="AG138" s="423"/>
      <c r="AH138" s="412" t="s">
        <v>266</v>
      </c>
      <c r="AI138" s="413"/>
      <c r="AJ138" s="413"/>
      <c r="AK138" s="414"/>
      <c r="AL138" s="413" t="s">
        <v>267</v>
      </c>
      <c r="AM138" s="413"/>
      <c r="AN138" s="413"/>
      <c r="AO138" s="415"/>
      <c r="AP138" s="412" t="s">
        <v>268</v>
      </c>
      <c r="AQ138" s="413"/>
      <c r="AR138" s="413"/>
      <c r="AS138" s="414"/>
      <c r="AT138" s="413" t="s">
        <v>269</v>
      </c>
      <c r="AU138" s="413"/>
      <c r="AV138" s="413"/>
      <c r="AW138" s="415"/>
      <c r="AX138" s="130"/>
      <c r="AY138" s="83"/>
      <c r="AZ138" s="83"/>
      <c r="BA138" s="83"/>
      <c r="BB138" s="9"/>
      <c r="BC138" s="9"/>
      <c r="BD138" s="9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</row>
    <row r="139" spans="2:130" ht="18.75" customHeight="1">
      <c r="B139" s="403" t="s">
        <v>110</v>
      </c>
      <c r="C139" s="403"/>
      <c r="D139" s="404" t="str">
        <f>IF(D29="","",D29)</f>
        <v/>
      </c>
      <c r="E139" s="404"/>
      <c r="F139" s="404"/>
      <c r="G139" s="404"/>
      <c r="H139" s="404"/>
      <c r="I139" s="404"/>
      <c r="J139" s="404"/>
      <c r="K139" s="404"/>
      <c r="L139" s="404"/>
      <c r="M139" s="405"/>
      <c r="N139" s="406"/>
      <c r="O139" s="407"/>
      <c r="P139" s="407"/>
      <c r="Q139" s="407"/>
      <c r="R139" s="407"/>
      <c r="S139" s="407"/>
      <c r="T139" s="407"/>
      <c r="U139" s="408"/>
      <c r="V139" s="406"/>
      <c r="W139" s="407"/>
      <c r="X139" s="407"/>
      <c r="Y139" s="407"/>
      <c r="Z139" s="407"/>
      <c r="AA139" s="407"/>
      <c r="AB139" s="407"/>
      <c r="AC139" s="408"/>
      <c r="AD139" s="409"/>
      <c r="AE139" s="409"/>
      <c r="AF139" s="409"/>
      <c r="AG139" s="409"/>
      <c r="AH139" s="410"/>
      <c r="AI139" s="401"/>
      <c r="AJ139" s="401"/>
      <c r="AK139" s="411"/>
      <c r="AL139" s="401"/>
      <c r="AM139" s="401"/>
      <c r="AN139" s="401"/>
      <c r="AO139" s="402"/>
      <c r="AP139" s="410"/>
      <c r="AQ139" s="401"/>
      <c r="AR139" s="401"/>
      <c r="AS139" s="411"/>
      <c r="AT139" s="401"/>
      <c r="AU139" s="401"/>
      <c r="AV139" s="401"/>
      <c r="AW139" s="402"/>
      <c r="AX139" s="131"/>
      <c r="AY139" s="132"/>
      <c r="AZ139" s="132"/>
      <c r="BA139" s="132"/>
      <c r="BB139" s="132"/>
      <c r="BC139" s="132"/>
      <c r="BD139" s="132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</row>
    <row r="140" spans="2:130" ht="16.5" customHeight="1">
      <c r="B140" s="403" t="s">
        <v>140</v>
      </c>
      <c r="C140" s="403"/>
      <c r="D140" s="404" t="str">
        <f t="shared" ref="D140:D143" si="27">IF(D30="","",D30)</f>
        <v/>
      </c>
      <c r="E140" s="404"/>
      <c r="F140" s="404"/>
      <c r="G140" s="404"/>
      <c r="H140" s="404"/>
      <c r="I140" s="404"/>
      <c r="J140" s="404"/>
      <c r="K140" s="404"/>
      <c r="L140" s="404"/>
      <c r="M140" s="405"/>
      <c r="N140" s="406"/>
      <c r="O140" s="407"/>
      <c r="P140" s="407"/>
      <c r="Q140" s="407"/>
      <c r="R140" s="407"/>
      <c r="S140" s="407"/>
      <c r="T140" s="407"/>
      <c r="U140" s="408"/>
      <c r="V140" s="406"/>
      <c r="W140" s="407"/>
      <c r="X140" s="407"/>
      <c r="Y140" s="407"/>
      <c r="Z140" s="407"/>
      <c r="AA140" s="407"/>
      <c r="AB140" s="407"/>
      <c r="AC140" s="408"/>
      <c r="AD140" s="409"/>
      <c r="AE140" s="409"/>
      <c r="AF140" s="409"/>
      <c r="AG140" s="409"/>
      <c r="AH140" s="410"/>
      <c r="AI140" s="401"/>
      <c r="AJ140" s="401"/>
      <c r="AK140" s="411"/>
      <c r="AL140" s="401"/>
      <c r="AM140" s="401"/>
      <c r="AN140" s="401"/>
      <c r="AO140" s="402"/>
      <c r="AP140" s="410"/>
      <c r="AQ140" s="401"/>
      <c r="AR140" s="401"/>
      <c r="AS140" s="411"/>
      <c r="AT140" s="401"/>
      <c r="AU140" s="401"/>
      <c r="AV140" s="401"/>
      <c r="AW140" s="402"/>
      <c r="AX140" s="131"/>
      <c r="AY140" s="132"/>
      <c r="AZ140" s="132"/>
      <c r="BA140" s="132"/>
      <c r="BB140" s="85"/>
      <c r="BC140" s="85"/>
      <c r="BD140" s="8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</row>
    <row r="141" spans="2:130" ht="16.5" customHeight="1">
      <c r="B141" s="403" t="s">
        <v>146</v>
      </c>
      <c r="C141" s="403"/>
      <c r="D141" s="404" t="str">
        <f t="shared" si="27"/>
        <v/>
      </c>
      <c r="E141" s="404"/>
      <c r="F141" s="404"/>
      <c r="G141" s="404"/>
      <c r="H141" s="404"/>
      <c r="I141" s="404"/>
      <c r="J141" s="404"/>
      <c r="K141" s="404"/>
      <c r="L141" s="404"/>
      <c r="M141" s="405"/>
      <c r="N141" s="406"/>
      <c r="O141" s="407"/>
      <c r="P141" s="407"/>
      <c r="Q141" s="407"/>
      <c r="R141" s="407"/>
      <c r="S141" s="407"/>
      <c r="T141" s="407"/>
      <c r="U141" s="408"/>
      <c r="V141" s="406"/>
      <c r="W141" s="407"/>
      <c r="X141" s="407"/>
      <c r="Y141" s="407"/>
      <c r="Z141" s="407"/>
      <c r="AA141" s="407"/>
      <c r="AB141" s="407"/>
      <c r="AC141" s="408"/>
      <c r="AD141" s="409"/>
      <c r="AE141" s="409"/>
      <c r="AF141" s="409"/>
      <c r="AG141" s="409"/>
      <c r="AH141" s="410"/>
      <c r="AI141" s="401"/>
      <c r="AJ141" s="401"/>
      <c r="AK141" s="411"/>
      <c r="AL141" s="401"/>
      <c r="AM141" s="401"/>
      <c r="AN141" s="401"/>
      <c r="AO141" s="402"/>
      <c r="AP141" s="410"/>
      <c r="AQ141" s="401"/>
      <c r="AR141" s="401"/>
      <c r="AS141" s="411"/>
      <c r="AT141" s="401"/>
      <c r="AU141" s="401"/>
      <c r="AV141" s="401"/>
      <c r="AW141" s="402"/>
      <c r="AX141" s="131"/>
      <c r="AY141" s="132"/>
      <c r="AZ141" s="132"/>
      <c r="BA141" s="132"/>
      <c r="BB141" s="85"/>
      <c r="BC141" s="85"/>
      <c r="BD141" s="8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</row>
    <row r="142" spans="2:130" ht="16.5" customHeight="1">
      <c r="B142" s="403" t="s">
        <v>150</v>
      </c>
      <c r="C142" s="403"/>
      <c r="D142" s="404" t="str">
        <f t="shared" si="27"/>
        <v/>
      </c>
      <c r="E142" s="404"/>
      <c r="F142" s="404"/>
      <c r="G142" s="404"/>
      <c r="H142" s="404"/>
      <c r="I142" s="404"/>
      <c r="J142" s="404"/>
      <c r="K142" s="404"/>
      <c r="L142" s="404"/>
      <c r="M142" s="405"/>
      <c r="N142" s="406"/>
      <c r="O142" s="407"/>
      <c r="P142" s="407"/>
      <c r="Q142" s="407"/>
      <c r="R142" s="407"/>
      <c r="S142" s="407"/>
      <c r="T142" s="407"/>
      <c r="U142" s="408"/>
      <c r="V142" s="406"/>
      <c r="W142" s="407"/>
      <c r="X142" s="407"/>
      <c r="Y142" s="407"/>
      <c r="Z142" s="407"/>
      <c r="AA142" s="407"/>
      <c r="AB142" s="407"/>
      <c r="AC142" s="408"/>
      <c r="AD142" s="409"/>
      <c r="AE142" s="409"/>
      <c r="AF142" s="409"/>
      <c r="AG142" s="409"/>
      <c r="AH142" s="410"/>
      <c r="AI142" s="401"/>
      <c r="AJ142" s="401"/>
      <c r="AK142" s="411"/>
      <c r="AL142" s="401"/>
      <c r="AM142" s="401"/>
      <c r="AN142" s="401"/>
      <c r="AO142" s="402"/>
      <c r="AP142" s="410"/>
      <c r="AQ142" s="401"/>
      <c r="AR142" s="401"/>
      <c r="AS142" s="411"/>
      <c r="AT142" s="401"/>
      <c r="AU142" s="401"/>
      <c r="AV142" s="401"/>
      <c r="AW142" s="402"/>
      <c r="AX142" s="131"/>
      <c r="AY142" s="132"/>
      <c r="AZ142" s="132"/>
      <c r="BA142" s="132"/>
      <c r="BB142" s="85"/>
      <c r="BC142" s="85"/>
      <c r="BD142" s="8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</row>
    <row r="143" spans="2:130" ht="16.5" customHeight="1">
      <c r="B143" s="403" t="s">
        <v>151</v>
      </c>
      <c r="C143" s="403"/>
      <c r="D143" s="404" t="str">
        <f t="shared" si="27"/>
        <v/>
      </c>
      <c r="E143" s="404"/>
      <c r="F143" s="404"/>
      <c r="G143" s="404"/>
      <c r="H143" s="404"/>
      <c r="I143" s="404"/>
      <c r="J143" s="404"/>
      <c r="K143" s="404"/>
      <c r="L143" s="404"/>
      <c r="M143" s="405"/>
      <c r="N143" s="406"/>
      <c r="O143" s="407"/>
      <c r="P143" s="407"/>
      <c r="Q143" s="407"/>
      <c r="R143" s="407"/>
      <c r="S143" s="407"/>
      <c r="T143" s="407"/>
      <c r="U143" s="408"/>
      <c r="V143" s="406"/>
      <c r="W143" s="407"/>
      <c r="X143" s="407"/>
      <c r="Y143" s="407"/>
      <c r="Z143" s="407"/>
      <c r="AA143" s="407"/>
      <c r="AB143" s="407"/>
      <c r="AC143" s="408"/>
      <c r="AD143" s="409"/>
      <c r="AE143" s="409"/>
      <c r="AF143" s="409"/>
      <c r="AG143" s="409"/>
      <c r="AH143" s="410"/>
      <c r="AI143" s="401"/>
      <c r="AJ143" s="401"/>
      <c r="AK143" s="411"/>
      <c r="AL143" s="401"/>
      <c r="AM143" s="401"/>
      <c r="AN143" s="401"/>
      <c r="AO143" s="402"/>
      <c r="AP143" s="410"/>
      <c r="AQ143" s="401"/>
      <c r="AR143" s="401"/>
      <c r="AS143" s="411"/>
      <c r="AT143" s="401"/>
      <c r="AU143" s="401"/>
      <c r="AV143" s="401"/>
      <c r="AW143" s="402"/>
      <c r="AX143" s="131"/>
      <c r="AY143" s="132"/>
      <c r="AZ143" s="132"/>
      <c r="BA143" s="132"/>
      <c r="BB143" s="85"/>
      <c r="BC143" s="85"/>
      <c r="BD143" s="8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</row>
    <row r="144" spans="2:130" ht="16.5" customHeight="1"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</row>
    <row r="145" spans="2:74" s="86" customFormat="1" ht="16.5" customHeight="1">
      <c r="B145" s="391" t="s">
        <v>276</v>
      </c>
      <c r="C145" s="391"/>
      <c r="D145" s="391"/>
      <c r="E145" s="391"/>
      <c r="F145" s="391"/>
      <c r="G145" s="391"/>
      <c r="H145" s="391"/>
      <c r="I145" s="391"/>
      <c r="J145" s="391"/>
      <c r="K145" s="391"/>
      <c r="L145" s="391"/>
      <c r="M145" s="416"/>
      <c r="N145" s="417" t="s">
        <v>263</v>
      </c>
      <c r="O145" s="418"/>
      <c r="P145" s="418"/>
      <c r="Q145" s="418"/>
      <c r="R145" s="418"/>
      <c r="S145" s="418"/>
      <c r="T145" s="418"/>
      <c r="U145" s="419"/>
      <c r="V145" s="420" t="s">
        <v>264</v>
      </c>
      <c r="W145" s="421"/>
      <c r="X145" s="421"/>
      <c r="Y145" s="421"/>
      <c r="Z145" s="421"/>
      <c r="AA145" s="421"/>
      <c r="AB145" s="421"/>
      <c r="AC145" s="422"/>
      <c r="AD145" s="423" t="s">
        <v>265</v>
      </c>
      <c r="AE145" s="423"/>
      <c r="AF145" s="423"/>
      <c r="AG145" s="423"/>
      <c r="AH145" s="412" t="s">
        <v>266</v>
      </c>
      <c r="AI145" s="413"/>
      <c r="AJ145" s="413"/>
      <c r="AK145" s="414"/>
      <c r="AL145" s="413" t="s">
        <v>267</v>
      </c>
      <c r="AM145" s="413"/>
      <c r="AN145" s="413"/>
      <c r="AO145" s="415"/>
      <c r="AP145" s="412" t="s">
        <v>268</v>
      </c>
      <c r="AQ145" s="413"/>
      <c r="AR145" s="413"/>
      <c r="AS145" s="414"/>
      <c r="AT145" s="413" t="s">
        <v>269</v>
      </c>
      <c r="AU145" s="413"/>
      <c r="AV145" s="413"/>
      <c r="AW145" s="415"/>
      <c r="AX145" s="130"/>
      <c r="AY145" s="83"/>
      <c r="AZ145" s="83"/>
      <c r="BA145" s="83"/>
      <c r="BB145" s="9"/>
      <c r="BC145" s="9"/>
      <c r="BD145" s="9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</row>
    <row r="146" spans="2:74" ht="18.75" customHeight="1">
      <c r="B146" s="403" t="s">
        <v>110</v>
      </c>
      <c r="C146" s="403"/>
      <c r="D146" s="404" t="str">
        <f>IF(D38="","",D38)</f>
        <v/>
      </c>
      <c r="E146" s="404"/>
      <c r="F146" s="404"/>
      <c r="G146" s="404"/>
      <c r="H146" s="404"/>
      <c r="I146" s="404"/>
      <c r="J146" s="404"/>
      <c r="K146" s="404"/>
      <c r="L146" s="404"/>
      <c r="M146" s="405"/>
      <c r="N146" s="406"/>
      <c r="O146" s="407"/>
      <c r="P146" s="407"/>
      <c r="Q146" s="407"/>
      <c r="R146" s="407"/>
      <c r="S146" s="407"/>
      <c r="T146" s="407"/>
      <c r="U146" s="408"/>
      <c r="V146" s="406"/>
      <c r="W146" s="407"/>
      <c r="X146" s="407"/>
      <c r="Y146" s="407"/>
      <c r="Z146" s="407"/>
      <c r="AA146" s="407"/>
      <c r="AB146" s="407"/>
      <c r="AC146" s="408"/>
      <c r="AD146" s="409"/>
      <c r="AE146" s="409"/>
      <c r="AF146" s="409"/>
      <c r="AG146" s="409"/>
      <c r="AH146" s="410"/>
      <c r="AI146" s="401"/>
      <c r="AJ146" s="401"/>
      <c r="AK146" s="411"/>
      <c r="AL146" s="401"/>
      <c r="AM146" s="401"/>
      <c r="AN146" s="401"/>
      <c r="AO146" s="402"/>
      <c r="AP146" s="410"/>
      <c r="AQ146" s="401"/>
      <c r="AR146" s="401"/>
      <c r="AS146" s="411"/>
      <c r="AT146" s="401"/>
      <c r="AU146" s="401"/>
      <c r="AV146" s="401"/>
      <c r="AW146" s="402"/>
      <c r="AX146" s="131"/>
      <c r="AY146" s="132"/>
      <c r="AZ146" s="132"/>
      <c r="BA146" s="132"/>
      <c r="BB146" s="132"/>
      <c r="BC146" s="132"/>
      <c r="BD146" s="132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</row>
    <row r="147" spans="2:74" ht="16.5" customHeight="1">
      <c r="B147" s="403" t="s">
        <v>140</v>
      </c>
      <c r="C147" s="403"/>
      <c r="D147" s="404" t="str">
        <f t="shared" ref="D147:D150" si="28">IF(D39="","",D39)</f>
        <v/>
      </c>
      <c r="E147" s="404"/>
      <c r="F147" s="404"/>
      <c r="G147" s="404"/>
      <c r="H147" s="404"/>
      <c r="I147" s="404"/>
      <c r="J147" s="404"/>
      <c r="K147" s="404"/>
      <c r="L147" s="404"/>
      <c r="M147" s="405"/>
      <c r="N147" s="406"/>
      <c r="O147" s="407"/>
      <c r="P147" s="407"/>
      <c r="Q147" s="407"/>
      <c r="R147" s="407"/>
      <c r="S147" s="407"/>
      <c r="T147" s="407"/>
      <c r="U147" s="408"/>
      <c r="V147" s="406"/>
      <c r="W147" s="407"/>
      <c r="X147" s="407"/>
      <c r="Y147" s="407"/>
      <c r="Z147" s="407"/>
      <c r="AA147" s="407"/>
      <c r="AB147" s="407"/>
      <c r="AC147" s="408"/>
      <c r="AD147" s="409"/>
      <c r="AE147" s="409"/>
      <c r="AF147" s="409"/>
      <c r="AG147" s="409"/>
      <c r="AH147" s="410"/>
      <c r="AI147" s="401"/>
      <c r="AJ147" s="401"/>
      <c r="AK147" s="411"/>
      <c r="AL147" s="401"/>
      <c r="AM147" s="401"/>
      <c r="AN147" s="401"/>
      <c r="AO147" s="402"/>
      <c r="AP147" s="410"/>
      <c r="AQ147" s="401"/>
      <c r="AR147" s="401"/>
      <c r="AS147" s="411"/>
      <c r="AT147" s="401"/>
      <c r="AU147" s="401"/>
      <c r="AV147" s="401"/>
      <c r="AW147" s="402"/>
      <c r="AX147" s="131"/>
      <c r="AY147" s="132"/>
      <c r="AZ147" s="132"/>
      <c r="BA147" s="132"/>
      <c r="BB147" s="85"/>
      <c r="BC147" s="85"/>
      <c r="BD147" s="8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</row>
    <row r="148" spans="2:74" ht="16.5" customHeight="1">
      <c r="B148" s="403" t="s">
        <v>146</v>
      </c>
      <c r="C148" s="403"/>
      <c r="D148" s="404" t="str">
        <f t="shared" si="28"/>
        <v/>
      </c>
      <c r="E148" s="404"/>
      <c r="F148" s="404"/>
      <c r="G148" s="404"/>
      <c r="H148" s="404"/>
      <c r="I148" s="404"/>
      <c r="J148" s="404"/>
      <c r="K148" s="404"/>
      <c r="L148" s="404"/>
      <c r="M148" s="405"/>
      <c r="N148" s="406"/>
      <c r="O148" s="407"/>
      <c r="P148" s="407"/>
      <c r="Q148" s="407"/>
      <c r="R148" s="407"/>
      <c r="S148" s="407"/>
      <c r="T148" s="407"/>
      <c r="U148" s="408"/>
      <c r="V148" s="406"/>
      <c r="W148" s="407"/>
      <c r="X148" s="407"/>
      <c r="Y148" s="407"/>
      <c r="Z148" s="407"/>
      <c r="AA148" s="407"/>
      <c r="AB148" s="407"/>
      <c r="AC148" s="408"/>
      <c r="AD148" s="409"/>
      <c r="AE148" s="409"/>
      <c r="AF148" s="409"/>
      <c r="AG148" s="409"/>
      <c r="AH148" s="410"/>
      <c r="AI148" s="401"/>
      <c r="AJ148" s="401"/>
      <c r="AK148" s="411"/>
      <c r="AL148" s="401"/>
      <c r="AM148" s="401"/>
      <c r="AN148" s="401"/>
      <c r="AO148" s="402"/>
      <c r="AP148" s="410"/>
      <c r="AQ148" s="401"/>
      <c r="AR148" s="401"/>
      <c r="AS148" s="411"/>
      <c r="AT148" s="401"/>
      <c r="AU148" s="401"/>
      <c r="AV148" s="401"/>
      <c r="AW148" s="402"/>
      <c r="AX148" s="131"/>
      <c r="AY148" s="132"/>
      <c r="AZ148" s="132"/>
      <c r="BA148" s="132"/>
      <c r="BB148" s="85"/>
      <c r="BC148" s="85"/>
      <c r="BD148" s="8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</row>
    <row r="149" spans="2:74" ht="16.5" customHeight="1">
      <c r="B149" s="403" t="s">
        <v>150</v>
      </c>
      <c r="C149" s="403"/>
      <c r="D149" s="404" t="str">
        <f t="shared" si="28"/>
        <v/>
      </c>
      <c r="E149" s="404"/>
      <c r="F149" s="404"/>
      <c r="G149" s="404"/>
      <c r="H149" s="404"/>
      <c r="I149" s="404"/>
      <c r="J149" s="404"/>
      <c r="K149" s="404"/>
      <c r="L149" s="404"/>
      <c r="M149" s="405"/>
      <c r="N149" s="406"/>
      <c r="O149" s="407"/>
      <c r="P149" s="407"/>
      <c r="Q149" s="407"/>
      <c r="R149" s="407"/>
      <c r="S149" s="407"/>
      <c r="T149" s="407"/>
      <c r="U149" s="408"/>
      <c r="V149" s="406"/>
      <c r="W149" s="407"/>
      <c r="X149" s="407"/>
      <c r="Y149" s="407"/>
      <c r="Z149" s="407"/>
      <c r="AA149" s="407"/>
      <c r="AB149" s="407"/>
      <c r="AC149" s="408"/>
      <c r="AD149" s="409"/>
      <c r="AE149" s="409"/>
      <c r="AF149" s="409"/>
      <c r="AG149" s="409"/>
      <c r="AH149" s="410"/>
      <c r="AI149" s="401"/>
      <c r="AJ149" s="401"/>
      <c r="AK149" s="411"/>
      <c r="AL149" s="401"/>
      <c r="AM149" s="401"/>
      <c r="AN149" s="401"/>
      <c r="AO149" s="402"/>
      <c r="AP149" s="410"/>
      <c r="AQ149" s="401"/>
      <c r="AR149" s="401"/>
      <c r="AS149" s="411"/>
      <c r="AT149" s="401"/>
      <c r="AU149" s="401"/>
      <c r="AV149" s="401"/>
      <c r="AW149" s="402"/>
      <c r="AX149" s="131"/>
      <c r="AY149" s="132"/>
      <c r="AZ149" s="132"/>
      <c r="BA149" s="132"/>
      <c r="BB149" s="85"/>
      <c r="BC149" s="85"/>
      <c r="BD149" s="8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</row>
    <row r="150" spans="2:74" ht="16.5" customHeight="1">
      <c r="B150" s="403" t="s">
        <v>151</v>
      </c>
      <c r="C150" s="403"/>
      <c r="D150" s="404" t="str">
        <f t="shared" si="28"/>
        <v/>
      </c>
      <c r="E150" s="404"/>
      <c r="F150" s="404"/>
      <c r="G150" s="404"/>
      <c r="H150" s="404"/>
      <c r="I150" s="404"/>
      <c r="J150" s="404"/>
      <c r="K150" s="404"/>
      <c r="L150" s="404"/>
      <c r="M150" s="405"/>
      <c r="N150" s="406"/>
      <c r="O150" s="407"/>
      <c r="P150" s="407"/>
      <c r="Q150" s="407"/>
      <c r="R150" s="407"/>
      <c r="S150" s="407"/>
      <c r="T150" s="407"/>
      <c r="U150" s="408"/>
      <c r="V150" s="406"/>
      <c r="W150" s="407"/>
      <c r="X150" s="407"/>
      <c r="Y150" s="407"/>
      <c r="Z150" s="407"/>
      <c r="AA150" s="407"/>
      <c r="AB150" s="407"/>
      <c r="AC150" s="408"/>
      <c r="AD150" s="409"/>
      <c r="AE150" s="409"/>
      <c r="AF150" s="409"/>
      <c r="AG150" s="409"/>
      <c r="AH150" s="410"/>
      <c r="AI150" s="401"/>
      <c r="AJ150" s="401"/>
      <c r="AK150" s="411"/>
      <c r="AL150" s="401"/>
      <c r="AM150" s="401"/>
      <c r="AN150" s="401"/>
      <c r="AO150" s="402"/>
      <c r="AP150" s="410"/>
      <c r="AQ150" s="401"/>
      <c r="AR150" s="401"/>
      <c r="AS150" s="411"/>
      <c r="AT150" s="401"/>
      <c r="AU150" s="401"/>
      <c r="AV150" s="401"/>
      <c r="AW150" s="402"/>
      <c r="AX150" s="131"/>
      <c r="AY150" s="132"/>
      <c r="AZ150" s="132"/>
      <c r="BA150" s="132"/>
      <c r="BB150" s="85"/>
      <c r="BC150" s="85"/>
      <c r="BD150" s="8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</row>
    <row r="151" spans="2:74" ht="16.5" customHeight="1">
      <c r="B151" s="136"/>
      <c r="C151" s="136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8"/>
      <c r="AE151" s="138"/>
      <c r="AF151" s="138"/>
      <c r="AG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2"/>
      <c r="AY151" s="132"/>
      <c r="AZ151" s="132"/>
      <c r="BA151" s="132"/>
      <c r="BB151" s="85"/>
      <c r="BC151" s="85"/>
      <c r="BD151" s="8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</row>
    <row r="152" spans="2:74" s="86" customFormat="1" ht="16.5" customHeight="1">
      <c r="B152" s="391" t="s">
        <v>279</v>
      </c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416"/>
      <c r="N152" s="417" t="s">
        <v>263</v>
      </c>
      <c r="O152" s="418"/>
      <c r="P152" s="418"/>
      <c r="Q152" s="418"/>
      <c r="R152" s="418"/>
      <c r="S152" s="418"/>
      <c r="T152" s="418"/>
      <c r="U152" s="419"/>
      <c r="V152" s="420" t="s">
        <v>264</v>
      </c>
      <c r="W152" s="421"/>
      <c r="X152" s="421"/>
      <c r="Y152" s="421"/>
      <c r="Z152" s="421"/>
      <c r="AA152" s="421"/>
      <c r="AB152" s="421"/>
      <c r="AC152" s="422"/>
      <c r="AD152" s="423" t="s">
        <v>265</v>
      </c>
      <c r="AE152" s="423"/>
      <c r="AF152" s="423"/>
      <c r="AG152" s="423"/>
      <c r="AH152" s="412" t="s">
        <v>266</v>
      </c>
      <c r="AI152" s="413"/>
      <c r="AJ152" s="413"/>
      <c r="AK152" s="414"/>
      <c r="AL152" s="413" t="s">
        <v>267</v>
      </c>
      <c r="AM152" s="413"/>
      <c r="AN152" s="413"/>
      <c r="AO152" s="415"/>
      <c r="AP152" s="412" t="s">
        <v>268</v>
      </c>
      <c r="AQ152" s="413"/>
      <c r="AR152" s="413"/>
      <c r="AS152" s="414"/>
      <c r="AT152" s="413" t="s">
        <v>269</v>
      </c>
      <c r="AU152" s="413"/>
      <c r="AV152" s="413"/>
      <c r="AW152" s="415"/>
      <c r="AX152" s="130"/>
      <c r="AY152" s="83"/>
      <c r="AZ152" s="83"/>
      <c r="BA152" s="83"/>
      <c r="BB152" s="9"/>
      <c r="BC152" s="9"/>
      <c r="BD152" s="9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</row>
    <row r="153" spans="2:74" ht="18.75" customHeight="1">
      <c r="B153" s="403" t="s">
        <v>110</v>
      </c>
      <c r="C153" s="403"/>
      <c r="D153" s="404" t="str">
        <f>IF(D46="","",D46)</f>
        <v/>
      </c>
      <c r="E153" s="404"/>
      <c r="F153" s="404"/>
      <c r="G153" s="404"/>
      <c r="H153" s="404"/>
      <c r="I153" s="404"/>
      <c r="J153" s="404"/>
      <c r="K153" s="404"/>
      <c r="L153" s="404"/>
      <c r="M153" s="405"/>
      <c r="N153" s="406"/>
      <c r="O153" s="407"/>
      <c r="P153" s="407"/>
      <c r="Q153" s="407"/>
      <c r="R153" s="407"/>
      <c r="S153" s="407"/>
      <c r="T153" s="407"/>
      <c r="U153" s="408"/>
      <c r="V153" s="406"/>
      <c r="W153" s="407"/>
      <c r="X153" s="407"/>
      <c r="Y153" s="407"/>
      <c r="Z153" s="407"/>
      <c r="AA153" s="407"/>
      <c r="AB153" s="407"/>
      <c r="AC153" s="408"/>
      <c r="AD153" s="409"/>
      <c r="AE153" s="409"/>
      <c r="AF153" s="409"/>
      <c r="AG153" s="409"/>
      <c r="AH153" s="410"/>
      <c r="AI153" s="401"/>
      <c r="AJ153" s="401"/>
      <c r="AK153" s="411"/>
      <c r="AL153" s="401"/>
      <c r="AM153" s="401"/>
      <c r="AN153" s="401"/>
      <c r="AO153" s="402"/>
      <c r="AP153" s="410"/>
      <c r="AQ153" s="401"/>
      <c r="AR153" s="401"/>
      <c r="AS153" s="411"/>
      <c r="AT153" s="401"/>
      <c r="AU153" s="401"/>
      <c r="AV153" s="401"/>
      <c r="AW153" s="402"/>
      <c r="AX153" s="131"/>
      <c r="AY153" s="132"/>
      <c r="AZ153" s="132"/>
      <c r="BA153" s="132"/>
      <c r="BB153" s="132"/>
      <c r="BC153" s="132"/>
      <c r="BD153" s="132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</row>
    <row r="154" spans="2:74" ht="16.5" customHeight="1">
      <c r="B154" s="403" t="s">
        <v>140</v>
      </c>
      <c r="C154" s="403"/>
      <c r="D154" s="404" t="str">
        <f t="shared" ref="D154:D182" si="29">IF(D47="","",D47)</f>
        <v/>
      </c>
      <c r="E154" s="404"/>
      <c r="F154" s="404"/>
      <c r="G154" s="404"/>
      <c r="H154" s="404"/>
      <c r="I154" s="404"/>
      <c r="J154" s="404"/>
      <c r="K154" s="404"/>
      <c r="L154" s="404"/>
      <c r="M154" s="405"/>
      <c r="N154" s="406"/>
      <c r="O154" s="407"/>
      <c r="P154" s="407"/>
      <c r="Q154" s="407"/>
      <c r="R154" s="407"/>
      <c r="S154" s="407"/>
      <c r="T154" s="407"/>
      <c r="U154" s="408"/>
      <c r="V154" s="406"/>
      <c r="W154" s="407"/>
      <c r="X154" s="407"/>
      <c r="Y154" s="407"/>
      <c r="Z154" s="407"/>
      <c r="AA154" s="407"/>
      <c r="AB154" s="407"/>
      <c r="AC154" s="408"/>
      <c r="AD154" s="409"/>
      <c r="AE154" s="409"/>
      <c r="AF154" s="409"/>
      <c r="AG154" s="409"/>
      <c r="AH154" s="410"/>
      <c r="AI154" s="401"/>
      <c r="AJ154" s="401"/>
      <c r="AK154" s="411"/>
      <c r="AL154" s="401"/>
      <c r="AM154" s="401"/>
      <c r="AN154" s="401"/>
      <c r="AO154" s="402"/>
      <c r="AP154" s="410"/>
      <c r="AQ154" s="401"/>
      <c r="AR154" s="401"/>
      <c r="AS154" s="411"/>
      <c r="AT154" s="401"/>
      <c r="AU154" s="401"/>
      <c r="AV154" s="401"/>
      <c r="AW154" s="402"/>
      <c r="AX154" s="131"/>
      <c r="AY154" s="132"/>
      <c r="AZ154" s="132"/>
      <c r="BA154" s="132"/>
      <c r="BB154" s="85"/>
      <c r="BC154" s="85"/>
      <c r="BD154" s="8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</row>
    <row r="155" spans="2:74" ht="16.5" customHeight="1">
      <c r="B155" s="403" t="s">
        <v>146</v>
      </c>
      <c r="C155" s="403"/>
      <c r="D155" s="404" t="str">
        <f t="shared" si="29"/>
        <v/>
      </c>
      <c r="E155" s="404"/>
      <c r="F155" s="404"/>
      <c r="G155" s="404"/>
      <c r="H155" s="404"/>
      <c r="I155" s="404"/>
      <c r="J155" s="404"/>
      <c r="K155" s="404"/>
      <c r="L155" s="404"/>
      <c r="M155" s="405"/>
      <c r="N155" s="406"/>
      <c r="O155" s="407"/>
      <c r="P155" s="407"/>
      <c r="Q155" s="407"/>
      <c r="R155" s="407"/>
      <c r="S155" s="407"/>
      <c r="T155" s="407"/>
      <c r="U155" s="408"/>
      <c r="V155" s="406"/>
      <c r="W155" s="407"/>
      <c r="X155" s="407"/>
      <c r="Y155" s="407"/>
      <c r="Z155" s="407"/>
      <c r="AA155" s="407"/>
      <c r="AB155" s="407"/>
      <c r="AC155" s="408"/>
      <c r="AD155" s="409"/>
      <c r="AE155" s="409"/>
      <c r="AF155" s="409"/>
      <c r="AG155" s="409"/>
      <c r="AH155" s="410"/>
      <c r="AI155" s="401"/>
      <c r="AJ155" s="401"/>
      <c r="AK155" s="411"/>
      <c r="AL155" s="401"/>
      <c r="AM155" s="401"/>
      <c r="AN155" s="401"/>
      <c r="AO155" s="402"/>
      <c r="AP155" s="410"/>
      <c r="AQ155" s="401"/>
      <c r="AR155" s="401"/>
      <c r="AS155" s="411"/>
      <c r="AT155" s="401"/>
      <c r="AU155" s="401"/>
      <c r="AV155" s="401"/>
      <c r="AW155" s="402"/>
      <c r="AX155" s="131"/>
      <c r="AY155" s="132"/>
      <c r="AZ155" s="132"/>
      <c r="BA155" s="132"/>
      <c r="BB155" s="85"/>
      <c r="BC155" s="85"/>
      <c r="BD155" s="8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</row>
    <row r="156" spans="2:74" ht="16.5" customHeight="1">
      <c r="B156" s="403" t="s">
        <v>150</v>
      </c>
      <c r="C156" s="403"/>
      <c r="D156" s="404" t="str">
        <f t="shared" si="29"/>
        <v/>
      </c>
      <c r="E156" s="404"/>
      <c r="F156" s="404"/>
      <c r="G156" s="404"/>
      <c r="H156" s="404"/>
      <c r="I156" s="404"/>
      <c r="J156" s="404"/>
      <c r="K156" s="404"/>
      <c r="L156" s="404"/>
      <c r="M156" s="405"/>
      <c r="N156" s="406"/>
      <c r="O156" s="407"/>
      <c r="P156" s="407"/>
      <c r="Q156" s="407"/>
      <c r="R156" s="407"/>
      <c r="S156" s="407"/>
      <c r="T156" s="407"/>
      <c r="U156" s="408"/>
      <c r="V156" s="406"/>
      <c r="W156" s="407"/>
      <c r="X156" s="407"/>
      <c r="Y156" s="407"/>
      <c r="Z156" s="407"/>
      <c r="AA156" s="407"/>
      <c r="AB156" s="407"/>
      <c r="AC156" s="408"/>
      <c r="AD156" s="409"/>
      <c r="AE156" s="409"/>
      <c r="AF156" s="409"/>
      <c r="AG156" s="409"/>
      <c r="AH156" s="410"/>
      <c r="AI156" s="401"/>
      <c r="AJ156" s="401"/>
      <c r="AK156" s="411"/>
      <c r="AL156" s="401"/>
      <c r="AM156" s="401"/>
      <c r="AN156" s="401"/>
      <c r="AO156" s="402"/>
      <c r="AP156" s="410"/>
      <c r="AQ156" s="401"/>
      <c r="AR156" s="401"/>
      <c r="AS156" s="411"/>
      <c r="AT156" s="401"/>
      <c r="AU156" s="401"/>
      <c r="AV156" s="401"/>
      <c r="AW156" s="402"/>
      <c r="AX156" s="131"/>
      <c r="AY156" s="132"/>
      <c r="AZ156" s="132"/>
      <c r="BA156" s="132"/>
      <c r="BB156" s="85"/>
      <c r="BC156" s="85"/>
      <c r="BD156" s="8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</row>
    <row r="157" spans="2:74" ht="16.5" customHeight="1">
      <c r="B157" s="403" t="s">
        <v>151</v>
      </c>
      <c r="C157" s="403"/>
      <c r="D157" s="404" t="str">
        <f t="shared" si="29"/>
        <v/>
      </c>
      <c r="E157" s="404"/>
      <c r="F157" s="404"/>
      <c r="G157" s="404"/>
      <c r="H157" s="404"/>
      <c r="I157" s="404"/>
      <c r="J157" s="404"/>
      <c r="K157" s="404"/>
      <c r="L157" s="404"/>
      <c r="M157" s="405"/>
      <c r="N157" s="406"/>
      <c r="O157" s="407"/>
      <c r="P157" s="407"/>
      <c r="Q157" s="407"/>
      <c r="R157" s="407"/>
      <c r="S157" s="407"/>
      <c r="T157" s="407"/>
      <c r="U157" s="408"/>
      <c r="V157" s="406"/>
      <c r="W157" s="407"/>
      <c r="X157" s="407"/>
      <c r="Y157" s="407"/>
      <c r="Z157" s="407"/>
      <c r="AA157" s="407"/>
      <c r="AB157" s="407"/>
      <c r="AC157" s="408"/>
      <c r="AD157" s="409"/>
      <c r="AE157" s="409"/>
      <c r="AF157" s="409"/>
      <c r="AG157" s="409"/>
      <c r="AH157" s="410"/>
      <c r="AI157" s="401"/>
      <c r="AJ157" s="401"/>
      <c r="AK157" s="411"/>
      <c r="AL157" s="401"/>
      <c r="AM157" s="401"/>
      <c r="AN157" s="401"/>
      <c r="AO157" s="402"/>
      <c r="AP157" s="410"/>
      <c r="AQ157" s="401"/>
      <c r="AR157" s="401"/>
      <c r="AS157" s="411"/>
      <c r="AT157" s="401"/>
      <c r="AU157" s="401"/>
      <c r="AV157" s="401"/>
      <c r="AW157" s="402"/>
      <c r="AX157" s="131"/>
      <c r="AY157" s="132"/>
      <c r="AZ157" s="132"/>
      <c r="BA157" s="132"/>
      <c r="BB157" s="85"/>
      <c r="BC157" s="85"/>
      <c r="BD157" s="8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</row>
    <row r="158" spans="2:74" ht="18.75" customHeight="1">
      <c r="B158" s="403" t="s">
        <v>118</v>
      </c>
      <c r="C158" s="403"/>
      <c r="D158" s="404" t="str">
        <f t="shared" si="29"/>
        <v/>
      </c>
      <c r="E158" s="404"/>
      <c r="F158" s="404"/>
      <c r="G158" s="404"/>
      <c r="H158" s="404"/>
      <c r="I158" s="404"/>
      <c r="J158" s="404"/>
      <c r="K158" s="404"/>
      <c r="L158" s="404"/>
      <c r="M158" s="405"/>
      <c r="N158" s="406"/>
      <c r="O158" s="407"/>
      <c r="P158" s="407"/>
      <c r="Q158" s="407"/>
      <c r="R158" s="407"/>
      <c r="S158" s="407"/>
      <c r="T158" s="407"/>
      <c r="U158" s="408"/>
      <c r="V158" s="406"/>
      <c r="W158" s="407"/>
      <c r="X158" s="407"/>
      <c r="Y158" s="407"/>
      <c r="Z158" s="407"/>
      <c r="AA158" s="407"/>
      <c r="AB158" s="407"/>
      <c r="AC158" s="408"/>
      <c r="AD158" s="409"/>
      <c r="AE158" s="409"/>
      <c r="AF158" s="409"/>
      <c r="AG158" s="409"/>
      <c r="AH158" s="410"/>
      <c r="AI158" s="401"/>
      <c r="AJ158" s="401"/>
      <c r="AK158" s="411"/>
      <c r="AL158" s="401"/>
      <c r="AM158" s="401"/>
      <c r="AN158" s="401"/>
      <c r="AO158" s="402"/>
      <c r="AP158" s="410"/>
      <c r="AQ158" s="401"/>
      <c r="AR158" s="401"/>
      <c r="AS158" s="411"/>
      <c r="AT158" s="401"/>
      <c r="AU158" s="401"/>
      <c r="AV158" s="401"/>
      <c r="AW158" s="402"/>
      <c r="AX158" s="131"/>
      <c r="AY158" s="132"/>
      <c r="AZ158" s="132"/>
      <c r="BA158" s="132"/>
      <c r="BB158" s="132"/>
      <c r="BC158" s="132"/>
      <c r="BD158" s="132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</row>
    <row r="159" spans="2:74" ht="16.5" customHeight="1">
      <c r="B159" s="403" t="s">
        <v>119</v>
      </c>
      <c r="C159" s="403"/>
      <c r="D159" s="404" t="str">
        <f t="shared" si="29"/>
        <v/>
      </c>
      <c r="E159" s="404"/>
      <c r="F159" s="404"/>
      <c r="G159" s="404"/>
      <c r="H159" s="404"/>
      <c r="I159" s="404"/>
      <c r="J159" s="404"/>
      <c r="K159" s="404"/>
      <c r="L159" s="404"/>
      <c r="M159" s="405"/>
      <c r="N159" s="406"/>
      <c r="O159" s="407"/>
      <c r="P159" s="407"/>
      <c r="Q159" s="407"/>
      <c r="R159" s="407"/>
      <c r="S159" s="407"/>
      <c r="T159" s="407"/>
      <c r="U159" s="408"/>
      <c r="V159" s="406"/>
      <c r="W159" s="407"/>
      <c r="X159" s="407"/>
      <c r="Y159" s="407"/>
      <c r="Z159" s="407"/>
      <c r="AA159" s="407"/>
      <c r="AB159" s="407"/>
      <c r="AC159" s="408"/>
      <c r="AD159" s="409"/>
      <c r="AE159" s="409"/>
      <c r="AF159" s="409"/>
      <c r="AG159" s="409"/>
      <c r="AH159" s="410"/>
      <c r="AI159" s="401"/>
      <c r="AJ159" s="401"/>
      <c r="AK159" s="411"/>
      <c r="AL159" s="401"/>
      <c r="AM159" s="401"/>
      <c r="AN159" s="401"/>
      <c r="AO159" s="402"/>
      <c r="AP159" s="410"/>
      <c r="AQ159" s="401"/>
      <c r="AR159" s="401"/>
      <c r="AS159" s="411"/>
      <c r="AT159" s="401"/>
      <c r="AU159" s="401"/>
      <c r="AV159" s="401"/>
      <c r="AW159" s="402"/>
      <c r="AX159" s="131"/>
      <c r="AY159" s="132"/>
      <c r="AZ159" s="132"/>
      <c r="BA159" s="132"/>
      <c r="BB159" s="85"/>
      <c r="BC159" s="85"/>
      <c r="BD159" s="8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</row>
    <row r="160" spans="2:74" ht="16.5" customHeight="1">
      <c r="B160" s="403" t="s">
        <v>120</v>
      </c>
      <c r="C160" s="403"/>
      <c r="D160" s="404" t="str">
        <f t="shared" si="29"/>
        <v/>
      </c>
      <c r="E160" s="404"/>
      <c r="F160" s="404"/>
      <c r="G160" s="404"/>
      <c r="H160" s="404"/>
      <c r="I160" s="404"/>
      <c r="J160" s="404"/>
      <c r="K160" s="404"/>
      <c r="L160" s="404"/>
      <c r="M160" s="405"/>
      <c r="N160" s="406"/>
      <c r="O160" s="407"/>
      <c r="P160" s="407"/>
      <c r="Q160" s="407"/>
      <c r="R160" s="407"/>
      <c r="S160" s="407"/>
      <c r="T160" s="407"/>
      <c r="U160" s="408"/>
      <c r="V160" s="406"/>
      <c r="W160" s="407"/>
      <c r="X160" s="407"/>
      <c r="Y160" s="407"/>
      <c r="Z160" s="407"/>
      <c r="AA160" s="407"/>
      <c r="AB160" s="407"/>
      <c r="AC160" s="408"/>
      <c r="AD160" s="409"/>
      <c r="AE160" s="409"/>
      <c r="AF160" s="409"/>
      <c r="AG160" s="409"/>
      <c r="AH160" s="410"/>
      <c r="AI160" s="401"/>
      <c r="AJ160" s="401"/>
      <c r="AK160" s="411"/>
      <c r="AL160" s="401"/>
      <c r="AM160" s="401"/>
      <c r="AN160" s="401"/>
      <c r="AO160" s="402"/>
      <c r="AP160" s="410"/>
      <c r="AQ160" s="401"/>
      <c r="AR160" s="401"/>
      <c r="AS160" s="411"/>
      <c r="AT160" s="401"/>
      <c r="AU160" s="401"/>
      <c r="AV160" s="401"/>
      <c r="AW160" s="402"/>
      <c r="AX160" s="131"/>
      <c r="AY160" s="132"/>
      <c r="AZ160" s="132"/>
      <c r="BA160" s="132"/>
      <c r="BB160" s="85"/>
      <c r="BC160" s="85"/>
      <c r="BD160" s="8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</row>
    <row r="161" spans="2:74" ht="16.5" customHeight="1">
      <c r="B161" s="403" t="s">
        <v>121</v>
      </c>
      <c r="C161" s="403"/>
      <c r="D161" s="404" t="str">
        <f t="shared" si="29"/>
        <v/>
      </c>
      <c r="E161" s="404"/>
      <c r="F161" s="404"/>
      <c r="G161" s="404"/>
      <c r="H161" s="404"/>
      <c r="I161" s="404"/>
      <c r="J161" s="404"/>
      <c r="K161" s="404"/>
      <c r="L161" s="404"/>
      <c r="M161" s="405"/>
      <c r="N161" s="406"/>
      <c r="O161" s="407"/>
      <c r="P161" s="407"/>
      <c r="Q161" s="407"/>
      <c r="R161" s="407"/>
      <c r="S161" s="407"/>
      <c r="T161" s="407"/>
      <c r="U161" s="408"/>
      <c r="V161" s="406"/>
      <c r="W161" s="407"/>
      <c r="X161" s="407"/>
      <c r="Y161" s="407"/>
      <c r="Z161" s="407"/>
      <c r="AA161" s="407"/>
      <c r="AB161" s="407"/>
      <c r="AC161" s="408"/>
      <c r="AD161" s="409"/>
      <c r="AE161" s="409"/>
      <c r="AF161" s="409"/>
      <c r="AG161" s="409"/>
      <c r="AH161" s="410"/>
      <c r="AI161" s="401"/>
      <c r="AJ161" s="401"/>
      <c r="AK161" s="411"/>
      <c r="AL161" s="401"/>
      <c r="AM161" s="401"/>
      <c r="AN161" s="401"/>
      <c r="AO161" s="402"/>
      <c r="AP161" s="410"/>
      <c r="AQ161" s="401"/>
      <c r="AR161" s="401"/>
      <c r="AS161" s="411"/>
      <c r="AT161" s="401"/>
      <c r="AU161" s="401"/>
      <c r="AV161" s="401"/>
      <c r="AW161" s="402"/>
      <c r="AX161" s="131"/>
      <c r="AY161" s="132"/>
      <c r="AZ161" s="132"/>
      <c r="BA161" s="132"/>
      <c r="BB161" s="85"/>
      <c r="BC161" s="85"/>
      <c r="BD161" s="8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</row>
    <row r="162" spans="2:74" ht="16.5" customHeight="1">
      <c r="B162" s="403" t="s">
        <v>122</v>
      </c>
      <c r="C162" s="403"/>
      <c r="D162" s="404" t="str">
        <f t="shared" si="29"/>
        <v/>
      </c>
      <c r="E162" s="404"/>
      <c r="F162" s="404"/>
      <c r="G162" s="404"/>
      <c r="H162" s="404"/>
      <c r="I162" s="404"/>
      <c r="J162" s="404"/>
      <c r="K162" s="404"/>
      <c r="L162" s="404"/>
      <c r="M162" s="405"/>
      <c r="N162" s="406"/>
      <c r="O162" s="407"/>
      <c r="P162" s="407"/>
      <c r="Q162" s="407"/>
      <c r="R162" s="407"/>
      <c r="S162" s="407"/>
      <c r="T162" s="407"/>
      <c r="U162" s="408"/>
      <c r="V162" s="406"/>
      <c r="W162" s="407"/>
      <c r="X162" s="407"/>
      <c r="Y162" s="407"/>
      <c r="Z162" s="407"/>
      <c r="AA162" s="407"/>
      <c r="AB162" s="407"/>
      <c r="AC162" s="408"/>
      <c r="AD162" s="409"/>
      <c r="AE162" s="409"/>
      <c r="AF162" s="409"/>
      <c r="AG162" s="409"/>
      <c r="AH162" s="410"/>
      <c r="AI162" s="401"/>
      <c r="AJ162" s="401"/>
      <c r="AK162" s="411"/>
      <c r="AL162" s="401"/>
      <c r="AM162" s="401"/>
      <c r="AN162" s="401"/>
      <c r="AO162" s="402"/>
      <c r="AP162" s="410"/>
      <c r="AQ162" s="401"/>
      <c r="AR162" s="401"/>
      <c r="AS162" s="411"/>
      <c r="AT162" s="401"/>
      <c r="AU162" s="401"/>
      <c r="AV162" s="401"/>
      <c r="AW162" s="402"/>
      <c r="AX162" s="131"/>
      <c r="AY162" s="132"/>
      <c r="AZ162" s="132"/>
      <c r="BA162" s="132"/>
      <c r="BB162" s="85"/>
      <c r="BC162" s="85"/>
      <c r="BD162" s="8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</row>
    <row r="163" spans="2:74" ht="18.75" customHeight="1">
      <c r="B163" s="403" t="s">
        <v>183</v>
      </c>
      <c r="C163" s="403"/>
      <c r="D163" s="404" t="str">
        <f t="shared" si="29"/>
        <v/>
      </c>
      <c r="E163" s="404"/>
      <c r="F163" s="404"/>
      <c r="G163" s="404"/>
      <c r="H163" s="404"/>
      <c r="I163" s="404"/>
      <c r="J163" s="404"/>
      <c r="K163" s="404"/>
      <c r="L163" s="404"/>
      <c r="M163" s="405"/>
      <c r="N163" s="406"/>
      <c r="O163" s="407"/>
      <c r="P163" s="407"/>
      <c r="Q163" s="407"/>
      <c r="R163" s="407"/>
      <c r="S163" s="407"/>
      <c r="T163" s="407"/>
      <c r="U163" s="408"/>
      <c r="V163" s="406"/>
      <c r="W163" s="407"/>
      <c r="X163" s="407"/>
      <c r="Y163" s="407"/>
      <c r="Z163" s="407"/>
      <c r="AA163" s="407"/>
      <c r="AB163" s="407"/>
      <c r="AC163" s="408"/>
      <c r="AD163" s="409"/>
      <c r="AE163" s="409"/>
      <c r="AF163" s="409"/>
      <c r="AG163" s="409"/>
      <c r="AH163" s="410"/>
      <c r="AI163" s="401"/>
      <c r="AJ163" s="401"/>
      <c r="AK163" s="411"/>
      <c r="AL163" s="401"/>
      <c r="AM163" s="401"/>
      <c r="AN163" s="401"/>
      <c r="AO163" s="402"/>
      <c r="AP163" s="410"/>
      <c r="AQ163" s="401"/>
      <c r="AR163" s="401"/>
      <c r="AS163" s="411"/>
      <c r="AT163" s="401"/>
      <c r="AU163" s="401"/>
      <c r="AV163" s="401"/>
      <c r="AW163" s="402"/>
      <c r="AX163" s="131"/>
      <c r="AY163" s="132"/>
      <c r="AZ163" s="132"/>
      <c r="BA163" s="132"/>
      <c r="BB163" s="132"/>
      <c r="BC163" s="132"/>
      <c r="BD163" s="132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</row>
    <row r="164" spans="2:74" ht="16.5" customHeight="1">
      <c r="B164" s="403" t="s">
        <v>184</v>
      </c>
      <c r="C164" s="403"/>
      <c r="D164" s="404" t="str">
        <f t="shared" si="29"/>
        <v/>
      </c>
      <c r="E164" s="404"/>
      <c r="F164" s="404"/>
      <c r="G164" s="404"/>
      <c r="H164" s="404"/>
      <c r="I164" s="404"/>
      <c r="J164" s="404"/>
      <c r="K164" s="404"/>
      <c r="L164" s="404"/>
      <c r="M164" s="405"/>
      <c r="N164" s="406"/>
      <c r="O164" s="407"/>
      <c r="P164" s="407"/>
      <c r="Q164" s="407"/>
      <c r="R164" s="407"/>
      <c r="S164" s="407"/>
      <c r="T164" s="407"/>
      <c r="U164" s="408"/>
      <c r="V164" s="406"/>
      <c r="W164" s="407"/>
      <c r="X164" s="407"/>
      <c r="Y164" s="407"/>
      <c r="Z164" s="407"/>
      <c r="AA164" s="407"/>
      <c r="AB164" s="407"/>
      <c r="AC164" s="408"/>
      <c r="AD164" s="409"/>
      <c r="AE164" s="409"/>
      <c r="AF164" s="409"/>
      <c r="AG164" s="409"/>
      <c r="AH164" s="410"/>
      <c r="AI164" s="401"/>
      <c r="AJ164" s="401"/>
      <c r="AK164" s="411"/>
      <c r="AL164" s="401"/>
      <c r="AM164" s="401"/>
      <c r="AN164" s="401"/>
      <c r="AO164" s="402"/>
      <c r="AP164" s="410"/>
      <c r="AQ164" s="401"/>
      <c r="AR164" s="401"/>
      <c r="AS164" s="411"/>
      <c r="AT164" s="401"/>
      <c r="AU164" s="401"/>
      <c r="AV164" s="401"/>
      <c r="AW164" s="402"/>
      <c r="AX164" s="131"/>
      <c r="AY164" s="132"/>
      <c r="AZ164" s="132"/>
      <c r="BA164" s="132"/>
      <c r="BB164" s="85"/>
      <c r="BC164" s="85"/>
      <c r="BD164" s="8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</row>
    <row r="165" spans="2:74" ht="16.5" customHeight="1">
      <c r="B165" s="403" t="s">
        <v>185</v>
      </c>
      <c r="C165" s="403"/>
      <c r="D165" s="404" t="str">
        <f t="shared" si="29"/>
        <v/>
      </c>
      <c r="E165" s="404"/>
      <c r="F165" s="404"/>
      <c r="G165" s="404"/>
      <c r="H165" s="404"/>
      <c r="I165" s="404"/>
      <c r="J165" s="404"/>
      <c r="K165" s="404"/>
      <c r="L165" s="404"/>
      <c r="M165" s="405"/>
      <c r="N165" s="406"/>
      <c r="O165" s="407"/>
      <c r="P165" s="407"/>
      <c r="Q165" s="407"/>
      <c r="R165" s="407"/>
      <c r="S165" s="407"/>
      <c r="T165" s="407"/>
      <c r="U165" s="408"/>
      <c r="V165" s="406"/>
      <c r="W165" s="407"/>
      <c r="X165" s="407"/>
      <c r="Y165" s="407"/>
      <c r="Z165" s="407"/>
      <c r="AA165" s="407"/>
      <c r="AB165" s="407"/>
      <c r="AC165" s="408"/>
      <c r="AD165" s="409"/>
      <c r="AE165" s="409"/>
      <c r="AF165" s="409"/>
      <c r="AG165" s="409"/>
      <c r="AH165" s="410"/>
      <c r="AI165" s="401"/>
      <c r="AJ165" s="401"/>
      <c r="AK165" s="411"/>
      <c r="AL165" s="401"/>
      <c r="AM165" s="401"/>
      <c r="AN165" s="401"/>
      <c r="AO165" s="402"/>
      <c r="AP165" s="410"/>
      <c r="AQ165" s="401"/>
      <c r="AR165" s="401"/>
      <c r="AS165" s="411"/>
      <c r="AT165" s="401"/>
      <c r="AU165" s="401"/>
      <c r="AV165" s="401"/>
      <c r="AW165" s="402"/>
      <c r="AX165" s="131"/>
      <c r="AY165" s="132"/>
      <c r="AZ165" s="132"/>
      <c r="BA165" s="132"/>
      <c r="BB165" s="85"/>
      <c r="BC165" s="85"/>
      <c r="BD165" s="8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</row>
    <row r="166" spans="2:74" ht="16.5" customHeight="1">
      <c r="B166" s="403" t="s">
        <v>186</v>
      </c>
      <c r="C166" s="403"/>
      <c r="D166" s="404" t="str">
        <f t="shared" si="29"/>
        <v/>
      </c>
      <c r="E166" s="404"/>
      <c r="F166" s="404"/>
      <c r="G166" s="404"/>
      <c r="H166" s="404"/>
      <c r="I166" s="404"/>
      <c r="J166" s="404"/>
      <c r="K166" s="404"/>
      <c r="L166" s="404"/>
      <c r="M166" s="405"/>
      <c r="N166" s="406"/>
      <c r="O166" s="407"/>
      <c r="P166" s="407"/>
      <c r="Q166" s="407"/>
      <c r="R166" s="407"/>
      <c r="S166" s="407"/>
      <c r="T166" s="407"/>
      <c r="U166" s="408"/>
      <c r="V166" s="406"/>
      <c r="W166" s="407"/>
      <c r="X166" s="407"/>
      <c r="Y166" s="407"/>
      <c r="Z166" s="407"/>
      <c r="AA166" s="407"/>
      <c r="AB166" s="407"/>
      <c r="AC166" s="408"/>
      <c r="AD166" s="409"/>
      <c r="AE166" s="409"/>
      <c r="AF166" s="409"/>
      <c r="AG166" s="409"/>
      <c r="AH166" s="410"/>
      <c r="AI166" s="401"/>
      <c r="AJ166" s="401"/>
      <c r="AK166" s="411"/>
      <c r="AL166" s="401"/>
      <c r="AM166" s="401"/>
      <c r="AN166" s="401"/>
      <c r="AO166" s="402"/>
      <c r="AP166" s="410"/>
      <c r="AQ166" s="401"/>
      <c r="AR166" s="401"/>
      <c r="AS166" s="411"/>
      <c r="AT166" s="401"/>
      <c r="AU166" s="401"/>
      <c r="AV166" s="401"/>
      <c r="AW166" s="402"/>
      <c r="AX166" s="131"/>
      <c r="AY166" s="132"/>
      <c r="AZ166" s="132"/>
      <c r="BA166" s="132"/>
      <c r="BB166" s="85"/>
      <c r="BC166" s="85"/>
      <c r="BD166" s="8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</row>
    <row r="167" spans="2:74" ht="16.5" customHeight="1">
      <c r="B167" s="403" t="s">
        <v>187</v>
      </c>
      <c r="C167" s="403"/>
      <c r="D167" s="404" t="str">
        <f t="shared" si="29"/>
        <v/>
      </c>
      <c r="E167" s="404"/>
      <c r="F167" s="404"/>
      <c r="G167" s="404"/>
      <c r="H167" s="404"/>
      <c r="I167" s="404"/>
      <c r="J167" s="404"/>
      <c r="K167" s="404"/>
      <c r="L167" s="404"/>
      <c r="M167" s="405"/>
      <c r="N167" s="406"/>
      <c r="O167" s="407"/>
      <c r="P167" s="407"/>
      <c r="Q167" s="407"/>
      <c r="R167" s="407"/>
      <c r="S167" s="407"/>
      <c r="T167" s="407"/>
      <c r="U167" s="408"/>
      <c r="V167" s="406"/>
      <c r="W167" s="407"/>
      <c r="X167" s="407"/>
      <c r="Y167" s="407"/>
      <c r="Z167" s="407"/>
      <c r="AA167" s="407"/>
      <c r="AB167" s="407"/>
      <c r="AC167" s="408"/>
      <c r="AD167" s="409"/>
      <c r="AE167" s="409"/>
      <c r="AF167" s="409"/>
      <c r="AG167" s="409"/>
      <c r="AH167" s="410"/>
      <c r="AI167" s="401"/>
      <c r="AJ167" s="401"/>
      <c r="AK167" s="411"/>
      <c r="AL167" s="401"/>
      <c r="AM167" s="401"/>
      <c r="AN167" s="401"/>
      <c r="AO167" s="402"/>
      <c r="AP167" s="410"/>
      <c r="AQ167" s="401"/>
      <c r="AR167" s="401"/>
      <c r="AS167" s="411"/>
      <c r="AT167" s="401"/>
      <c r="AU167" s="401"/>
      <c r="AV167" s="401"/>
      <c r="AW167" s="402"/>
      <c r="AX167" s="131"/>
      <c r="AY167" s="132"/>
      <c r="AZ167" s="132"/>
      <c r="BA167" s="132"/>
      <c r="BB167" s="85"/>
      <c r="BC167" s="85"/>
      <c r="BD167" s="8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</row>
    <row r="168" spans="2:74" ht="18.75" customHeight="1">
      <c r="B168" s="403" t="s">
        <v>188</v>
      </c>
      <c r="C168" s="403"/>
      <c r="D168" s="404" t="str">
        <f t="shared" si="29"/>
        <v/>
      </c>
      <c r="E168" s="404"/>
      <c r="F168" s="404"/>
      <c r="G168" s="404"/>
      <c r="H168" s="404"/>
      <c r="I168" s="404"/>
      <c r="J168" s="404"/>
      <c r="K168" s="404"/>
      <c r="L168" s="404"/>
      <c r="M168" s="405"/>
      <c r="N168" s="406"/>
      <c r="O168" s="407"/>
      <c r="P168" s="407"/>
      <c r="Q168" s="407"/>
      <c r="R168" s="407"/>
      <c r="S168" s="407"/>
      <c r="T168" s="407"/>
      <c r="U168" s="408"/>
      <c r="V168" s="406"/>
      <c r="W168" s="407"/>
      <c r="X168" s="407"/>
      <c r="Y168" s="407"/>
      <c r="Z168" s="407"/>
      <c r="AA168" s="407"/>
      <c r="AB168" s="407"/>
      <c r="AC168" s="408"/>
      <c r="AD168" s="409"/>
      <c r="AE168" s="409"/>
      <c r="AF168" s="409"/>
      <c r="AG168" s="409"/>
      <c r="AH168" s="410"/>
      <c r="AI168" s="401"/>
      <c r="AJ168" s="401"/>
      <c r="AK168" s="411"/>
      <c r="AL168" s="401"/>
      <c r="AM168" s="401"/>
      <c r="AN168" s="401"/>
      <c r="AO168" s="402"/>
      <c r="AP168" s="410"/>
      <c r="AQ168" s="401"/>
      <c r="AR168" s="401"/>
      <c r="AS168" s="411"/>
      <c r="AT168" s="401"/>
      <c r="AU168" s="401"/>
      <c r="AV168" s="401"/>
      <c r="AW168" s="402"/>
      <c r="AX168" s="131"/>
      <c r="AY168" s="132"/>
      <c r="AZ168" s="132"/>
      <c r="BA168" s="132"/>
      <c r="BB168" s="132"/>
      <c r="BC168" s="132"/>
      <c r="BD168" s="132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</row>
    <row r="169" spans="2:74" ht="16.5" customHeight="1">
      <c r="B169" s="403" t="s">
        <v>189</v>
      </c>
      <c r="C169" s="403"/>
      <c r="D169" s="404" t="str">
        <f t="shared" si="29"/>
        <v/>
      </c>
      <c r="E169" s="404"/>
      <c r="F169" s="404"/>
      <c r="G169" s="404"/>
      <c r="H169" s="404"/>
      <c r="I169" s="404"/>
      <c r="J169" s="404"/>
      <c r="K169" s="404"/>
      <c r="L169" s="404"/>
      <c r="M169" s="405"/>
      <c r="N169" s="406"/>
      <c r="O169" s="407"/>
      <c r="P169" s="407"/>
      <c r="Q169" s="407"/>
      <c r="R169" s="407"/>
      <c r="S169" s="407"/>
      <c r="T169" s="407"/>
      <c r="U169" s="408"/>
      <c r="V169" s="406"/>
      <c r="W169" s="407"/>
      <c r="X169" s="407"/>
      <c r="Y169" s="407"/>
      <c r="Z169" s="407"/>
      <c r="AA169" s="407"/>
      <c r="AB169" s="407"/>
      <c r="AC169" s="408"/>
      <c r="AD169" s="409"/>
      <c r="AE169" s="409"/>
      <c r="AF169" s="409"/>
      <c r="AG169" s="409"/>
      <c r="AH169" s="410"/>
      <c r="AI169" s="401"/>
      <c r="AJ169" s="401"/>
      <c r="AK169" s="411"/>
      <c r="AL169" s="401"/>
      <c r="AM169" s="401"/>
      <c r="AN169" s="401"/>
      <c r="AO169" s="402"/>
      <c r="AP169" s="410"/>
      <c r="AQ169" s="401"/>
      <c r="AR169" s="401"/>
      <c r="AS169" s="411"/>
      <c r="AT169" s="401"/>
      <c r="AU169" s="401"/>
      <c r="AV169" s="401"/>
      <c r="AW169" s="402"/>
      <c r="AX169" s="131"/>
      <c r="AY169" s="132"/>
      <c r="AZ169" s="132"/>
      <c r="BA169" s="132"/>
      <c r="BB169" s="85"/>
      <c r="BC169" s="85"/>
      <c r="BD169" s="8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</row>
    <row r="170" spans="2:74" ht="16.5" customHeight="1">
      <c r="B170" s="403" t="s">
        <v>190</v>
      </c>
      <c r="C170" s="403"/>
      <c r="D170" s="404" t="str">
        <f t="shared" si="29"/>
        <v/>
      </c>
      <c r="E170" s="404"/>
      <c r="F170" s="404"/>
      <c r="G170" s="404"/>
      <c r="H170" s="404"/>
      <c r="I170" s="404"/>
      <c r="J170" s="404"/>
      <c r="K170" s="404"/>
      <c r="L170" s="404"/>
      <c r="M170" s="405"/>
      <c r="N170" s="406"/>
      <c r="O170" s="407"/>
      <c r="P170" s="407"/>
      <c r="Q170" s="407"/>
      <c r="R170" s="407"/>
      <c r="S170" s="407"/>
      <c r="T170" s="407"/>
      <c r="U170" s="408"/>
      <c r="V170" s="406"/>
      <c r="W170" s="407"/>
      <c r="X170" s="407"/>
      <c r="Y170" s="407"/>
      <c r="Z170" s="407"/>
      <c r="AA170" s="407"/>
      <c r="AB170" s="407"/>
      <c r="AC170" s="408"/>
      <c r="AD170" s="409"/>
      <c r="AE170" s="409"/>
      <c r="AF170" s="409"/>
      <c r="AG170" s="409"/>
      <c r="AH170" s="410"/>
      <c r="AI170" s="401"/>
      <c r="AJ170" s="401"/>
      <c r="AK170" s="411"/>
      <c r="AL170" s="401"/>
      <c r="AM170" s="401"/>
      <c r="AN170" s="401"/>
      <c r="AO170" s="402"/>
      <c r="AP170" s="410"/>
      <c r="AQ170" s="401"/>
      <c r="AR170" s="401"/>
      <c r="AS170" s="411"/>
      <c r="AT170" s="401"/>
      <c r="AU170" s="401"/>
      <c r="AV170" s="401"/>
      <c r="AW170" s="402"/>
      <c r="AX170" s="131"/>
      <c r="AY170" s="132"/>
      <c r="AZ170" s="132"/>
      <c r="BA170" s="132"/>
      <c r="BB170" s="85"/>
      <c r="BC170" s="85"/>
      <c r="BD170" s="8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</row>
    <row r="171" spans="2:74" ht="16.5" customHeight="1">
      <c r="B171" s="403" t="s">
        <v>191</v>
      </c>
      <c r="C171" s="403"/>
      <c r="D171" s="404" t="str">
        <f t="shared" si="29"/>
        <v/>
      </c>
      <c r="E171" s="404"/>
      <c r="F171" s="404"/>
      <c r="G171" s="404"/>
      <c r="H171" s="404"/>
      <c r="I171" s="404"/>
      <c r="J171" s="404"/>
      <c r="K171" s="404"/>
      <c r="L171" s="404"/>
      <c r="M171" s="405"/>
      <c r="N171" s="406"/>
      <c r="O171" s="407"/>
      <c r="P171" s="407"/>
      <c r="Q171" s="407"/>
      <c r="R171" s="407"/>
      <c r="S171" s="407"/>
      <c r="T171" s="407"/>
      <c r="U171" s="408"/>
      <c r="V171" s="406"/>
      <c r="W171" s="407"/>
      <c r="X171" s="407"/>
      <c r="Y171" s="407"/>
      <c r="Z171" s="407"/>
      <c r="AA171" s="407"/>
      <c r="AB171" s="407"/>
      <c r="AC171" s="408"/>
      <c r="AD171" s="409"/>
      <c r="AE171" s="409"/>
      <c r="AF171" s="409"/>
      <c r="AG171" s="409"/>
      <c r="AH171" s="410"/>
      <c r="AI171" s="401"/>
      <c r="AJ171" s="401"/>
      <c r="AK171" s="411"/>
      <c r="AL171" s="401"/>
      <c r="AM171" s="401"/>
      <c r="AN171" s="401"/>
      <c r="AO171" s="402"/>
      <c r="AP171" s="410"/>
      <c r="AQ171" s="401"/>
      <c r="AR171" s="401"/>
      <c r="AS171" s="411"/>
      <c r="AT171" s="401"/>
      <c r="AU171" s="401"/>
      <c r="AV171" s="401"/>
      <c r="AW171" s="402"/>
      <c r="AX171" s="131"/>
      <c r="AY171" s="132"/>
      <c r="AZ171" s="132"/>
      <c r="BA171" s="132"/>
      <c r="BB171" s="85"/>
      <c r="BC171" s="85"/>
      <c r="BD171" s="8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</row>
    <row r="172" spans="2:74" ht="16.5" customHeight="1">
      <c r="B172" s="403" t="s">
        <v>192</v>
      </c>
      <c r="C172" s="403"/>
      <c r="D172" s="404" t="str">
        <f t="shared" si="29"/>
        <v/>
      </c>
      <c r="E172" s="404"/>
      <c r="F172" s="404"/>
      <c r="G172" s="404"/>
      <c r="H172" s="404"/>
      <c r="I172" s="404"/>
      <c r="J172" s="404"/>
      <c r="K172" s="404"/>
      <c r="L172" s="404"/>
      <c r="M172" s="405"/>
      <c r="N172" s="406"/>
      <c r="O172" s="407"/>
      <c r="P172" s="407"/>
      <c r="Q172" s="407"/>
      <c r="R172" s="407"/>
      <c r="S172" s="407"/>
      <c r="T172" s="407"/>
      <c r="U172" s="408"/>
      <c r="V172" s="406"/>
      <c r="W172" s="407"/>
      <c r="X172" s="407"/>
      <c r="Y172" s="407"/>
      <c r="Z172" s="407"/>
      <c r="AA172" s="407"/>
      <c r="AB172" s="407"/>
      <c r="AC172" s="408"/>
      <c r="AD172" s="409"/>
      <c r="AE172" s="409"/>
      <c r="AF172" s="409"/>
      <c r="AG172" s="409"/>
      <c r="AH172" s="410"/>
      <c r="AI172" s="401"/>
      <c r="AJ172" s="401"/>
      <c r="AK172" s="411"/>
      <c r="AL172" s="401"/>
      <c r="AM172" s="401"/>
      <c r="AN172" s="401"/>
      <c r="AO172" s="402"/>
      <c r="AP172" s="410"/>
      <c r="AQ172" s="401"/>
      <c r="AR172" s="401"/>
      <c r="AS172" s="411"/>
      <c r="AT172" s="401"/>
      <c r="AU172" s="401"/>
      <c r="AV172" s="401"/>
      <c r="AW172" s="402"/>
      <c r="AX172" s="131"/>
      <c r="AY172" s="132"/>
      <c r="AZ172" s="132"/>
      <c r="BA172" s="132"/>
      <c r="BB172" s="85"/>
      <c r="BC172" s="85"/>
      <c r="BD172" s="8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</row>
    <row r="173" spans="2:74" ht="18.75" customHeight="1">
      <c r="B173" s="403" t="s">
        <v>193</v>
      </c>
      <c r="C173" s="403"/>
      <c r="D173" s="404" t="str">
        <f t="shared" si="29"/>
        <v/>
      </c>
      <c r="E173" s="404"/>
      <c r="F173" s="404"/>
      <c r="G173" s="404"/>
      <c r="H173" s="404"/>
      <c r="I173" s="404"/>
      <c r="J173" s="404"/>
      <c r="K173" s="404"/>
      <c r="L173" s="404"/>
      <c r="M173" s="405"/>
      <c r="N173" s="406"/>
      <c r="O173" s="407"/>
      <c r="P173" s="407"/>
      <c r="Q173" s="407"/>
      <c r="R173" s="407"/>
      <c r="S173" s="407"/>
      <c r="T173" s="407"/>
      <c r="U173" s="408"/>
      <c r="V173" s="406"/>
      <c r="W173" s="407"/>
      <c r="X173" s="407"/>
      <c r="Y173" s="407"/>
      <c r="Z173" s="407"/>
      <c r="AA173" s="407"/>
      <c r="AB173" s="407"/>
      <c r="AC173" s="408"/>
      <c r="AD173" s="409"/>
      <c r="AE173" s="409"/>
      <c r="AF173" s="409"/>
      <c r="AG173" s="409"/>
      <c r="AH173" s="410"/>
      <c r="AI173" s="401"/>
      <c r="AJ173" s="401"/>
      <c r="AK173" s="411"/>
      <c r="AL173" s="401"/>
      <c r="AM173" s="401"/>
      <c r="AN173" s="401"/>
      <c r="AO173" s="402"/>
      <c r="AP173" s="410"/>
      <c r="AQ173" s="401"/>
      <c r="AR173" s="401"/>
      <c r="AS173" s="411"/>
      <c r="AT173" s="401"/>
      <c r="AU173" s="401"/>
      <c r="AV173" s="401"/>
      <c r="AW173" s="402"/>
      <c r="AX173" s="131"/>
      <c r="AY173" s="132"/>
      <c r="AZ173" s="132"/>
      <c r="BA173" s="132"/>
      <c r="BB173" s="132"/>
      <c r="BC173" s="132"/>
      <c r="BD173" s="132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</row>
    <row r="174" spans="2:74" ht="16.5" customHeight="1">
      <c r="B174" s="403" t="s">
        <v>194</v>
      </c>
      <c r="C174" s="403"/>
      <c r="D174" s="404" t="str">
        <f t="shared" si="29"/>
        <v/>
      </c>
      <c r="E174" s="404"/>
      <c r="F174" s="404"/>
      <c r="G174" s="404"/>
      <c r="H174" s="404"/>
      <c r="I174" s="404"/>
      <c r="J174" s="404"/>
      <c r="K174" s="404"/>
      <c r="L174" s="404"/>
      <c r="M174" s="405"/>
      <c r="N174" s="406"/>
      <c r="O174" s="407"/>
      <c r="P174" s="407"/>
      <c r="Q174" s="407"/>
      <c r="R174" s="407"/>
      <c r="S174" s="407"/>
      <c r="T174" s="407"/>
      <c r="U174" s="408"/>
      <c r="V174" s="406"/>
      <c r="W174" s="407"/>
      <c r="X174" s="407"/>
      <c r="Y174" s="407"/>
      <c r="Z174" s="407"/>
      <c r="AA174" s="407"/>
      <c r="AB174" s="407"/>
      <c r="AC174" s="408"/>
      <c r="AD174" s="409"/>
      <c r="AE174" s="409"/>
      <c r="AF174" s="409"/>
      <c r="AG174" s="409"/>
      <c r="AH174" s="410"/>
      <c r="AI174" s="401"/>
      <c r="AJ174" s="401"/>
      <c r="AK174" s="411"/>
      <c r="AL174" s="401"/>
      <c r="AM174" s="401"/>
      <c r="AN174" s="401"/>
      <c r="AO174" s="402"/>
      <c r="AP174" s="410"/>
      <c r="AQ174" s="401"/>
      <c r="AR174" s="401"/>
      <c r="AS174" s="411"/>
      <c r="AT174" s="401"/>
      <c r="AU174" s="401"/>
      <c r="AV174" s="401"/>
      <c r="AW174" s="402"/>
      <c r="AX174" s="131"/>
      <c r="AY174" s="132"/>
      <c r="AZ174" s="132"/>
      <c r="BA174" s="132"/>
      <c r="BB174" s="85"/>
      <c r="BC174" s="85"/>
      <c r="BD174" s="8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</row>
    <row r="175" spans="2:74" ht="16.5" customHeight="1">
      <c r="B175" s="403" t="s">
        <v>195</v>
      </c>
      <c r="C175" s="403"/>
      <c r="D175" s="404" t="str">
        <f t="shared" si="29"/>
        <v/>
      </c>
      <c r="E175" s="404"/>
      <c r="F175" s="404"/>
      <c r="G175" s="404"/>
      <c r="H175" s="404"/>
      <c r="I175" s="404"/>
      <c r="J175" s="404"/>
      <c r="K175" s="404"/>
      <c r="L175" s="404"/>
      <c r="M175" s="405"/>
      <c r="N175" s="406"/>
      <c r="O175" s="407"/>
      <c r="P175" s="407"/>
      <c r="Q175" s="407"/>
      <c r="R175" s="407"/>
      <c r="S175" s="407"/>
      <c r="T175" s="407"/>
      <c r="U175" s="408"/>
      <c r="V175" s="406"/>
      <c r="W175" s="407"/>
      <c r="X175" s="407"/>
      <c r="Y175" s="407"/>
      <c r="Z175" s="407"/>
      <c r="AA175" s="407"/>
      <c r="AB175" s="407"/>
      <c r="AC175" s="408"/>
      <c r="AD175" s="409"/>
      <c r="AE175" s="409"/>
      <c r="AF175" s="409"/>
      <c r="AG175" s="409"/>
      <c r="AH175" s="410"/>
      <c r="AI175" s="401"/>
      <c r="AJ175" s="401"/>
      <c r="AK175" s="411"/>
      <c r="AL175" s="401"/>
      <c r="AM175" s="401"/>
      <c r="AN175" s="401"/>
      <c r="AO175" s="402"/>
      <c r="AP175" s="410"/>
      <c r="AQ175" s="401"/>
      <c r="AR175" s="401"/>
      <c r="AS175" s="411"/>
      <c r="AT175" s="401"/>
      <c r="AU175" s="401"/>
      <c r="AV175" s="401"/>
      <c r="AW175" s="402"/>
      <c r="AX175" s="131"/>
      <c r="AY175" s="132"/>
      <c r="AZ175" s="132"/>
      <c r="BA175" s="132"/>
      <c r="BB175" s="85"/>
      <c r="BC175" s="85"/>
      <c r="BD175" s="8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</row>
    <row r="176" spans="2:74" ht="16.5" customHeight="1">
      <c r="B176" s="403" t="s">
        <v>196</v>
      </c>
      <c r="C176" s="403"/>
      <c r="D176" s="404" t="str">
        <f t="shared" si="29"/>
        <v/>
      </c>
      <c r="E176" s="404"/>
      <c r="F176" s="404"/>
      <c r="G176" s="404"/>
      <c r="H176" s="404"/>
      <c r="I176" s="404"/>
      <c r="J176" s="404"/>
      <c r="K176" s="404"/>
      <c r="L176" s="404"/>
      <c r="M176" s="405"/>
      <c r="N176" s="406"/>
      <c r="O176" s="407"/>
      <c r="P176" s="407"/>
      <c r="Q176" s="407"/>
      <c r="R176" s="407"/>
      <c r="S176" s="407"/>
      <c r="T176" s="407"/>
      <c r="U176" s="408"/>
      <c r="V176" s="406"/>
      <c r="W176" s="407"/>
      <c r="X176" s="407"/>
      <c r="Y176" s="407"/>
      <c r="Z176" s="407"/>
      <c r="AA176" s="407"/>
      <c r="AB176" s="407"/>
      <c r="AC176" s="408"/>
      <c r="AD176" s="409"/>
      <c r="AE176" s="409"/>
      <c r="AF176" s="409"/>
      <c r="AG176" s="409"/>
      <c r="AH176" s="410"/>
      <c r="AI176" s="401"/>
      <c r="AJ176" s="401"/>
      <c r="AK176" s="411"/>
      <c r="AL176" s="401"/>
      <c r="AM176" s="401"/>
      <c r="AN176" s="401"/>
      <c r="AO176" s="402"/>
      <c r="AP176" s="410"/>
      <c r="AQ176" s="401"/>
      <c r="AR176" s="401"/>
      <c r="AS176" s="411"/>
      <c r="AT176" s="401"/>
      <c r="AU176" s="401"/>
      <c r="AV176" s="401"/>
      <c r="AW176" s="402"/>
      <c r="AX176" s="131"/>
      <c r="AY176" s="132"/>
      <c r="AZ176" s="132"/>
      <c r="BA176" s="132"/>
      <c r="BB176" s="85"/>
      <c r="BC176" s="85"/>
      <c r="BD176" s="8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</row>
    <row r="177" spans="2:74" ht="16.5" customHeight="1">
      <c r="B177" s="403" t="s">
        <v>197</v>
      </c>
      <c r="C177" s="403"/>
      <c r="D177" s="404" t="str">
        <f t="shared" si="29"/>
        <v/>
      </c>
      <c r="E177" s="404"/>
      <c r="F177" s="404"/>
      <c r="G177" s="404"/>
      <c r="H177" s="404"/>
      <c r="I177" s="404"/>
      <c r="J177" s="404"/>
      <c r="K177" s="404"/>
      <c r="L177" s="404"/>
      <c r="M177" s="405"/>
      <c r="N177" s="406"/>
      <c r="O177" s="407"/>
      <c r="P177" s="407"/>
      <c r="Q177" s="407"/>
      <c r="R177" s="407"/>
      <c r="S177" s="407"/>
      <c r="T177" s="407"/>
      <c r="U177" s="408"/>
      <c r="V177" s="406"/>
      <c r="W177" s="407"/>
      <c r="X177" s="407"/>
      <c r="Y177" s="407"/>
      <c r="Z177" s="407"/>
      <c r="AA177" s="407"/>
      <c r="AB177" s="407"/>
      <c r="AC177" s="408"/>
      <c r="AD177" s="409"/>
      <c r="AE177" s="409"/>
      <c r="AF177" s="409"/>
      <c r="AG177" s="409"/>
      <c r="AH177" s="410"/>
      <c r="AI177" s="401"/>
      <c r="AJ177" s="401"/>
      <c r="AK177" s="411"/>
      <c r="AL177" s="401"/>
      <c r="AM177" s="401"/>
      <c r="AN177" s="401"/>
      <c r="AO177" s="402"/>
      <c r="AP177" s="410"/>
      <c r="AQ177" s="401"/>
      <c r="AR177" s="401"/>
      <c r="AS177" s="411"/>
      <c r="AT177" s="401"/>
      <c r="AU177" s="401"/>
      <c r="AV177" s="401"/>
      <c r="AW177" s="402"/>
      <c r="AX177" s="131"/>
      <c r="AY177" s="132"/>
      <c r="AZ177" s="132"/>
      <c r="BA177" s="132"/>
      <c r="BB177" s="85"/>
      <c r="BC177" s="85"/>
      <c r="BD177" s="8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</row>
    <row r="178" spans="2:74" ht="18.75" customHeight="1">
      <c r="B178" s="403" t="s">
        <v>198</v>
      </c>
      <c r="C178" s="403"/>
      <c r="D178" s="404" t="str">
        <f t="shared" si="29"/>
        <v/>
      </c>
      <c r="E178" s="404"/>
      <c r="F178" s="404"/>
      <c r="G178" s="404"/>
      <c r="H178" s="404"/>
      <c r="I178" s="404"/>
      <c r="J178" s="404"/>
      <c r="K178" s="404"/>
      <c r="L178" s="404"/>
      <c r="M178" s="405"/>
      <c r="N178" s="406"/>
      <c r="O178" s="407"/>
      <c r="P178" s="407"/>
      <c r="Q178" s="407"/>
      <c r="R178" s="407"/>
      <c r="S178" s="407"/>
      <c r="T178" s="407"/>
      <c r="U178" s="408"/>
      <c r="V178" s="406"/>
      <c r="W178" s="407"/>
      <c r="X178" s="407"/>
      <c r="Y178" s="407"/>
      <c r="Z178" s="407"/>
      <c r="AA178" s="407"/>
      <c r="AB178" s="407"/>
      <c r="AC178" s="408"/>
      <c r="AD178" s="409"/>
      <c r="AE178" s="409"/>
      <c r="AF178" s="409"/>
      <c r="AG178" s="409"/>
      <c r="AH178" s="410"/>
      <c r="AI178" s="401"/>
      <c r="AJ178" s="401"/>
      <c r="AK178" s="411"/>
      <c r="AL178" s="401"/>
      <c r="AM178" s="401"/>
      <c r="AN178" s="401"/>
      <c r="AO178" s="402"/>
      <c r="AP178" s="410"/>
      <c r="AQ178" s="401"/>
      <c r="AR178" s="401"/>
      <c r="AS178" s="411"/>
      <c r="AT178" s="401"/>
      <c r="AU178" s="401"/>
      <c r="AV178" s="401"/>
      <c r="AW178" s="402"/>
      <c r="AX178" s="131"/>
      <c r="AY178" s="132"/>
      <c r="AZ178" s="132"/>
      <c r="BA178" s="132"/>
      <c r="BB178" s="132"/>
      <c r="BC178" s="132"/>
      <c r="BD178" s="132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</row>
    <row r="179" spans="2:74" ht="16.5" customHeight="1">
      <c r="B179" s="403" t="s">
        <v>199</v>
      </c>
      <c r="C179" s="403"/>
      <c r="D179" s="404" t="str">
        <f t="shared" si="29"/>
        <v/>
      </c>
      <c r="E179" s="404"/>
      <c r="F179" s="404"/>
      <c r="G179" s="404"/>
      <c r="H179" s="404"/>
      <c r="I179" s="404"/>
      <c r="J179" s="404"/>
      <c r="K179" s="404"/>
      <c r="L179" s="404"/>
      <c r="M179" s="405"/>
      <c r="N179" s="406"/>
      <c r="O179" s="407"/>
      <c r="P179" s="407"/>
      <c r="Q179" s="407"/>
      <c r="R179" s="407"/>
      <c r="S179" s="407"/>
      <c r="T179" s="407"/>
      <c r="U179" s="408"/>
      <c r="V179" s="406"/>
      <c r="W179" s="407"/>
      <c r="X179" s="407"/>
      <c r="Y179" s="407"/>
      <c r="Z179" s="407"/>
      <c r="AA179" s="407"/>
      <c r="AB179" s="407"/>
      <c r="AC179" s="408"/>
      <c r="AD179" s="409"/>
      <c r="AE179" s="409"/>
      <c r="AF179" s="409"/>
      <c r="AG179" s="409"/>
      <c r="AH179" s="410"/>
      <c r="AI179" s="401"/>
      <c r="AJ179" s="401"/>
      <c r="AK179" s="411"/>
      <c r="AL179" s="401"/>
      <c r="AM179" s="401"/>
      <c r="AN179" s="401"/>
      <c r="AO179" s="402"/>
      <c r="AP179" s="410"/>
      <c r="AQ179" s="401"/>
      <c r="AR179" s="401"/>
      <c r="AS179" s="411"/>
      <c r="AT179" s="401"/>
      <c r="AU179" s="401"/>
      <c r="AV179" s="401"/>
      <c r="AW179" s="402"/>
      <c r="AX179" s="131"/>
      <c r="AY179" s="132"/>
      <c r="AZ179" s="132"/>
      <c r="BA179" s="132"/>
      <c r="BB179" s="85"/>
      <c r="BC179" s="85"/>
      <c r="BD179" s="8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</row>
    <row r="180" spans="2:74" ht="16.5" customHeight="1">
      <c r="B180" s="403" t="s">
        <v>200</v>
      </c>
      <c r="C180" s="403"/>
      <c r="D180" s="404" t="str">
        <f t="shared" si="29"/>
        <v/>
      </c>
      <c r="E180" s="404"/>
      <c r="F180" s="404"/>
      <c r="G180" s="404"/>
      <c r="H180" s="404"/>
      <c r="I180" s="404"/>
      <c r="J180" s="404"/>
      <c r="K180" s="404"/>
      <c r="L180" s="404"/>
      <c r="M180" s="405"/>
      <c r="N180" s="406"/>
      <c r="O180" s="407"/>
      <c r="P180" s="407"/>
      <c r="Q180" s="407"/>
      <c r="R180" s="407"/>
      <c r="S180" s="407"/>
      <c r="T180" s="407"/>
      <c r="U180" s="408"/>
      <c r="V180" s="406"/>
      <c r="W180" s="407"/>
      <c r="X180" s="407"/>
      <c r="Y180" s="407"/>
      <c r="Z180" s="407"/>
      <c r="AA180" s="407"/>
      <c r="AB180" s="407"/>
      <c r="AC180" s="408"/>
      <c r="AD180" s="409"/>
      <c r="AE180" s="409"/>
      <c r="AF180" s="409"/>
      <c r="AG180" s="409"/>
      <c r="AH180" s="410"/>
      <c r="AI180" s="401"/>
      <c r="AJ180" s="401"/>
      <c r="AK180" s="411"/>
      <c r="AL180" s="401"/>
      <c r="AM180" s="401"/>
      <c r="AN180" s="401"/>
      <c r="AO180" s="402"/>
      <c r="AP180" s="410"/>
      <c r="AQ180" s="401"/>
      <c r="AR180" s="401"/>
      <c r="AS180" s="411"/>
      <c r="AT180" s="401"/>
      <c r="AU180" s="401"/>
      <c r="AV180" s="401"/>
      <c r="AW180" s="402"/>
      <c r="AX180" s="131"/>
      <c r="AY180" s="132"/>
      <c r="AZ180" s="132"/>
      <c r="BA180" s="132"/>
      <c r="BB180" s="85"/>
      <c r="BC180" s="85"/>
      <c r="BD180" s="8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</row>
    <row r="181" spans="2:74" ht="16.5" customHeight="1">
      <c r="B181" s="403" t="s">
        <v>201</v>
      </c>
      <c r="C181" s="403"/>
      <c r="D181" s="404" t="str">
        <f t="shared" si="29"/>
        <v/>
      </c>
      <c r="E181" s="404"/>
      <c r="F181" s="404"/>
      <c r="G181" s="404"/>
      <c r="H181" s="404"/>
      <c r="I181" s="404"/>
      <c r="J181" s="404"/>
      <c r="K181" s="404"/>
      <c r="L181" s="404"/>
      <c r="M181" s="405"/>
      <c r="N181" s="406"/>
      <c r="O181" s="407"/>
      <c r="P181" s="407"/>
      <c r="Q181" s="407"/>
      <c r="R181" s="407"/>
      <c r="S181" s="407"/>
      <c r="T181" s="407"/>
      <c r="U181" s="408"/>
      <c r="V181" s="406"/>
      <c r="W181" s="407"/>
      <c r="X181" s="407"/>
      <c r="Y181" s="407"/>
      <c r="Z181" s="407"/>
      <c r="AA181" s="407"/>
      <c r="AB181" s="407"/>
      <c r="AC181" s="408"/>
      <c r="AD181" s="409"/>
      <c r="AE181" s="409"/>
      <c r="AF181" s="409"/>
      <c r="AG181" s="409"/>
      <c r="AH181" s="410"/>
      <c r="AI181" s="401"/>
      <c r="AJ181" s="401"/>
      <c r="AK181" s="411"/>
      <c r="AL181" s="401"/>
      <c r="AM181" s="401"/>
      <c r="AN181" s="401"/>
      <c r="AO181" s="402"/>
      <c r="AP181" s="410"/>
      <c r="AQ181" s="401"/>
      <c r="AR181" s="401"/>
      <c r="AS181" s="411"/>
      <c r="AT181" s="401"/>
      <c r="AU181" s="401"/>
      <c r="AV181" s="401"/>
      <c r="AW181" s="402"/>
      <c r="AX181" s="131"/>
      <c r="AY181" s="132"/>
      <c r="AZ181" s="132"/>
      <c r="BA181" s="132"/>
      <c r="BB181" s="85"/>
      <c r="BC181" s="85"/>
      <c r="BD181" s="8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</row>
    <row r="182" spans="2:74" ht="16.5" customHeight="1">
      <c r="B182" s="403" t="s">
        <v>202</v>
      </c>
      <c r="C182" s="403"/>
      <c r="D182" s="404" t="str">
        <f t="shared" si="29"/>
        <v/>
      </c>
      <c r="E182" s="404"/>
      <c r="F182" s="404"/>
      <c r="G182" s="404"/>
      <c r="H182" s="404"/>
      <c r="I182" s="404"/>
      <c r="J182" s="404"/>
      <c r="K182" s="404"/>
      <c r="L182" s="404"/>
      <c r="M182" s="405"/>
      <c r="N182" s="406"/>
      <c r="O182" s="407"/>
      <c r="P182" s="407"/>
      <c r="Q182" s="407"/>
      <c r="R182" s="407"/>
      <c r="S182" s="407"/>
      <c r="T182" s="407"/>
      <c r="U182" s="408"/>
      <c r="V182" s="406"/>
      <c r="W182" s="407"/>
      <c r="X182" s="407"/>
      <c r="Y182" s="407"/>
      <c r="Z182" s="407"/>
      <c r="AA182" s="407"/>
      <c r="AB182" s="407"/>
      <c r="AC182" s="408"/>
      <c r="AD182" s="409"/>
      <c r="AE182" s="409"/>
      <c r="AF182" s="409"/>
      <c r="AG182" s="409"/>
      <c r="AH182" s="410"/>
      <c r="AI182" s="401"/>
      <c r="AJ182" s="401"/>
      <c r="AK182" s="411"/>
      <c r="AL182" s="401"/>
      <c r="AM182" s="401"/>
      <c r="AN182" s="401"/>
      <c r="AO182" s="402"/>
      <c r="AP182" s="410"/>
      <c r="AQ182" s="401"/>
      <c r="AR182" s="401"/>
      <c r="AS182" s="411"/>
      <c r="AT182" s="401"/>
      <c r="AU182" s="401"/>
      <c r="AV182" s="401"/>
      <c r="AW182" s="402"/>
      <c r="AX182" s="131"/>
      <c r="AY182" s="132"/>
      <c r="AZ182" s="132"/>
      <c r="BA182" s="132"/>
      <c r="BB182" s="85"/>
      <c r="BC182" s="85"/>
      <c r="BD182" s="8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</row>
    <row r="183" spans="2:74" ht="16.5" customHeight="1"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</row>
    <row r="184" spans="2:74" s="86" customFormat="1" ht="17.25" thickBot="1">
      <c r="B184" s="391" t="s">
        <v>280</v>
      </c>
      <c r="C184" s="391"/>
      <c r="D184" s="391"/>
      <c r="E184" s="391"/>
      <c r="F184" s="391"/>
      <c r="G184" s="391"/>
      <c r="H184" s="391"/>
      <c r="I184" s="391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</row>
    <row r="185" spans="2:74" s="86" customFormat="1">
      <c r="B185" s="392" t="s">
        <v>59</v>
      </c>
      <c r="C185" s="384"/>
      <c r="D185" s="384"/>
      <c r="E185" s="384"/>
      <c r="F185" s="384"/>
      <c r="G185" s="384"/>
      <c r="H185" s="384"/>
      <c r="I185" s="384"/>
      <c r="J185" s="384"/>
      <c r="K185" s="393"/>
      <c r="L185" s="393"/>
      <c r="M185" s="393"/>
      <c r="N185" s="393"/>
      <c r="O185" s="393"/>
      <c r="P185" s="393"/>
      <c r="Q185" s="393"/>
      <c r="R185" s="393"/>
      <c r="S185" s="393"/>
      <c r="T185" s="393"/>
      <c r="U185" s="393"/>
      <c r="V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F185" s="393"/>
      <c r="AG185" s="393"/>
      <c r="AH185" s="393"/>
      <c r="AI185" s="393"/>
      <c r="AJ185" s="393"/>
      <c r="AK185" s="393"/>
      <c r="AL185" s="393"/>
      <c r="AM185" s="393"/>
      <c r="AN185" s="393"/>
      <c r="AO185" s="393"/>
      <c r="AP185" s="393"/>
      <c r="AQ185" s="393"/>
      <c r="AR185" s="394"/>
      <c r="AS185" s="83"/>
    </row>
    <row r="186" spans="2:74" s="86" customFormat="1" ht="17.25" thickBot="1">
      <c r="B186" s="395" t="s">
        <v>60</v>
      </c>
      <c r="C186" s="396"/>
      <c r="D186" s="396"/>
      <c r="E186" s="396"/>
      <c r="F186" s="396"/>
      <c r="G186" s="396"/>
      <c r="H186" s="396"/>
      <c r="I186" s="396"/>
      <c r="J186" s="396"/>
      <c r="K186" s="397"/>
      <c r="L186" s="397"/>
      <c r="M186" s="397"/>
      <c r="N186" s="397"/>
      <c r="O186" s="397"/>
      <c r="P186" s="397"/>
      <c r="Q186" s="397"/>
      <c r="R186" s="397"/>
      <c r="S186" s="397"/>
      <c r="T186" s="397"/>
      <c r="U186" s="397"/>
      <c r="V186" s="397"/>
      <c r="W186" s="397"/>
      <c r="X186" s="397"/>
      <c r="Y186" s="397"/>
      <c r="Z186" s="397"/>
      <c r="AA186" s="397"/>
      <c r="AB186" s="397"/>
      <c r="AC186" s="397"/>
      <c r="AD186" s="397"/>
      <c r="AE186" s="397"/>
      <c r="AF186" s="397"/>
      <c r="AG186" s="397"/>
      <c r="AH186" s="397"/>
      <c r="AI186" s="397"/>
      <c r="AJ186" s="397"/>
      <c r="AK186" s="397"/>
      <c r="AL186" s="397"/>
      <c r="AM186" s="397"/>
      <c r="AN186" s="397"/>
      <c r="AO186" s="397"/>
      <c r="AP186" s="397"/>
      <c r="AQ186" s="397"/>
      <c r="AR186" s="398"/>
      <c r="AS186" s="83"/>
    </row>
    <row r="187" spans="2:74" s="86" customFormat="1">
      <c r="B187" s="399"/>
      <c r="C187" s="400"/>
      <c r="D187" s="400"/>
      <c r="E187" s="400"/>
      <c r="F187" s="400"/>
      <c r="G187" s="400"/>
      <c r="H187" s="400"/>
      <c r="I187" s="400"/>
      <c r="J187" s="400"/>
      <c r="K187" s="384" t="s">
        <v>61</v>
      </c>
      <c r="L187" s="384"/>
      <c r="M187" s="384"/>
      <c r="N187" s="384"/>
      <c r="O187" s="384"/>
      <c r="P187" s="384"/>
      <c r="Q187" s="384"/>
      <c r="R187" s="384"/>
      <c r="S187" s="384"/>
      <c r="T187" s="384"/>
      <c r="U187" s="384" t="s">
        <v>62</v>
      </c>
      <c r="V187" s="384"/>
      <c r="W187" s="384"/>
      <c r="X187" s="384"/>
      <c r="Y187" s="384"/>
      <c r="Z187" s="384" t="s">
        <v>63</v>
      </c>
      <c r="AA187" s="384"/>
      <c r="AB187" s="384"/>
      <c r="AC187" s="384"/>
      <c r="AD187" s="384"/>
      <c r="AE187" s="384"/>
      <c r="AF187" s="384"/>
      <c r="AG187" s="384" t="s">
        <v>64</v>
      </c>
      <c r="AH187" s="384"/>
      <c r="AI187" s="384"/>
      <c r="AJ187" s="384"/>
      <c r="AK187" s="384"/>
      <c r="AL187" s="384" t="s">
        <v>65</v>
      </c>
      <c r="AM187" s="384"/>
      <c r="AN187" s="384"/>
      <c r="AO187" s="384"/>
      <c r="AP187" s="384"/>
      <c r="AQ187" s="384"/>
      <c r="AR187" s="385"/>
      <c r="AS187" s="83"/>
    </row>
    <row r="188" spans="2:74" s="86" customFormat="1" ht="25.5">
      <c r="B188" s="386" t="s">
        <v>66</v>
      </c>
      <c r="C188" s="387"/>
      <c r="D188" s="387"/>
      <c r="E188" s="387"/>
      <c r="F188" s="387"/>
      <c r="G188" s="387"/>
      <c r="H188" s="387"/>
      <c r="I188" s="387"/>
      <c r="J188" s="387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388"/>
      <c r="V188" s="388"/>
      <c r="W188" s="388"/>
      <c r="X188" s="388"/>
      <c r="Y188" s="388"/>
      <c r="Z188" s="388" ph="1"/>
      <c r="AA188" s="388" ph="1"/>
      <c r="AB188" s="388" ph="1"/>
      <c r="AC188" s="388" ph="1"/>
      <c r="AD188" s="388" ph="1"/>
      <c r="AE188" s="388" ph="1"/>
      <c r="AF188" s="388" ph="1"/>
      <c r="AG188" s="388"/>
      <c r="AH188" s="388"/>
      <c r="AI188" s="388"/>
      <c r="AJ188" s="388"/>
      <c r="AK188" s="388"/>
      <c r="AL188" s="389"/>
      <c r="AM188" s="388"/>
      <c r="AN188" s="388"/>
      <c r="AO188" s="388"/>
      <c r="AP188" s="388"/>
      <c r="AQ188" s="388"/>
      <c r="AR188" s="390"/>
      <c r="AS188" s="83"/>
    </row>
    <row r="189" spans="2:74" s="86" customFormat="1" ht="26.25" thickBot="1">
      <c r="B189" s="379" t="s">
        <v>67</v>
      </c>
      <c r="C189" s="380"/>
      <c r="D189" s="380"/>
      <c r="E189" s="380"/>
      <c r="F189" s="380"/>
      <c r="G189" s="380"/>
      <c r="H189" s="380"/>
      <c r="I189" s="380"/>
      <c r="J189" s="380"/>
      <c r="K189" s="381"/>
      <c r="L189" s="381"/>
      <c r="M189" s="381"/>
      <c r="N189" s="381"/>
      <c r="O189" s="381"/>
      <c r="P189" s="381"/>
      <c r="Q189" s="381"/>
      <c r="R189" s="381"/>
      <c r="S189" s="381"/>
      <c r="T189" s="381"/>
      <c r="U189" s="381"/>
      <c r="V189" s="381"/>
      <c r="W189" s="381"/>
      <c r="X189" s="381"/>
      <c r="Y189" s="381"/>
      <c r="Z189" s="381" ph="1"/>
      <c r="AA189" s="381" ph="1"/>
      <c r="AB189" s="381" ph="1"/>
      <c r="AC189" s="381" ph="1"/>
      <c r="AD189" s="381" ph="1"/>
      <c r="AE189" s="381" ph="1"/>
      <c r="AF189" s="381" ph="1"/>
      <c r="AG189" s="381"/>
      <c r="AH189" s="381"/>
      <c r="AI189" s="381"/>
      <c r="AJ189" s="381"/>
      <c r="AK189" s="381"/>
      <c r="AL189" s="382"/>
      <c r="AM189" s="381"/>
      <c r="AN189" s="381"/>
      <c r="AO189" s="381"/>
      <c r="AP189" s="381"/>
      <c r="AQ189" s="381"/>
      <c r="AR189" s="383"/>
      <c r="AS189" s="83"/>
    </row>
    <row r="194" spans="27:33" ht="25.5">
      <c r="AA194" s="84" ph="1"/>
      <c r="AB194" s="84" ph="1"/>
      <c r="AC194" s="84" ph="1"/>
      <c r="AD194" s="84" ph="1"/>
      <c r="AE194" s="84" ph="1"/>
      <c r="AF194" s="84" ph="1"/>
      <c r="AG194" s="84" ph="1"/>
    </row>
    <row r="195" spans="27:33" ht="25.5">
      <c r="AA195" s="84" ph="1"/>
      <c r="AB195" s="84" ph="1"/>
      <c r="AC195" s="84" ph="1"/>
      <c r="AD195" s="84" ph="1"/>
      <c r="AE195" s="84" ph="1"/>
      <c r="AF195" s="84" ph="1"/>
      <c r="AG195" s="84" ph="1"/>
    </row>
    <row r="196" spans="27:33" ht="25.5">
      <c r="AA196" s="84" ph="1"/>
      <c r="AB196" s="84" ph="1"/>
      <c r="AC196" s="84" ph="1"/>
      <c r="AD196" s="84" ph="1"/>
      <c r="AE196" s="84" ph="1"/>
      <c r="AF196" s="84" ph="1"/>
      <c r="AG196" s="84" ph="1"/>
    </row>
    <row r="197" spans="27:33" ht="25.5">
      <c r="AA197" s="84" ph="1"/>
      <c r="AB197" s="84" ph="1"/>
      <c r="AC197" s="84" ph="1"/>
      <c r="AD197" s="84" ph="1"/>
      <c r="AE197" s="84" ph="1"/>
      <c r="AF197" s="84" ph="1"/>
      <c r="AG197" s="84" ph="1"/>
    </row>
    <row r="203" spans="27:33" ht="25.5">
      <c r="AA203" s="84" ph="1"/>
      <c r="AB203" s="84" ph="1"/>
      <c r="AC203" s="84" ph="1"/>
      <c r="AD203" s="84" ph="1"/>
      <c r="AE203" s="84" ph="1"/>
      <c r="AF203" s="84" ph="1"/>
      <c r="AG203" s="84" ph="1"/>
    </row>
    <row r="204" spans="27:33" ht="25.5">
      <c r="AA204" s="84" ph="1"/>
      <c r="AB204" s="84" ph="1"/>
      <c r="AC204" s="84" ph="1"/>
      <c r="AD204" s="84" ph="1"/>
      <c r="AE204" s="84" ph="1"/>
      <c r="AF204" s="84" ph="1"/>
      <c r="AG204" s="84" ph="1"/>
    </row>
    <row r="205" spans="27:33" ht="25.5">
      <c r="AA205" s="84" ph="1"/>
      <c r="AB205" s="84" ph="1"/>
      <c r="AC205" s="84" ph="1"/>
      <c r="AD205" s="84" ph="1"/>
      <c r="AE205" s="84" ph="1"/>
      <c r="AF205" s="84" ph="1"/>
      <c r="AG205" s="84" ph="1"/>
    </row>
    <row r="206" spans="27:33" ht="25.5">
      <c r="AA206" s="84" ph="1"/>
      <c r="AB206" s="84" ph="1"/>
      <c r="AC206" s="84" ph="1"/>
      <c r="AD206" s="84" ph="1"/>
      <c r="AE206" s="84" ph="1"/>
      <c r="AF206" s="84" ph="1"/>
      <c r="AG206" s="84" ph="1"/>
    </row>
    <row r="210" spans="27:33" ht="25.5">
      <c r="AA210" s="84" ph="1"/>
      <c r="AB210" s="84" ph="1"/>
      <c r="AC210" s="84" ph="1"/>
      <c r="AD210" s="84" ph="1"/>
      <c r="AE210" s="84" ph="1"/>
      <c r="AF210" s="84" ph="1"/>
      <c r="AG210" s="84" ph="1"/>
    </row>
    <row r="211" spans="27:33" ht="25.5">
      <c r="AA211" s="84" ph="1"/>
      <c r="AB211" s="84" ph="1"/>
      <c r="AC211" s="84" ph="1"/>
      <c r="AD211" s="84" ph="1"/>
      <c r="AE211" s="84" ph="1"/>
      <c r="AF211" s="84" ph="1"/>
      <c r="AG211" s="84" ph="1"/>
    </row>
    <row r="212" spans="27:33" ht="25.5">
      <c r="AA212" s="84" ph="1"/>
      <c r="AB212" s="84" ph="1"/>
      <c r="AC212" s="84" ph="1"/>
      <c r="AD212" s="84" ph="1"/>
      <c r="AE212" s="84" ph="1"/>
      <c r="AF212" s="84" ph="1"/>
      <c r="AG212" s="84" ph="1"/>
    </row>
    <row r="213" spans="27:33" ht="25.5">
      <c r="AA213" s="84" ph="1"/>
      <c r="AB213" s="84" ph="1"/>
      <c r="AC213" s="84" ph="1"/>
      <c r="AD213" s="84" ph="1"/>
      <c r="AE213" s="84" ph="1"/>
      <c r="AF213" s="84" ph="1"/>
      <c r="AG213" s="84" ph="1"/>
    </row>
    <row r="219" spans="27:33" ht="25.5">
      <c r="AA219" s="84" ph="1"/>
      <c r="AB219" s="84" ph="1"/>
      <c r="AC219" s="84" ph="1"/>
      <c r="AD219" s="84" ph="1"/>
      <c r="AE219" s="84" ph="1"/>
      <c r="AF219" s="84" ph="1"/>
      <c r="AG219" s="84" ph="1"/>
    </row>
    <row r="222" spans="27:33" ht="25.5">
      <c r="AA222" s="84" ph="1"/>
      <c r="AB222" s="84" ph="1"/>
      <c r="AC222" s="84" ph="1"/>
      <c r="AD222" s="84" ph="1"/>
      <c r="AE222" s="84" ph="1"/>
      <c r="AF222" s="84" ph="1"/>
      <c r="AG222" s="84" ph="1"/>
    </row>
    <row r="223" spans="27:33" ht="25.5">
      <c r="AA223" s="84" ph="1"/>
      <c r="AB223" s="84" ph="1"/>
      <c r="AC223" s="84" ph="1"/>
      <c r="AD223" s="84" ph="1"/>
      <c r="AE223" s="84" ph="1"/>
      <c r="AF223" s="84" ph="1"/>
      <c r="AG223" s="84" ph="1"/>
    </row>
    <row r="224" spans="27:33" ht="25.5">
      <c r="AA224" s="84" ph="1"/>
      <c r="AB224" s="84" ph="1"/>
      <c r="AC224" s="84" ph="1"/>
      <c r="AD224" s="84" ph="1"/>
      <c r="AE224" s="84" ph="1"/>
      <c r="AF224" s="84" ph="1"/>
      <c r="AG224" s="84" ph="1"/>
    </row>
    <row r="225" spans="27:33" ht="25.5">
      <c r="AA225" s="84" ph="1"/>
      <c r="AB225" s="84" ph="1"/>
      <c r="AC225" s="84" ph="1"/>
      <c r="AD225" s="84" ph="1"/>
      <c r="AE225" s="84" ph="1"/>
      <c r="AF225" s="84" ph="1"/>
      <c r="AG225" s="84" ph="1"/>
    </row>
    <row r="227" spans="27:33" ht="25.5">
      <c r="AA227" s="84" ph="1"/>
      <c r="AB227" s="84" ph="1"/>
      <c r="AC227" s="84" ph="1"/>
      <c r="AD227" s="84" ph="1"/>
      <c r="AE227" s="84" ph="1"/>
      <c r="AF227" s="84" ph="1"/>
      <c r="AG227" s="84" ph="1"/>
    </row>
    <row r="229" spans="27:33" ht="25.5">
      <c r="AA229" s="84" ph="1"/>
      <c r="AB229" s="84" ph="1"/>
      <c r="AC229" s="84" ph="1"/>
      <c r="AD229" s="84" ph="1"/>
      <c r="AE229" s="84" ph="1"/>
      <c r="AF229" s="84" ph="1"/>
      <c r="AG229" s="84" ph="1"/>
    </row>
    <row r="230" spans="27:33" ht="25.5">
      <c r="AA230" s="84" ph="1"/>
      <c r="AB230" s="84" ph="1"/>
      <c r="AC230" s="84" ph="1"/>
      <c r="AD230" s="84" ph="1"/>
      <c r="AE230" s="84" ph="1"/>
      <c r="AF230" s="84" ph="1"/>
      <c r="AG230" s="84" ph="1"/>
    </row>
    <row r="231" spans="27:33" ht="25.5">
      <c r="AA231" s="84" ph="1"/>
      <c r="AB231" s="84" ph="1"/>
      <c r="AC231" s="84" ph="1"/>
      <c r="AD231" s="84" ph="1"/>
      <c r="AE231" s="84" ph="1"/>
      <c r="AF231" s="84" ph="1"/>
      <c r="AG231" s="84" ph="1"/>
    </row>
    <row r="232" spans="27:33" ht="25.5">
      <c r="AA232" s="84" ph="1"/>
      <c r="AB232" s="84" ph="1"/>
      <c r="AC232" s="84" ph="1"/>
      <c r="AD232" s="84" ph="1"/>
      <c r="AE232" s="84" ph="1"/>
      <c r="AF232" s="84" ph="1"/>
      <c r="AG232" s="84" ph="1"/>
    </row>
    <row r="235" spans="27:33" ht="25.5">
      <c r="AA235" s="84" ph="1"/>
      <c r="AB235" s="84" ph="1"/>
      <c r="AC235" s="84" ph="1"/>
      <c r="AD235" s="84" ph="1"/>
      <c r="AE235" s="84" ph="1"/>
      <c r="AF235" s="84" ph="1"/>
      <c r="AG235" s="84" ph="1"/>
    </row>
    <row r="238" spans="27:33" ht="25.5">
      <c r="AA238" s="84" ph="1"/>
      <c r="AB238" s="84" ph="1"/>
      <c r="AC238" s="84" ph="1"/>
      <c r="AD238" s="84" ph="1"/>
      <c r="AE238" s="84" ph="1"/>
      <c r="AF238" s="84" ph="1"/>
      <c r="AG238" s="84" ph="1"/>
    </row>
    <row r="239" spans="27:33" ht="25.5">
      <c r="AA239" s="84" ph="1"/>
      <c r="AB239" s="84" ph="1"/>
      <c r="AC239" s="84" ph="1"/>
      <c r="AD239" s="84" ph="1"/>
      <c r="AE239" s="84" ph="1"/>
      <c r="AF239" s="84" ph="1"/>
      <c r="AG239" s="84" ph="1"/>
    </row>
    <row r="240" spans="27:33" ht="25.5">
      <c r="AA240" s="84" ph="1"/>
      <c r="AB240" s="84" ph="1"/>
      <c r="AC240" s="84" ph="1"/>
      <c r="AD240" s="84" ph="1"/>
      <c r="AE240" s="84" ph="1"/>
      <c r="AF240" s="84" ph="1"/>
      <c r="AG240" s="84" ph="1"/>
    </row>
    <row r="241" spans="27:33" ht="25.5">
      <c r="AA241" s="84" ph="1"/>
      <c r="AB241" s="84" ph="1"/>
      <c r="AC241" s="84" ph="1"/>
      <c r="AD241" s="84" ph="1"/>
      <c r="AE241" s="84" ph="1"/>
      <c r="AF241" s="84" ph="1"/>
      <c r="AG241" s="84" ph="1"/>
    </row>
    <row r="242" spans="27:33" ht="25.5">
      <c r="AA242" s="84" ph="1"/>
      <c r="AB242" s="84" ph="1"/>
      <c r="AC242" s="84" ph="1"/>
      <c r="AD242" s="84" ph="1"/>
      <c r="AE242" s="84" ph="1"/>
      <c r="AF242" s="84" ph="1"/>
      <c r="AG242" s="84" ph="1"/>
    </row>
    <row r="243" spans="27:33" ht="25.5">
      <c r="AA243" s="84" ph="1"/>
      <c r="AB243" s="84" ph="1"/>
      <c r="AC243" s="84" ph="1"/>
      <c r="AD243" s="84" ph="1"/>
      <c r="AE243" s="84" ph="1"/>
      <c r="AF243" s="84" ph="1"/>
      <c r="AG243" s="84" ph="1"/>
    </row>
    <row r="245" spans="27:33" ht="25.5">
      <c r="AA245" s="84" ph="1"/>
      <c r="AB245" s="84" ph="1"/>
      <c r="AC245" s="84" ph="1"/>
      <c r="AD245" s="84" ph="1"/>
      <c r="AE245" s="84" ph="1"/>
      <c r="AF245" s="84" ph="1"/>
      <c r="AG245" s="84" ph="1"/>
    </row>
    <row r="246" spans="27:33" ht="25.5">
      <c r="AA246" s="84" ph="1"/>
      <c r="AB246" s="84" ph="1"/>
      <c r="AC246" s="84" ph="1"/>
      <c r="AD246" s="84" ph="1"/>
      <c r="AE246" s="84" ph="1"/>
      <c r="AF246" s="84" ph="1"/>
      <c r="AG246" s="84" ph="1"/>
    </row>
    <row r="247" spans="27:33" ht="25.5">
      <c r="AA247" s="84" ph="1"/>
      <c r="AB247" s="84" ph="1"/>
      <c r="AC247" s="84" ph="1"/>
      <c r="AD247" s="84" ph="1"/>
      <c r="AE247" s="84" ph="1"/>
      <c r="AF247" s="84" ph="1"/>
      <c r="AG247" s="84" ph="1"/>
    </row>
    <row r="248" spans="27:33" ht="25.5">
      <c r="AA248" s="84" ph="1"/>
      <c r="AB248" s="84" ph="1"/>
      <c r="AC248" s="84" ph="1"/>
      <c r="AD248" s="84" ph="1"/>
      <c r="AE248" s="84" ph="1"/>
      <c r="AF248" s="84" ph="1"/>
      <c r="AG248" s="84" ph="1"/>
    </row>
    <row r="251" spans="27:33" ht="25.5">
      <c r="AA251" s="84" ph="1"/>
      <c r="AB251" s="84" ph="1"/>
      <c r="AC251" s="84" ph="1"/>
      <c r="AD251" s="84" ph="1"/>
      <c r="AE251" s="84" ph="1"/>
      <c r="AF251" s="84" ph="1"/>
      <c r="AG251" s="84" ph="1"/>
    </row>
    <row r="252" spans="27:33" ht="25.5">
      <c r="AA252" s="84" ph="1"/>
      <c r="AB252" s="84" ph="1"/>
      <c r="AC252" s="84" ph="1"/>
      <c r="AD252" s="84" ph="1"/>
      <c r="AE252" s="84" ph="1"/>
      <c r="AF252" s="84" ph="1"/>
      <c r="AG252" s="84" ph="1"/>
    </row>
    <row r="253" spans="27:33" ht="25.5">
      <c r="AA253" s="84" ph="1"/>
      <c r="AB253" s="84" ph="1"/>
      <c r="AC253" s="84" ph="1"/>
      <c r="AD253" s="84" ph="1"/>
      <c r="AE253" s="84" ph="1"/>
      <c r="AF253" s="84" ph="1"/>
      <c r="AG253" s="84" ph="1"/>
    </row>
    <row r="254" spans="27:33" ht="25.5">
      <c r="AA254" s="84" ph="1"/>
      <c r="AB254" s="84" ph="1"/>
      <c r="AC254" s="84" ph="1"/>
      <c r="AD254" s="84" ph="1"/>
      <c r="AE254" s="84" ph="1"/>
      <c r="AF254" s="84" ph="1"/>
      <c r="AG254" s="84" ph="1"/>
    </row>
    <row r="256" spans="27:33" ht="25.5">
      <c r="AA256" s="84" ph="1"/>
      <c r="AB256" s="84" ph="1"/>
      <c r="AC256" s="84" ph="1"/>
      <c r="AD256" s="84" ph="1"/>
      <c r="AE256" s="84" ph="1"/>
      <c r="AF256" s="84" ph="1"/>
      <c r="AG256" s="84" ph="1"/>
    </row>
    <row r="257" spans="27:33" ht="25.5">
      <c r="AA257" s="84" ph="1"/>
      <c r="AB257" s="84" ph="1"/>
      <c r="AC257" s="84" ph="1"/>
      <c r="AD257" s="84" ph="1"/>
      <c r="AE257" s="84" ph="1"/>
      <c r="AF257" s="84" ph="1"/>
      <c r="AG257" s="84" ph="1"/>
    </row>
    <row r="258" spans="27:33" ht="25.5">
      <c r="AA258" s="84" ph="1"/>
      <c r="AB258" s="84" ph="1"/>
      <c r="AC258" s="84" ph="1"/>
      <c r="AD258" s="84" ph="1"/>
      <c r="AE258" s="84" ph="1"/>
      <c r="AF258" s="84" ph="1"/>
      <c r="AG258" s="84" ph="1"/>
    </row>
    <row r="259" spans="27:33" ht="25.5">
      <c r="AA259" s="84" ph="1"/>
      <c r="AB259" s="84" ph="1"/>
      <c r="AC259" s="84" ph="1"/>
      <c r="AD259" s="84" ph="1"/>
      <c r="AE259" s="84" ph="1"/>
      <c r="AF259" s="84" ph="1"/>
      <c r="AG259" s="84" ph="1"/>
    </row>
    <row r="261" spans="27:33" ht="25.5">
      <c r="AA261" s="84" ph="1"/>
      <c r="AB261" s="84" ph="1"/>
      <c r="AC261" s="84" ph="1"/>
      <c r="AD261" s="84" ph="1"/>
      <c r="AE261" s="84" ph="1"/>
      <c r="AF261" s="84" ph="1"/>
      <c r="AG261" s="84" ph="1"/>
    </row>
    <row r="262" spans="27:33" ht="25.5">
      <c r="AA262" s="84" ph="1"/>
      <c r="AB262" s="84" ph="1"/>
      <c r="AC262" s="84" ph="1"/>
      <c r="AD262" s="84" ph="1"/>
      <c r="AE262" s="84" ph="1"/>
      <c r="AF262" s="84" ph="1"/>
      <c r="AG262" s="84" ph="1"/>
    </row>
    <row r="263" spans="27:33" ht="25.5">
      <c r="AA263" s="84" ph="1"/>
      <c r="AB263" s="84" ph="1"/>
      <c r="AC263" s="84" ph="1"/>
      <c r="AD263" s="84" ph="1"/>
      <c r="AE263" s="84" ph="1"/>
      <c r="AF263" s="84" ph="1"/>
      <c r="AG263" s="84" ph="1"/>
    </row>
    <row r="264" spans="27:33" ht="25.5">
      <c r="AA264" s="84" ph="1"/>
      <c r="AB264" s="84" ph="1"/>
      <c r="AC264" s="84" ph="1"/>
      <c r="AD264" s="84" ph="1"/>
      <c r="AE264" s="84" ph="1"/>
      <c r="AF264" s="84" ph="1"/>
      <c r="AG264" s="84" ph="1"/>
    </row>
    <row r="266" spans="27:33" ht="25.5">
      <c r="AA266" s="84" ph="1"/>
      <c r="AB266" s="84" ph="1"/>
      <c r="AC266" s="84" ph="1"/>
      <c r="AD266" s="84" ph="1"/>
      <c r="AE266" s="84" ph="1"/>
      <c r="AF266" s="84" ph="1"/>
      <c r="AG266" s="84" ph="1"/>
    </row>
    <row r="267" spans="27:33" ht="25.5">
      <c r="AA267" s="84" ph="1"/>
      <c r="AB267" s="84" ph="1"/>
      <c r="AC267" s="84" ph="1"/>
      <c r="AD267" s="84" ph="1"/>
      <c r="AE267" s="84" ph="1"/>
      <c r="AF267" s="84" ph="1"/>
      <c r="AG267" s="84" ph="1"/>
    </row>
    <row r="269" spans="27:33" ht="25.5">
      <c r="AA269" s="84" ph="1"/>
      <c r="AB269" s="84" ph="1"/>
      <c r="AC269" s="84" ph="1"/>
      <c r="AD269" s="84" ph="1"/>
      <c r="AE269" s="84" ph="1"/>
      <c r="AF269" s="84" ph="1"/>
      <c r="AG269" s="84" ph="1"/>
    </row>
    <row r="270" spans="27:33" ht="25.5">
      <c r="AA270" s="84" ph="1"/>
      <c r="AB270" s="84" ph="1"/>
      <c r="AC270" s="84" ph="1"/>
      <c r="AD270" s="84" ph="1"/>
      <c r="AE270" s="84" ph="1"/>
      <c r="AF270" s="84" ph="1"/>
      <c r="AG270" s="84" ph="1"/>
    </row>
    <row r="271" spans="27:33" ht="25.5">
      <c r="AA271" s="84" ph="1"/>
      <c r="AB271" s="84" ph="1"/>
      <c r="AC271" s="84" ph="1"/>
      <c r="AD271" s="84" ph="1"/>
      <c r="AE271" s="84" ph="1"/>
      <c r="AF271" s="84" ph="1"/>
      <c r="AG271" s="84" ph="1"/>
    </row>
    <row r="272" spans="27:33" ht="25.5">
      <c r="AA272" s="84" ph="1"/>
      <c r="AB272" s="84" ph="1"/>
      <c r="AC272" s="84" ph="1"/>
      <c r="AD272" s="84" ph="1"/>
      <c r="AE272" s="84" ph="1"/>
      <c r="AF272" s="84" ph="1"/>
      <c r="AG272" s="84" ph="1"/>
    </row>
    <row r="273" spans="27:33" ht="25.5">
      <c r="AA273" s="84" ph="1"/>
      <c r="AB273" s="84" ph="1"/>
      <c r="AC273" s="84" ph="1"/>
      <c r="AD273" s="84" ph="1"/>
      <c r="AE273" s="84" ph="1"/>
      <c r="AF273" s="84" ph="1"/>
      <c r="AG273" s="84" ph="1"/>
    </row>
    <row r="274" spans="27:33" ht="25.5">
      <c r="AA274" s="84" ph="1"/>
      <c r="AB274" s="84" ph="1"/>
      <c r="AC274" s="84" ph="1"/>
      <c r="AD274" s="84" ph="1"/>
      <c r="AE274" s="84" ph="1"/>
      <c r="AF274" s="84" ph="1"/>
      <c r="AG274" s="84" ph="1"/>
    </row>
    <row r="276" spans="27:33" ht="25.5">
      <c r="AA276" s="84" ph="1"/>
      <c r="AB276" s="84" ph="1"/>
      <c r="AC276" s="84" ph="1"/>
      <c r="AD276" s="84" ph="1"/>
      <c r="AE276" s="84" ph="1"/>
      <c r="AF276" s="84" ph="1"/>
      <c r="AG276" s="84" ph="1"/>
    </row>
    <row r="277" spans="27:33" ht="25.5">
      <c r="AA277" s="84" ph="1"/>
      <c r="AB277" s="84" ph="1"/>
      <c r="AC277" s="84" ph="1"/>
      <c r="AD277" s="84" ph="1"/>
      <c r="AE277" s="84" ph="1"/>
      <c r="AF277" s="84" ph="1"/>
      <c r="AG277" s="84" ph="1"/>
    </row>
    <row r="278" spans="27:33" ht="25.5">
      <c r="AA278" s="84" ph="1"/>
      <c r="AB278" s="84" ph="1"/>
      <c r="AC278" s="84" ph="1"/>
      <c r="AD278" s="84" ph="1"/>
      <c r="AE278" s="84" ph="1"/>
      <c r="AF278" s="84" ph="1"/>
      <c r="AG278" s="84" ph="1"/>
    </row>
    <row r="279" spans="27:33" ht="25.5">
      <c r="AA279" s="84" ph="1"/>
      <c r="AB279" s="84" ph="1"/>
      <c r="AC279" s="84" ph="1"/>
      <c r="AD279" s="84" ph="1"/>
      <c r="AE279" s="84" ph="1"/>
      <c r="AF279" s="84" ph="1"/>
      <c r="AG279" s="84" ph="1"/>
    </row>
    <row r="282" spans="27:33" ht="25.5">
      <c r="AA282" s="84" ph="1"/>
      <c r="AB282" s="84" ph="1"/>
      <c r="AC282" s="84" ph="1"/>
      <c r="AD282" s="84" ph="1"/>
      <c r="AE282" s="84" ph="1"/>
      <c r="AF282" s="84" ph="1"/>
      <c r="AG282" s="84" ph="1"/>
    </row>
    <row r="283" spans="27:33" ht="25.5">
      <c r="AA283" s="84" ph="1"/>
      <c r="AB283" s="84" ph="1"/>
      <c r="AC283" s="84" ph="1"/>
      <c r="AD283" s="84" ph="1"/>
      <c r="AE283" s="84" ph="1"/>
      <c r="AF283" s="84" ph="1"/>
      <c r="AG283" s="84" ph="1"/>
    </row>
    <row r="284" spans="27:33" ht="25.5">
      <c r="AA284" s="84" ph="1"/>
      <c r="AB284" s="84" ph="1"/>
      <c r="AC284" s="84" ph="1"/>
      <c r="AD284" s="84" ph="1"/>
      <c r="AE284" s="84" ph="1"/>
      <c r="AF284" s="84" ph="1"/>
      <c r="AG284" s="84" ph="1"/>
    </row>
    <row r="285" spans="27:33" ht="25.5">
      <c r="AA285" s="84" ph="1"/>
      <c r="AB285" s="84" ph="1"/>
      <c r="AC285" s="84" ph="1"/>
      <c r="AD285" s="84" ph="1"/>
      <c r="AE285" s="84" ph="1"/>
      <c r="AF285" s="84" ph="1"/>
      <c r="AG285" s="84" ph="1"/>
    </row>
    <row r="287" spans="27:33" ht="25.5">
      <c r="AA287" s="84" ph="1"/>
      <c r="AB287" s="84" ph="1"/>
      <c r="AC287" s="84" ph="1"/>
      <c r="AD287" s="84" ph="1"/>
      <c r="AE287" s="84" ph="1"/>
      <c r="AF287" s="84" ph="1"/>
      <c r="AG287" s="84" ph="1"/>
    </row>
    <row r="288" spans="27:33" ht="25.5">
      <c r="AA288" s="84" ph="1"/>
      <c r="AB288" s="84" ph="1"/>
      <c r="AC288" s="84" ph="1"/>
      <c r="AD288" s="84" ph="1"/>
      <c r="AE288" s="84" ph="1"/>
      <c r="AF288" s="84" ph="1"/>
      <c r="AG288" s="84" ph="1"/>
    </row>
    <row r="289" spans="27:33" ht="25.5">
      <c r="AA289" s="84" ph="1"/>
      <c r="AB289" s="84" ph="1"/>
      <c r="AC289" s="84" ph="1"/>
      <c r="AD289" s="84" ph="1"/>
      <c r="AE289" s="84" ph="1"/>
      <c r="AF289" s="84" ph="1"/>
      <c r="AG289" s="84" ph="1"/>
    </row>
    <row r="290" spans="27:33" ht="25.5">
      <c r="AA290" s="84" ph="1"/>
      <c r="AB290" s="84" ph="1"/>
      <c r="AC290" s="84" ph="1"/>
      <c r="AD290" s="84" ph="1"/>
      <c r="AE290" s="84" ph="1"/>
      <c r="AF290" s="84" ph="1"/>
      <c r="AG290" s="84" ph="1"/>
    </row>
    <row r="292" spans="27:33" ht="25.5">
      <c r="AA292" s="84" ph="1"/>
      <c r="AB292" s="84" ph="1"/>
      <c r="AC292" s="84" ph="1"/>
      <c r="AD292" s="84" ph="1"/>
      <c r="AE292" s="84" ph="1"/>
      <c r="AF292" s="84" ph="1"/>
      <c r="AG292" s="84" ph="1"/>
    </row>
    <row r="294" spans="27:33" ht="25.5">
      <c r="AA294" s="84" ph="1"/>
      <c r="AB294" s="84" ph="1"/>
      <c r="AC294" s="84" ph="1"/>
      <c r="AD294" s="84" ph="1"/>
      <c r="AE294" s="84" ph="1"/>
      <c r="AF294" s="84" ph="1"/>
      <c r="AG294" s="84" ph="1"/>
    </row>
    <row r="295" spans="27:33" ht="25.5">
      <c r="AA295" s="84" ph="1"/>
      <c r="AB295" s="84" ph="1"/>
      <c r="AC295" s="84" ph="1"/>
      <c r="AD295" s="84" ph="1"/>
      <c r="AE295" s="84" ph="1"/>
      <c r="AF295" s="84" ph="1"/>
      <c r="AG295" s="84" ph="1"/>
    </row>
    <row r="296" spans="27:33" ht="25.5">
      <c r="AA296" s="84" ph="1"/>
      <c r="AB296" s="84" ph="1"/>
      <c r="AC296" s="84" ph="1"/>
      <c r="AD296" s="84" ph="1"/>
      <c r="AE296" s="84" ph="1"/>
      <c r="AF296" s="84" ph="1"/>
      <c r="AG296" s="84" ph="1"/>
    </row>
    <row r="298" spans="27:33" ht="25.5">
      <c r="AA298" s="84" ph="1"/>
      <c r="AB298" s="84" ph="1"/>
      <c r="AC298" s="84" ph="1"/>
      <c r="AD298" s="84" ph="1"/>
      <c r="AE298" s="84" ph="1"/>
      <c r="AF298" s="84" ph="1"/>
      <c r="AG298" s="84" ph="1"/>
    </row>
    <row r="299" spans="27:33" ht="25.5">
      <c r="AA299" s="84" ph="1"/>
      <c r="AB299" s="84" ph="1"/>
      <c r="AC299" s="84" ph="1"/>
      <c r="AD299" s="84" ph="1"/>
      <c r="AE299" s="84" ph="1"/>
      <c r="AF299" s="84" ph="1"/>
      <c r="AG299" s="84" ph="1"/>
    </row>
    <row r="300" spans="27:33" ht="25.5">
      <c r="AA300" s="84" ph="1"/>
      <c r="AB300" s="84" ph="1"/>
      <c r="AC300" s="84" ph="1"/>
      <c r="AD300" s="84" ph="1"/>
      <c r="AE300" s="84" ph="1"/>
      <c r="AF300" s="84" ph="1"/>
      <c r="AG300" s="84" ph="1"/>
    </row>
    <row r="301" spans="27:33" ht="25.5">
      <c r="AA301" s="84" ph="1"/>
      <c r="AB301" s="84" ph="1"/>
      <c r="AC301" s="84" ph="1"/>
      <c r="AD301" s="84" ph="1"/>
      <c r="AE301" s="84" ph="1"/>
      <c r="AF301" s="84" ph="1"/>
      <c r="AG301" s="84" ph="1"/>
    </row>
    <row r="303" spans="27:33" ht="25.5">
      <c r="AA303" s="84" ph="1"/>
      <c r="AB303" s="84" ph="1"/>
      <c r="AC303" s="84" ph="1"/>
      <c r="AD303" s="84" ph="1"/>
      <c r="AE303" s="84" ph="1"/>
      <c r="AF303" s="84" ph="1"/>
      <c r="AG303" s="84" ph="1"/>
    </row>
    <row r="305" spans="27:33" ht="25.5">
      <c r="AA305" s="84" ph="1"/>
      <c r="AB305" s="84" ph="1"/>
      <c r="AC305" s="84" ph="1"/>
      <c r="AD305" s="84" ph="1"/>
      <c r="AE305" s="84" ph="1"/>
      <c r="AF305" s="84" ph="1"/>
      <c r="AG305" s="84" ph="1"/>
    </row>
    <row r="306" spans="27:33" ht="25.5">
      <c r="AA306" s="84" ph="1"/>
      <c r="AB306" s="84" ph="1"/>
      <c r="AC306" s="84" ph="1"/>
      <c r="AD306" s="84" ph="1"/>
      <c r="AE306" s="84" ph="1"/>
      <c r="AF306" s="84" ph="1"/>
      <c r="AG306" s="84" ph="1"/>
    </row>
    <row r="307" spans="27:33" ht="25.5">
      <c r="AA307" s="84" ph="1"/>
      <c r="AB307" s="84" ph="1"/>
      <c r="AC307" s="84" ph="1"/>
      <c r="AD307" s="84" ph="1"/>
      <c r="AE307" s="84" ph="1"/>
      <c r="AF307" s="84" ph="1"/>
      <c r="AG307" s="84" ph="1"/>
    </row>
    <row r="308" spans="27:33" ht="25.5">
      <c r="AA308" s="84" ph="1"/>
      <c r="AB308" s="84" ph="1"/>
      <c r="AC308" s="84" ph="1"/>
      <c r="AD308" s="84" ph="1"/>
      <c r="AE308" s="84" ph="1"/>
      <c r="AF308" s="84" ph="1"/>
      <c r="AG308" s="84" ph="1"/>
    </row>
    <row r="309" spans="27:33" ht="25.5">
      <c r="AA309" s="84" ph="1"/>
      <c r="AB309" s="84" ph="1"/>
      <c r="AC309" s="84" ph="1"/>
      <c r="AD309" s="84" ph="1"/>
      <c r="AE309" s="84" ph="1"/>
      <c r="AF309" s="84" ph="1"/>
      <c r="AG309" s="84" ph="1"/>
    </row>
    <row r="310" spans="27:33" ht="25.5">
      <c r="AA310" s="84" ph="1"/>
      <c r="AB310" s="84" ph="1"/>
      <c r="AC310" s="84" ph="1"/>
      <c r="AD310" s="84" ph="1"/>
      <c r="AE310" s="84" ph="1"/>
      <c r="AF310" s="84" ph="1"/>
      <c r="AG310" s="84" ph="1"/>
    </row>
    <row r="312" spans="27:33" ht="25.5">
      <c r="AA312" s="84" ph="1"/>
      <c r="AB312" s="84" ph="1"/>
      <c r="AC312" s="84" ph="1"/>
      <c r="AD312" s="84" ph="1"/>
      <c r="AE312" s="84" ph="1"/>
      <c r="AF312" s="84" ph="1"/>
      <c r="AG312" s="84" ph="1"/>
    </row>
    <row r="314" spans="27:33" ht="25.5">
      <c r="AA314" s="84" ph="1"/>
      <c r="AB314" s="84" ph="1"/>
      <c r="AC314" s="84" ph="1"/>
      <c r="AD314" s="84" ph="1"/>
      <c r="AE314" s="84" ph="1"/>
      <c r="AF314" s="84" ph="1"/>
      <c r="AG314" s="84" ph="1"/>
    </row>
    <row r="315" spans="27:33" ht="25.5">
      <c r="AA315" s="84" ph="1"/>
      <c r="AB315" s="84" ph="1"/>
      <c r="AC315" s="84" ph="1"/>
      <c r="AD315" s="84" ph="1"/>
      <c r="AE315" s="84" ph="1"/>
      <c r="AF315" s="84" ph="1"/>
      <c r="AG315" s="84" ph="1"/>
    </row>
    <row r="316" spans="27:33" ht="25.5">
      <c r="AA316" s="84" ph="1"/>
      <c r="AB316" s="84" ph="1"/>
      <c r="AC316" s="84" ph="1"/>
      <c r="AD316" s="84" ph="1"/>
      <c r="AE316" s="84" ph="1"/>
      <c r="AF316" s="84" ph="1"/>
      <c r="AG316" s="84" ph="1"/>
    </row>
    <row r="318" spans="27:33" ht="25.5">
      <c r="AA318" s="84" ph="1"/>
      <c r="AB318" s="84" ph="1"/>
      <c r="AC318" s="84" ph="1"/>
      <c r="AD318" s="84" ph="1"/>
      <c r="AE318" s="84" ph="1"/>
      <c r="AF318" s="84" ph="1"/>
      <c r="AG318" s="84" ph="1"/>
    </row>
    <row r="319" spans="27:33" ht="25.5">
      <c r="AA319" s="84" ph="1"/>
      <c r="AB319" s="84" ph="1"/>
      <c r="AC319" s="84" ph="1"/>
      <c r="AD319" s="84" ph="1"/>
      <c r="AE319" s="84" ph="1"/>
      <c r="AF319" s="84" ph="1"/>
      <c r="AG319" s="84" ph="1"/>
    </row>
    <row r="320" spans="27:33" ht="25.5">
      <c r="AA320" s="84" ph="1"/>
      <c r="AB320" s="84" ph="1"/>
      <c r="AC320" s="84" ph="1"/>
      <c r="AD320" s="84" ph="1"/>
      <c r="AE320" s="84" ph="1"/>
      <c r="AF320" s="84" ph="1"/>
      <c r="AG320" s="84" ph="1"/>
    </row>
    <row r="321" spans="27:33" ht="25.5">
      <c r="AA321" s="84" ph="1"/>
      <c r="AB321" s="84" ph="1"/>
      <c r="AC321" s="84" ph="1"/>
      <c r="AD321" s="84" ph="1"/>
      <c r="AE321" s="84" ph="1"/>
      <c r="AF321" s="84" ph="1"/>
      <c r="AG321" s="84" ph="1"/>
    </row>
    <row r="323" spans="27:33" ht="25.5">
      <c r="AA323" s="84" ph="1"/>
      <c r="AB323" s="84" ph="1"/>
      <c r="AC323" s="84" ph="1"/>
      <c r="AD323" s="84" ph="1"/>
      <c r="AE323" s="84" ph="1"/>
      <c r="AF323" s="84" ph="1"/>
      <c r="AG323" s="84" ph="1"/>
    </row>
    <row r="325" spans="27:33" ht="25.5">
      <c r="AA325" s="84" ph="1"/>
      <c r="AB325" s="84" ph="1"/>
      <c r="AC325" s="84" ph="1"/>
      <c r="AD325" s="84" ph="1"/>
      <c r="AE325" s="84" ph="1"/>
      <c r="AF325" s="84" ph="1"/>
      <c r="AG325" s="84" ph="1"/>
    </row>
    <row r="326" spans="27:33" ht="25.5">
      <c r="AA326" s="84" ph="1"/>
      <c r="AB326" s="84" ph="1"/>
      <c r="AC326" s="84" ph="1"/>
      <c r="AD326" s="84" ph="1"/>
      <c r="AE326" s="84" ph="1"/>
      <c r="AF326" s="84" ph="1"/>
      <c r="AG326" s="84" ph="1"/>
    </row>
    <row r="327" spans="27:33" ht="25.5">
      <c r="AA327" s="84" ph="1"/>
      <c r="AB327" s="84" ph="1"/>
      <c r="AC327" s="84" ph="1"/>
      <c r="AD327" s="84" ph="1"/>
      <c r="AE327" s="84" ph="1"/>
      <c r="AF327" s="84" ph="1"/>
      <c r="AG327" s="84" ph="1"/>
    </row>
    <row r="328" spans="27:33" ht="25.5">
      <c r="AA328" s="84" ph="1"/>
      <c r="AB328" s="84" ph="1"/>
      <c r="AC328" s="84" ph="1"/>
      <c r="AD328" s="84" ph="1"/>
      <c r="AE328" s="84" ph="1"/>
      <c r="AF328" s="84" ph="1"/>
      <c r="AG328" s="84" ph="1"/>
    </row>
    <row r="330" spans="27:33" ht="25.5">
      <c r="AA330" s="84" ph="1"/>
      <c r="AB330" s="84" ph="1"/>
      <c r="AC330" s="84" ph="1"/>
      <c r="AD330" s="84" ph="1"/>
      <c r="AE330" s="84" ph="1"/>
      <c r="AF330" s="84" ph="1"/>
      <c r="AG330" s="84" ph="1"/>
    </row>
    <row r="331" spans="27:33" ht="25.5">
      <c r="AA331" s="84" ph="1"/>
      <c r="AB331" s="84" ph="1"/>
      <c r="AC331" s="84" ph="1"/>
      <c r="AD331" s="84" ph="1"/>
      <c r="AE331" s="84" ph="1"/>
      <c r="AF331" s="84" ph="1"/>
      <c r="AG331" s="84" ph="1"/>
    </row>
    <row r="332" spans="27:33" ht="25.5">
      <c r="AA332" s="84" ph="1"/>
      <c r="AB332" s="84" ph="1"/>
      <c r="AC332" s="84" ph="1"/>
      <c r="AD332" s="84" ph="1"/>
      <c r="AE332" s="84" ph="1"/>
      <c r="AF332" s="84" ph="1"/>
      <c r="AG332" s="84" ph="1"/>
    </row>
    <row r="333" spans="27:33" ht="25.5">
      <c r="AA333" s="84" ph="1"/>
      <c r="AB333" s="84" ph="1"/>
      <c r="AC333" s="84" ph="1"/>
      <c r="AD333" s="84" ph="1"/>
      <c r="AE333" s="84" ph="1"/>
      <c r="AF333" s="84" ph="1"/>
      <c r="AG333" s="84" ph="1"/>
    </row>
    <row r="335" spans="27:33" ht="25.5">
      <c r="AA335" s="84" ph="1"/>
      <c r="AB335" s="84" ph="1"/>
      <c r="AC335" s="84" ph="1"/>
      <c r="AD335" s="84" ph="1"/>
      <c r="AE335" s="84" ph="1"/>
      <c r="AF335" s="84" ph="1"/>
      <c r="AG335" s="84" ph="1"/>
    </row>
    <row r="336" spans="27:33" ht="25.5">
      <c r="AA336" s="84" ph="1"/>
      <c r="AB336" s="84" ph="1"/>
      <c r="AC336" s="84" ph="1"/>
      <c r="AD336" s="84" ph="1"/>
      <c r="AE336" s="84" ph="1"/>
      <c r="AF336" s="84" ph="1"/>
      <c r="AG336" s="84" ph="1"/>
    </row>
    <row r="337" spans="27:33" ht="25.5">
      <c r="AA337" s="84" ph="1"/>
      <c r="AB337" s="84" ph="1"/>
      <c r="AC337" s="84" ph="1"/>
      <c r="AD337" s="84" ph="1"/>
      <c r="AE337" s="84" ph="1"/>
      <c r="AF337" s="84" ph="1"/>
      <c r="AG337" s="84" ph="1"/>
    </row>
    <row r="338" spans="27:33" ht="25.5">
      <c r="AA338" s="84" ph="1"/>
      <c r="AB338" s="84" ph="1"/>
      <c r="AC338" s="84" ph="1"/>
      <c r="AD338" s="84" ph="1"/>
      <c r="AE338" s="84" ph="1"/>
      <c r="AF338" s="84" ph="1"/>
      <c r="AG338" s="84" ph="1"/>
    </row>
    <row r="339" spans="27:33" ht="25.5">
      <c r="AA339" s="84" ph="1"/>
      <c r="AB339" s="84" ph="1"/>
      <c r="AC339" s="84" ph="1"/>
      <c r="AD339" s="84" ph="1"/>
      <c r="AE339" s="84" ph="1"/>
      <c r="AF339" s="84" ph="1"/>
      <c r="AG339" s="84" ph="1"/>
    </row>
    <row r="340" spans="27:33" ht="25.5">
      <c r="AA340" s="84" ph="1"/>
      <c r="AB340" s="84" ph="1"/>
      <c r="AC340" s="84" ph="1"/>
      <c r="AD340" s="84" ph="1"/>
      <c r="AE340" s="84" ph="1"/>
      <c r="AF340" s="84" ph="1"/>
      <c r="AG340" s="84" ph="1"/>
    </row>
    <row r="341" spans="27:33" ht="25.5">
      <c r="AA341" s="84" ph="1"/>
      <c r="AB341" s="84" ph="1"/>
      <c r="AC341" s="84" ph="1"/>
      <c r="AD341" s="84" ph="1"/>
      <c r="AE341" s="84" ph="1"/>
      <c r="AF341" s="84" ph="1"/>
      <c r="AG341" s="84" ph="1"/>
    </row>
    <row r="343" spans="27:33" ht="25.5">
      <c r="AA343" s="84" ph="1"/>
      <c r="AB343" s="84" ph="1"/>
      <c r="AC343" s="84" ph="1"/>
      <c r="AD343" s="84" ph="1"/>
      <c r="AE343" s="84" ph="1"/>
      <c r="AF343" s="84" ph="1"/>
      <c r="AG343" s="84" ph="1"/>
    </row>
    <row r="344" spans="27:33" ht="25.5">
      <c r="AA344" s="84" ph="1"/>
      <c r="AB344" s="84" ph="1"/>
      <c r="AC344" s="84" ph="1"/>
      <c r="AD344" s="84" ph="1"/>
      <c r="AE344" s="84" ph="1"/>
      <c r="AF344" s="84" ph="1"/>
      <c r="AG344" s="84" ph="1"/>
    </row>
    <row r="345" spans="27:33" ht="25.5">
      <c r="AA345" s="84" ph="1"/>
      <c r="AB345" s="84" ph="1"/>
      <c r="AC345" s="84" ph="1"/>
      <c r="AD345" s="84" ph="1"/>
      <c r="AE345" s="84" ph="1"/>
      <c r="AF345" s="84" ph="1"/>
      <c r="AG345" s="84" ph="1"/>
    </row>
    <row r="346" spans="27:33" ht="25.5">
      <c r="AA346" s="84" ph="1"/>
      <c r="AB346" s="84" ph="1"/>
      <c r="AC346" s="84" ph="1"/>
      <c r="AD346" s="84" ph="1"/>
      <c r="AE346" s="84" ph="1"/>
      <c r="AF346" s="84" ph="1"/>
      <c r="AG346" s="84" ph="1"/>
    </row>
    <row r="348" spans="27:33" ht="25.5">
      <c r="AA348" s="84" ph="1"/>
      <c r="AB348" s="84" ph="1"/>
      <c r="AC348" s="84" ph="1"/>
      <c r="AD348" s="84" ph="1"/>
      <c r="AE348" s="84" ph="1"/>
      <c r="AF348" s="84" ph="1"/>
      <c r="AG348" s="84" ph="1"/>
    </row>
    <row r="350" spans="27:33" ht="25.5">
      <c r="AA350" s="84" ph="1"/>
      <c r="AB350" s="84" ph="1"/>
      <c r="AC350" s="84" ph="1"/>
      <c r="AD350" s="84" ph="1"/>
      <c r="AE350" s="84" ph="1"/>
      <c r="AF350" s="84" ph="1"/>
      <c r="AG350" s="84" ph="1"/>
    </row>
    <row r="351" spans="27:33" ht="25.5">
      <c r="AA351" s="84" ph="1"/>
      <c r="AB351" s="84" ph="1"/>
      <c r="AC351" s="84" ph="1"/>
      <c r="AD351" s="84" ph="1"/>
      <c r="AE351" s="84" ph="1"/>
      <c r="AF351" s="84" ph="1"/>
      <c r="AG351" s="84" ph="1"/>
    </row>
    <row r="352" spans="27:33" ht="25.5">
      <c r="AA352" s="84" ph="1"/>
      <c r="AB352" s="84" ph="1"/>
      <c r="AC352" s="84" ph="1"/>
      <c r="AD352" s="84" ph="1"/>
      <c r="AE352" s="84" ph="1"/>
      <c r="AF352" s="84" ph="1"/>
      <c r="AG352" s="84" ph="1"/>
    </row>
    <row r="353" spans="27:33" ht="25.5">
      <c r="AA353" s="84" ph="1"/>
      <c r="AB353" s="84" ph="1"/>
      <c r="AC353" s="84" ph="1"/>
      <c r="AD353" s="84" ph="1"/>
      <c r="AE353" s="84" ph="1"/>
      <c r="AF353" s="84" ph="1"/>
      <c r="AG353" s="84" ph="1"/>
    </row>
    <row r="355" spans="27:33" ht="25.5">
      <c r="AA355" s="84" ph="1"/>
      <c r="AB355" s="84" ph="1"/>
      <c r="AC355" s="84" ph="1"/>
      <c r="AD355" s="84" ph="1"/>
      <c r="AE355" s="84" ph="1"/>
      <c r="AF355" s="84" ph="1"/>
      <c r="AG355" s="84" ph="1"/>
    </row>
    <row r="356" spans="27:33" ht="25.5">
      <c r="AA356" s="84" ph="1"/>
      <c r="AB356" s="84" ph="1"/>
      <c r="AC356" s="84" ph="1"/>
      <c r="AD356" s="84" ph="1"/>
      <c r="AE356" s="84" ph="1"/>
      <c r="AF356" s="84" ph="1"/>
      <c r="AG356" s="84" ph="1"/>
    </row>
    <row r="357" spans="27:33" ht="25.5">
      <c r="AA357" s="84" ph="1"/>
      <c r="AB357" s="84" ph="1"/>
      <c r="AC357" s="84" ph="1"/>
      <c r="AD357" s="84" ph="1"/>
      <c r="AE357" s="84" ph="1"/>
      <c r="AF357" s="84" ph="1"/>
      <c r="AG357" s="84" ph="1"/>
    </row>
    <row r="358" spans="27:33" ht="25.5">
      <c r="AA358" s="84" ph="1"/>
      <c r="AB358" s="84" ph="1"/>
      <c r="AC358" s="84" ph="1"/>
      <c r="AD358" s="84" ph="1"/>
      <c r="AE358" s="84" ph="1"/>
      <c r="AF358" s="84" ph="1"/>
      <c r="AG358" s="84" ph="1"/>
    </row>
    <row r="360" spans="27:33" ht="25.5">
      <c r="AA360" s="84" ph="1"/>
      <c r="AB360" s="84" ph="1"/>
      <c r="AC360" s="84" ph="1"/>
      <c r="AD360" s="84" ph="1"/>
      <c r="AE360" s="84" ph="1"/>
      <c r="AF360" s="84" ph="1"/>
      <c r="AG360" s="84" ph="1"/>
    </row>
    <row r="361" spans="27:33" ht="25.5">
      <c r="AA361" s="84" ph="1"/>
      <c r="AB361" s="84" ph="1"/>
      <c r="AC361" s="84" ph="1"/>
      <c r="AD361" s="84" ph="1"/>
      <c r="AE361" s="84" ph="1"/>
      <c r="AF361" s="84" ph="1"/>
      <c r="AG361" s="84" ph="1"/>
    </row>
    <row r="362" spans="27:33" ht="25.5">
      <c r="AA362" s="84" ph="1"/>
      <c r="AB362" s="84" ph="1"/>
      <c r="AC362" s="84" ph="1"/>
      <c r="AD362" s="84" ph="1"/>
      <c r="AE362" s="84" ph="1"/>
      <c r="AF362" s="84" ph="1"/>
      <c r="AG362" s="84" ph="1"/>
    </row>
    <row r="363" spans="27:33" ht="25.5">
      <c r="AA363" s="84" ph="1"/>
      <c r="AB363" s="84" ph="1"/>
      <c r="AC363" s="84" ph="1"/>
      <c r="AD363" s="84" ph="1"/>
      <c r="AE363" s="84" ph="1"/>
      <c r="AF363" s="84" ph="1"/>
      <c r="AG363" s="84" ph="1"/>
    </row>
    <row r="364" spans="27:33" ht="25.5">
      <c r="AA364" s="84" ph="1"/>
      <c r="AB364" s="84" ph="1"/>
      <c r="AC364" s="84" ph="1"/>
      <c r="AD364" s="84" ph="1"/>
      <c r="AE364" s="84" ph="1"/>
      <c r="AF364" s="84" ph="1"/>
      <c r="AG364" s="84" ph="1"/>
    </row>
    <row r="365" spans="27:33" ht="25.5">
      <c r="AA365" s="84" ph="1"/>
      <c r="AB365" s="84" ph="1"/>
      <c r="AC365" s="84" ph="1"/>
      <c r="AD365" s="84" ph="1"/>
      <c r="AE365" s="84" ph="1"/>
      <c r="AF365" s="84" ph="1"/>
      <c r="AG365" s="84" ph="1"/>
    </row>
    <row r="366" spans="27:33" ht="25.5">
      <c r="AA366" s="84" ph="1"/>
      <c r="AB366" s="84" ph="1"/>
      <c r="AC366" s="84" ph="1"/>
      <c r="AD366" s="84" ph="1"/>
      <c r="AE366" s="84" ph="1"/>
      <c r="AF366" s="84" ph="1"/>
      <c r="AG366" s="84" ph="1"/>
    </row>
    <row r="367" spans="27:33" ht="25.5">
      <c r="AA367" s="84" ph="1"/>
      <c r="AB367" s="84" ph="1"/>
      <c r="AC367" s="84" ph="1"/>
      <c r="AD367" s="84" ph="1"/>
      <c r="AE367" s="84" ph="1"/>
      <c r="AF367" s="84" ph="1"/>
      <c r="AG367" s="84" ph="1"/>
    </row>
    <row r="369" spans="27:33" ht="25.5">
      <c r="AA369" s="84" ph="1"/>
      <c r="AB369" s="84" ph="1"/>
      <c r="AC369" s="84" ph="1"/>
      <c r="AD369" s="84" ph="1"/>
      <c r="AE369" s="84" ph="1"/>
      <c r="AF369" s="84" ph="1"/>
      <c r="AG369" s="84" ph="1"/>
    </row>
    <row r="371" spans="27:33" ht="25.5">
      <c r="AA371" s="84" ph="1"/>
      <c r="AB371" s="84" ph="1"/>
      <c r="AC371" s="84" ph="1"/>
      <c r="AD371" s="84" ph="1"/>
      <c r="AE371" s="84" ph="1"/>
      <c r="AF371" s="84" ph="1"/>
      <c r="AG371" s="84" ph="1"/>
    </row>
    <row r="372" spans="27:33" ht="25.5">
      <c r="AA372" s="84" ph="1"/>
      <c r="AB372" s="84" ph="1"/>
      <c r="AC372" s="84" ph="1"/>
      <c r="AD372" s="84" ph="1"/>
      <c r="AE372" s="84" ph="1"/>
      <c r="AF372" s="84" ph="1"/>
      <c r="AG372" s="84" ph="1"/>
    </row>
    <row r="373" spans="27:33" ht="25.5">
      <c r="AA373" s="84" ph="1"/>
      <c r="AB373" s="84" ph="1"/>
      <c r="AC373" s="84" ph="1"/>
      <c r="AD373" s="84" ph="1"/>
      <c r="AE373" s="84" ph="1"/>
      <c r="AF373" s="84" ph="1"/>
      <c r="AG373" s="84" ph="1"/>
    </row>
    <row r="374" spans="27:33" ht="25.5">
      <c r="AA374" s="84" ph="1"/>
      <c r="AB374" s="84" ph="1"/>
      <c r="AC374" s="84" ph="1"/>
      <c r="AD374" s="84" ph="1"/>
      <c r="AE374" s="84" ph="1"/>
      <c r="AF374" s="84" ph="1"/>
      <c r="AG374" s="84" ph="1"/>
    </row>
    <row r="376" spans="27:33" ht="25.5">
      <c r="AA376" s="84" ph="1"/>
      <c r="AB376" s="84" ph="1"/>
      <c r="AC376" s="84" ph="1"/>
      <c r="AD376" s="84" ph="1"/>
      <c r="AE376" s="84" ph="1"/>
      <c r="AF376" s="84" ph="1"/>
      <c r="AG376" s="84" ph="1"/>
    </row>
    <row r="377" spans="27:33" ht="25.5">
      <c r="AA377" s="84" ph="1"/>
      <c r="AB377" s="84" ph="1"/>
      <c r="AC377" s="84" ph="1"/>
      <c r="AD377" s="84" ph="1"/>
      <c r="AE377" s="84" ph="1"/>
      <c r="AF377" s="84" ph="1"/>
      <c r="AG377" s="84" ph="1"/>
    </row>
    <row r="378" spans="27:33" ht="25.5">
      <c r="AA378" s="84" ph="1"/>
      <c r="AB378" s="84" ph="1"/>
      <c r="AC378" s="84" ph="1"/>
      <c r="AD378" s="84" ph="1"/>
      <c r="AE378" s="84" ph="1"/>
      <c r="AF378" s="84" ph="1"/>
      <c r="AG378" s="84" ph="1"/>
    </row>
    <row r="379" spans="27:33" ht="25.5">
      <c r="AA379" s="84" ph="1"/>
      <c r="AB379" s="84" ph="1"/>
      <c r="AC379" s="84" ph="1"/>
      <c r="AD379" s="84" ph="1"/>
      <c r="AE379" s="84" ph="1"/>
      <c r="AF379" s="84" ph="1"/>
      <c r="AG379" s="84" ph="1"/>
    </row>
    <row r="381" spans="27:33" ht="25.5">
      <c r="AA381" s="84" ph="1"/>
      <c r="AB381" s="84" ph="1"/>
      <c r="AC381" s="84" ph="1"/>
      <c r="AD381" s="84" ph="1"/>
      <c r="AE381" s="84" ph="1"/>
      <c r="AF381" s="84" ph="1"/>
      <c r="AG381" s="84" ph="1"/>
    </row>
    <row r="382" spans="27:33" ht="25.5">
      <c r="AA382" s="84" ph="1"/>
      <c r="AB382" s="84" ph="1"/>
      <c r="AC382" s="84" ph="1"/>
      <c r="AD382" s="84" ph="1"/>
      <c r="AE382" s="84" ph="1"/>
      <c r="AF382" s="84" ph="1"/>
      <c r="AG382" s="84" ph="1"/>
    </row>
    <row r="383" spans="27:33" ht="25.5">
      <c r="AA383" s="84" ph="1"/>
      <c r="AB383" s="84" ph="1"/>
      <c r="AC383" s="84" ph="1"/>
      <c r="AD383" s="84" ph="1"/>
      <c r="AE383" s="84" ph="1"/>
      <c r="AF383" s="84" ph="1"/>
      <c r="AG383" s="84" ph="1"/>
    </row>
    <row r="384" spans="27:33" ht="25.5">
      <c r="AA384" s="84" ph="1"/>
      <c r="AB384" s="84" ph="1"/>
      <c r="AC384" s="84" ph="1"/>
      <c r="AD384" s="84" ph="1"/>
      <c r="AE384" s="84" ph="1"/>
      <c r="AF384" s="84" ph="1"/>
      <c r="AG384" s="84" ph="1"/>
    </row>
    <row r="385" spans="27:33" ht="25.5">
      <c r="AA385" s="84" ph="1"/>
      <c r="AB385" s="84" ph="1"/>
      <c r="AC385" s="84" ph="1"/>
      <c r="AD385" s="84" ph="1"/>
      <c r="AE385" s="84" ph="1"/>
      <c r="AF385" s="84" ph="1"/>
      <c r="AG385" s="84" ph="1"/>
    </row>
    <row r="387" spans="27:33" ht="25.5">
      <c r="AA387" s="84" ph="1"/>
      <c r="AB387" s="84" ph="1"/>
      <c r="AC387" s="84" ph="1"/>
      <c r="AD387" s="84" ph="1"/>
      <c r="AE387" s="84" ph="1"/>
      <c r="AF387" s="84" ph="1"/>
      <c r="AG387" s="84" ph="1"/>
    </row>
    <row r="388" spans="27:33" ht="25.5">
      <c r="AA388" s="84" ph="1"/>
      <c r="AB388" s="84" ph="1"/>
      <c r="AC388" s="84" ph="1"/>
      <c r="AD388" s="84" ph="1"/>
      <c r="AE388" s="84" ph="1"/>
      <c r="AF388" s="84" ph="1"/>
      <c r="AG388" s="84" ph="1"/>
    </row>
    <row r="389" spans="27:33" ht="25.5">
      <c r="AA389" s="84" ph="1"/>
      <c r="AB389" s="84" ph="1"/>
      <c r="AC389" s="84" ph="1"/>
      <c r="AD389" s="84" ph="1"/>
      <c r="AE389" s="84" ph="1"/>
      <c r="AF389" s="84" ph="1"/>
      <c r="AG389" s="84" ph="1"/>
    </row>
    <row r="390" spans="27:33" ht="25.5">
      <c r="AA390" s="84" ph="1"/>
      <c r="AB390" s="84" ph="1"/>
      <c r="AC390" s="84" ph="1"/>
      <c r="AD390" s="84" ph="1"/>
      <c r="AE390" s="84" ph="1"/>
      <c r="AF390" s="84" ph="1"/>
      <c r="AG390" s="84" ph="1"/>
    </row>
    <row r="391" spans="27:33" ht="25.5">
      <c r="AA391" s="84" ph="1"/>
      <c r="AB391" s="84" ph="1"/>
      <c r="AC391" s="84" ph="1"/>
      <c r="AD391" s="84" ph="1"/>
      <c r="AE391" s="84" ph="1"/>
      <c r="AF391" s="84" ph="1"/>
      <c r="AG391" s="84" ph="1"/>
    </row>
    <row r="393" spans="27:33" ht="25.5">
      <c r="AA393" s="84" ph="1"/>
      <c r="AB393" s="84" ph="1"/>
      <c r="AC393" s="84" ph="1"/>
      <c r="AD393" s="84" ph="1"/>
      <c r="AE393" s="84" ph="1"/>
      <c r="AF393" s="84" ph="1"/>
      <c r="AG393" s="84" ph="1"/>
    </row>
    <row r="394" spans="27:33" ht="25.5">
      <c r="AA394" s="84" ph="1"/>
      <c r="AB394" s="84" ph="1"/>
      <c r="AC394" s="84" ph="1"/>
      <c r="AD394" s="84" ph="1"/>
      <c r="AE394" s="84" ph="1"/>
      <c r="AF394" s="84" ph="1"/>
      <c r="AG394" s="84" ph="1"/>
    </row>
    <row r="395" spans="27:33" ht="25.5">
      <c r="AA395" s="84" ph="1"/>
      <c r="AB395" s="84" ph="1"/>
      <c r="AC395" s="84" ph="1"/>
      <c r="AD395" s="84" ph="1"/>
      <c r="AE395" s="84" ph="1"/>
      <c r="AF395" s="84" ph="1"/>
      <c r="AG395" s="84" ph="1"/>
    </row>
    <row r="396" spans="27:33" ht="25.5">
      <c r="AA396" s="84" ph="1"/>
      <c r="AB396" s="84" ph="1"/>
      <c r="AC396" s="84" ph="1"/>
      <c r="AD396" s="84" ph="1"/>
      <c r="AE396" s="84" ph="1"/>
      <c r="AF396" s="84" ph="1"/>
      <c r="AG396" s="84" ph="1"/>
    </row>
    <row r="397" spans="27:33" ht="25.5">
      <c r="AA397" s="84" ph="1"/>
      <c r="AB397" s="84" ph="1"/>
      <c r="AC397" s="84" ph="1"/>
      <c r="AD397" s="84" ph="1"/>
      <c r="AE397" s="84" ph="1"/>
      <c r="AF397" s="84" ph="1"/>
      <c r="AG397" s="84" ph="1"/>
    </row>
    <row r="398" spans="27:33" ht="25.5">
      <c r="AA398" s="84" ph="1"/>
      <c r="AB398" s="84" ph="1"/>
      <c r="AC398" s="84" ph="1"/>
      <c r="AD398" s="84" ph="1"/>
      <c r="AE398" s="84" ph="1"/>
      <c r="AF398" s="84" ph="1"/>
      <c r="AG398" s="84" ph="1"/>
    </row>
    <row r="399" spans="27:33" ht="25.5">
      <c r="AA399" s="84" ph="1"/>
      <c r="AB399" s="84" ph="1"/>
      <c r="AC399" s="84" ph="1"/>
      <c r="AD399" s="84" ph="1"/>
      <c r="AE399" s="84" ph="1"/>
      <c r="AF399" s="84" ph="1"/>
      <c r="AG399" s="84" ph="1"/>
    </row>
    <row r="401" spans="27:33" ht="25.5">
      <c r="AA401" s="84" ph="1"/>
      <c r="AB401" s="84" ph="1"/>
      <c r="AC401" s="84" ph="1"/>
      <c r="AD401" s="84" ph="1"/>
      <c r="AE401" s="84" ph="1"/>
      <c r="AF401" s="84" ph="1"/>
      <c r="AG401" s="84" ph="1"/>
    </row>
    <row r="402" spans="27:33" ht="25.5">
      <c r="AA402" s="84" ph="1"/>
      <c r="AB402" s="84" ph="1"/>
      <c r="AC402" s="84" ph="1"/>
      <c r="AD402" s="84" ph="1"/>
      <c r="AE402" s="84" ph="1"/>
      <c r="AF402" s="84" ph="1"/>
      <c r="AG402" s="84" ph="1"/>
    </row>
    <row r="403" spans="27:33" ht="25.5">
      <c r="AA403" s="84" ph="1"/>
      <c r="AB403" s="84" ph="1"/>
      <c r="AC403" s="84" ph="1"/>
      <c r="AD403" s="84" ph="1"/>
      <c r="AE403" s="84" ph="1"/>
      <c r="AF403" s="84" ph="1"/>
      <c r="AG403" s="84" ph="1"/>
    </row>
    <row r="404" spans="27:33" ht="25.5">
      <c r="AA404" s="84" ph="1"/>
      <c r="AB404" s="84" ph="1"/>
      <c r="AC404" s="84" ph="1"/>
      <c r="AD404" s="84" ph="1"/>
      <c r="AE404" s="84" ph="1"/>
      <c r="AF404" s="84" ph="1"/>
      <c r="AG404" s="84" ph="1"/>
    </row>
    <row r="405" spans="27:33" ht="25.5">
      <c r="AA405" s="84" ph="1"/>
      <c r="AB405" s="84" ph="1"/>
      <c r="AC405" s="84" ph="1"/>
      <c r="AD405" s="84" ph="1"/>
      <c r="AE405" s="84" ph="1"/>
      <c r="AF405" s="84" ph="1"/>
      <c r="AG405" s="84" ph="1"/>
    </row>
    <row r="407" spans="27:33" ht="25.5">
      <c r="AA407" s="84" ph="1"/>
      <c r="AB407" s="84" ph="1"/>
      <c r="AC407" s="84" ph="1"/>
      <c r="AD407" s="84" ph="1"/>
      <c r="AE407" s="84" ph="1"/>
      <c r="AF407" s="84" ph="1"/>
      <c r="AG407" s="84" ph="1"/>
    </row>
    <row r="408" spans="27:33" ht="25.5">
      <c r="AA408" s="84" ph="1"/>
      <c r="AB408" s="84" ph="1"/>
      <c r="AC408" s="84" ph="1"/>
      <c r="AD408" s="84" ph="1"/>
      <c r="AE408" s="84" ph="1"/>
      <c r="AF408" s="84" ph="1"/>
      <c r="AG408" s="84" ph="1"/>
    </row>
    <row r="409" spans="27:33" ht="25.5">
      <c r="AA409" s="84" ph="1"/>
      <c r="AB409" s="84" ph="1"/>
      <c r="AC409" s="84" ph="1"/>
      <c r="AD409" s="84" ph="1"/>
      <c r="AE409" s="84" ph="1"/>
      <c r="AF409" s="84" ph="1"/>
      <c r="AG409" s="84" ph="1"/>
    </row>
    <row r="410" spans="27:33" ht="25.5">
      <c r="AA410" s="84" ph="1"/>
      <c r="AB410" s="84" ph="1"/>
      <c r="AC410" s="84" ph="1"/>
      <c r="AD410" s="84" ph="1"/>
      <c r="AE410" s="84" ph="1"/>
      <c r="AF410" s="84" ph="1"/>
      <c r="AG410" s="84" ph="1"/>
    </row>
    <row r="411" spans="27:33" ht="25.5">
      <c r="AA411" s="84" ph="1"/>
      <c r="AB411" s="84" ph="1"/>
      <c r="AC411" s="84" ph="1"/>
      <c r="AD411" s="84" ph="1"/>
      <c r="AE411" s="84" ph="1"/>
      <c r="AF411" s="84" ph="1"/>
      <c r="AG411" s="84" ph="1"/>
    </row>
    <row r="413" spans="27:33" ht="25.5">
      <c r="AA413" s="84" ph="1"/>
      <c r="AB413" s="84" ph="1"/>
      <c r="AC413" s="84" ph="1"/>
      <c r="AD413" s="84" ph="1"/>
      <c r="AE413" s="84" ph="1"/>
      <c r="AF413" s="84" ph="1"/>
      <c r="AG413" s="84" ph="1"/>
    </row>
    <row r="414" spans="27:33" ht="25.5">
      <c r="AA414" s="84" ph="1"/>
      <c r="AB414" s="84" ph="1"/>
      <c r="AC414" s="84" ph="1"/>
      <c r="AD414" s="84" ph="1"/>
      <c r="AE414" s="84" ph="1"/>
      <c r="AF414" s="84" ph="1"/>
      <c r="AG414" s="84" ph="1"/>
    </row>
    <row r="415" spans="27:33" ht="25.5">
      <c r="AA415" s="84" ph="1"/>
      <c r="AB415" s="84" ph="1"/>
      <c r="AC415" s="84" ph="1"/>
      <c r="AD415" s="84" ph="1"/>
      <c r="AE415" s="84" ph="1"/>
      <c r="AF415" s="84" ph="1"/>
      <c r="AG415" s="84" ph="1"/>
    </row>
    <row r="416" spans="27:33" ht="25.5">
      <c r="AA416" s="84" ph="1"/>
      <c r="AB416" s="84" ph="1"/>
      <c r="AC416" s="84" ph="1"/>
      <c r="AD416" s="84" ph="1"/>
      <c r="AE416" s="84" ph="1"/>
      <c r="AF416" s="84" ph="1"/>
      <c r="AG416" s="84" ph="1"/>
    </row>
    <row r="417" spans="27:33" ht="25.5">
      <c r="AA417" s="84" ph="1"/>
      <c r="AB417" s="84" ph="1"/>
      <c r="AC417" s="84" ph="1"/>
      <c r="AD417" s="84" ph="1"/>
      <c r="AE417" s="84" ph="1"/>
      <c r="AF417" s="84" ph="1"/>
      <c r="AG417" s="84" ph="1"/>
    </row>
    <row r="419" spans="27:33" ht="25.5">
      <c r="AA419" s="84" ph="1"/>
      <c r="AB419" s="84" ph="1"/>
      <c r="AC419" s="84" ph="1"/>
      <c r="AD419" s="84" ph="1"/>
      <c r="AE419" s="84" ph="1"/>
      <c r="AF419" s="84" ph="1"/>
      <c r="AG419" s="84" ph="1"/>
    </row>
    <row r="420" spans="27:33" ht="25.5">
      <c r="AA420" s="84" ph="1"/>
      <c r="AB420" s="84" ph="1"/>
      <c r="AC420" s="84" ph="1"/>
      <c r="AD420" s="84" ph="1"/>
      <c r="AE420" s="84" ph="1"/>
      <c r="AF420" s="84" ph="1"/>
      <c r="AG420" s="84" ph="1"/>
    </row>
    <row r="421" spans="27:33" ht="25.5">
      <c r="AA421" s="84" ph="1"/>
      <c r="AB421" s="84" ph="1"/>
      <c r="AC421" s="84" ph="1"/>
      <c r="AD421" s="84" ph="1"/>
      <c r="AE421" s="84" ph="1"/>
      <c r="AF421" s="84" ph="1"/>
      <c r="AG421" s="84" ph="1"/>
    </row>
    <row r="422" spans="27:33" ht="25.5">
      <c r="AA422" s="84" ph="1"/>
      <c r="AB422" s="84" ph="1"/>
      <c r="AC422" s="84" ph="1"/>
      <c r="AD422" s="84" ph="1"/>
      <c r="AE422" s="84" ph="1"/>
      <c r="AF422" s="84" ph="1"/>
      <c r="AG422" s="84" ph="1"/>
    </row>
  </sheetData>
  <sheetProtection sheet="1" insertRows="0"/>
  <protectedRanges>
    <protectedRange sqref="G4:Y6 AG4:AX8 AG9:AM10 AS9:AX10 AG11:AX12 U11:Y12 D29:V33 AA29:AC33 BE29:CI33 AS29:AU33 AE16:AF25 D16:Y25" name="範囲1"/>
    <protectedRange sqref="G7:Y7" name="範囲1_1"/>
    <protectedRange sqref="G8:Y10" name="範囲1_5"/>
  </protectedRanges>
  <mergeCells count="1913">
    <mergeCell ref="B181:C181"/>
    <mergeCell ref="D181:M181"/>
    <mergeCell ref="N181:U181"/>
    <mergeCell ref="V181:AC181"/>
    <mergeCell ref="AD181:AG181"/>
    <mergeCell ref="AH181:AK181"/>
    <mergeCell ref="AL181:AO181"/>
    <mergeCell ref="AP181:AS181"/>
    <mergeCell ref="AT181:AW181"/>
    <mergeCell ref="B182:C182"/>
    <mergeCell ref="D182:M182"/>
    <mergeCell ref="N182:U182"/>
    <mergeCell ref="V182:AC182"/>
    <mergeCell ref="AD182:AG182"/>
    <mergeCell ref="AH182:AK182"/>
    <mergeCell ref="AL182:AO182"/>
    <mergeCell ref="AP182:AS182"/>
    <mergeCell ref="AT182:AW182"/>
    <mergeCell ref="B179:C179"/>
    <mergeCell ref="D179:M179"/>
    <mergeCell ref="N179:U179"/>
    <mergeCell ref="V179:AC179"/>
    <mergeCell ref="AD179:AG179"/>
    <mergeCell ref="AH179:AK179"/>
    <mergeCell ref="AL179:AO179"/>
    <mergeCell ref="AP179:AS179"/>
    <mergeCell ref="AT179:AW179"/>
    <mergeCell ref="B180:C180"/>
    <mergeCell ref="D180:M180"/>
    <mergeCell ref="N180:U180"/>
    <mergeCell ref="V180:AC180"/>
    <mergeCell ref="AD180:AG180"/>
    <mergeCell ref="AH180:AK180"/>
    <mergeCell ref="AL180:AO180"/>
    <mergeCell ref="AP180:AS180"/>
    <mergeCell ref="AT180:AW180"/>
    <mergeCell ref="B177:C177"/>
    <mergeCell ref="D177:M177"/>
    <mergeCell ref="N177:U177"/>
    <mergeCell ref="V177:AC177"/>
    <mergeCell ref="AD177:AG177"/>
    <mergeCell ref="AH177:AK177"/>
    <mergeCell ref="AL177:AO177"/>
    <mergeCell ref="AP177:AS177"/>
    <mergeCell ref="AT177:AW177"/>
    <mergeCell ref="B178:C178"/>
    <mergeCell ref="D178:M178"/>
    <mergeCell ref="N178:U178"/>
    <mergeCell ref="V178:AC178"/>
    <mergeCell ref="AD178:AG178"/>
    <mergeCell ref="AH178:AK178"/>
    <mergeCell ref="AL178:AO178"/>
    <mergeCell ref="AP178:AS178"/>
    <mergeCell ref="AT178:AW178"/>
    <mergeCell ref="B175:C175"/>
    <mergeCell ref="D175:M175"/>
    <mergeCell ref="N175:U175"/>
    <mergeCell ref="V175:AC175"/>
    <mergeCell ref="AD175:AG175"/>
    <mergeCell ref="AH175:AK175"/>
    <mergeCell ref="AL175:AO175"/>
    <mergeCell ref="AP175:AS175"/>
    <mergeCell ref="AT175:AW175"/>
    <mergeCell ref="B176:C176"/>
    <mergeCell ref="D176:M176"/>
    <mergeCell ref="N176:U176"/>
    <mergeCell ref="V176:AC176"/>
    <mergeCell ref="AD176:AG176"/>
    <mergeCell ref="AH176:AK176"/>
    <mergeCell ref="AL176:AO176"/>
    <mergeCell ref="AP176:AS176"/>
    <mergeCell ref="AT176:AW176"/>
    <mergeCell ref="B173:C173"/>
    <mergeCell ref="D173:M173"/>
    <mergeCell ref="N173:U173"/>
    <mergeCell ref="V173:AC173"/>
    <mergeCell ref="AD173:AG173"/>
    <mergeCell ref="AH173:AK173"/>
    <mergeCell ref="AL173:AO173"/>
    <mergeCell ref="AP173:AS173"/>
    <mergeCell ref="AT173:AW173"/>
    <mergeCell ref="B174:C174"/>
    <mergeCell ref="D174:M174"/>
    <mergeCell ref="N174:U174"/>
    <mergeCell ref="V174:AC174"/>
    <mergeCell ref="AD174:AG174"/>
    <mergeCell ref="AH174:AK174"/>
    <mergeCell ref="AL174:AO174"/>
    <mergeCell ref="AP174:AS174"/>
    <mergeCell ref="AT174:AW174"/>
    <mergeCell ref="B171:C171"/>
    <mergeCell ref="D171:M171"/>
    <mergeCell ref="N171:U171"/>
    <mergeCell ref="V171:AC171"/>
    <mergeCell ref="AD171:AG171"/>
    <mergeCell ref="AH171:AK171"/>
    <mergeCell ref="AL171:AO171"/>
    <mergeCell ref="AP171:AS171"/>
    <mergeCell ref="AT171:AW171"/>
    <mergeCell ref="B172:C172"/>
    <mergeCell ref="D172:M172"/>
    <mergeCell ref="N172:U172"/>
    <mergeCell ref="V172:AC172"/>
    <mergeCell ref="AD172:AG172"/>
    <mergeCell ref="AH172:AK172"/>
    <mergeCell ref="AL172:AO172"/>
    <mergeCell ref="AP172:AS172"/>
    <mergeCell ref="AT172:AW172"/>
    <mergeCell ref="B169:C169"/>
    <mergeCell ref="D169:M169"/>
    <mergeCell ref="N169:U169"/>
    <mergeCell ref="V169:AC169"/>
    <mergeCell ref="AD169:AG169"/>
    <mergeCell ref="AH169:AK169"/>
    <mergeCell ref="AL169:AO169"/>
    <mergeCell ref="AP169:AS169"/>
    <mergeCell ref="AT169:AW169"/>
    <mergeCell ref="B170:C170"/>
    <mergeCell ref="D170:M170"/>
    <mergeCell ref="N170:U170"/>
    <mergeCell ref="V170:AC170"/>
    <mergeCell ref="AD170:AG170"/>
    <mergeCell ref="AH170:AK170"/>
    <mergeCell ref="AL170:AO170"/>
    <mergeCell ref="AP170:AS170"/>
    <mergeCell ref="AT170:AW170"/>
    <mergeCell ref="B167:C167"/>
    <mergeCell ref="D167:M167"/>
    <mergeCell ref="N167:U167"/>
    <mergeCell ref="V167:AC167"/>
    <mergeCell ref="AD167:AG167"/>
    <mergeCell ref="AH167:AK167"/>
    <mergeCell ref="AL167:AO167"/>
    <mergeCell ref="AP167:AS167"/>
    <mergeCell ref="AT167:AW167"/>
    <mergeCell ref="B168:C168"/>
    <mergeCell ref="D168:M168"/>
    <mergeCell ref="N168:U168"/>
    <mergeCell ref="V168:AC168"/>
    <mergeCell ref="AD168:AG168"/>
    <mergeCell ref="AH168:AK168"/>
    <mergeCell ref="AL168:AO168"/>
    <mergeCell ref="AP168:AS168"/>
    <mergeCell ref="AT168:AW168"/>
    <mergeCell ref="B165:C165"/>
    <mergeCell ref="D165:M165"/>
    <mergeCell ref="N165:U165"/>
    <mergeCell ref="V165:AC165"/>
    <mergeCell ref="AD165:AG165"/>
    <mergeCell ref="AH165:AK165"/>
    <mergeCell ref="AL165:AO165"/>
    <mergeCell ref="AP165:AS165"/>
    <mergeCell ref="AT165:AW165"/>
    <mergeCell ref="B166:C166"/>
    <mergeCell ref="D166:M166"/>
    <mergeCell ref="N166:U166"/>
    <mergeCell ref="V166:AC166"/>
    <mergeCell ref="AD166:AG166"/>
    <mergeCell ref="AH166:AK166"/>
    <mergeCell ref="AL166:AO166"/>
    <mergeCell ref="AP166:AS166"/>
    <mergeCell ref="AT166:AW166"/>
    <mergeCell ref="B163:C163"/>
    <mergeCell ref="D163:M163"/>
    <mergeCell ref="N163:U163"/>
    <mergeCell ref="V163:AC163"/>
    <mergeCell ref="AD163:AG163"/>
    <mergeCell ref="AH163:AK163"/>
    <mergeCell ref="AL163:AO163"/>
    <mergeCell ref="AP163:AS163"/>
    <mergeCell ref="AT163:AW163"/>
    <mergeCell ref="B164:C164"/>
    <mergeCell ref="D164:M164"/>
    <mergeCell ref="N164:U164"/>
    <mergeCell ref="V164:AC164"/>
    <mergeCell ref="AD164:AG164"/>
    <mergeCell ref="AH164:AK164"/>
    <mergeCell ref="AL164:AO164"/>
    <mergeCell ref="AP164:AS164"/>
    <mergeCell ref="AT164:AW164"/>
    <mergeCell ref="B161:C161"/>
    <mergeCell ref="D161:M161"/>
    <mergeCell ref="N161:U161"/>
    <mergeCell ref="V161:AC161"/>
    <mergeCell ref="AD161:AG161"/>
    <mergeCell ref="AH161:AK161"/>
    <mergeCell ref="AL161:AO161"/>
    <mergeCell ref="AP161:AS161"/>
    <mergeCell ref="AT161:AW161"/>
    <mergeCell ref="B162:C162"/>
    <mergeCell ref="D162:M162"/>
    <mergeCell ref="N162:U162"/>
    <mergeCell ref="V162:AC162"/>
    <mergeCell ref="AD162:AG162"/>
    <mergeCell ref="AH162:AK162"/>
    <mergeCell ref="AL162:AO162"/>
    <mergeCell ref="AP162:AS162"/>
    <mergeCell ref="AT162:AW162"/>
    <mergeCell ref="AP158:AS158"/>
    <mergeCell ref="AT158:AW158"/>
    <mergeCell ref="B159:C159"/>
    <mergeCell ref="D159:M159"/>
    <mergeCell ref="N159:U159"/>
    <mergeCell ref="V159:AC159"/>
    <mergeCell ref="AD159:AG159"/>
    <mergeCell ref="AH159:AK159"/>
    <mergeCell ref="AL159:AO159"/>
    <mergeCell ref="AP159:AS159"/>
    <mergeCell ref="AT159:AW159"/>
    <mergeCell ref="B160:C160"/>
    <mergeCell ref="D160:M160"/>
    <mergeCell ref="N160:U160"/>
    <mergeCell ref="V160:AC160"/>
    <mergeCell ref="AD160:AG160"/>
    <mergeCell ref="AH160:AK160"/>
    <mergeCell ref="AL160:AO160"/>
    <mergeCell ref="AP160:AS160"/>
    <mergeCell ref="AT160:AW160"/>
    <mergeCell ref="BI136:BO136"/>
    <mergeCell ref="B134:C134"/>
    <mergeCell ref="D134:O134"/>
    <mergeCell ref="D130:O130"/>
    <mergeCell ref="D131:O131"/>
    <mergeCell ref="BB128:BH128"/>
    <mergeCell ref="BI128:BO128"/>
    <mergeCell ref="V127:Y127"/>
    <mergeCell ref="Z127:AC127"/>
    <mergeCell ref="P134:R134"/>
    <mergeCell ref="S134:U134"/>
    <mergeCell ref="V134:Y134"/>
    <mergeCell ref="Z134:AC134"/>
    <mergeCell ref="AD134:AG134"/>
    <mergeCell ref="AH134:AK134"/>
    <mergeCell ref="AL134:AO134"/>
    <mergeCell ref="AP134:AS134"/>
    <mergeCell ref="AT134:AW134"/>
    <mergeCell ref="AX134:BA134"/>
    <mergeCell ref="BB134:BH134"/>
    <mergeCell ref="BI134:BO134"/>
    <mergeCell ref="B135:C135"/>
    <mergeCell ref="D135:O135"/>
    <mergeCell ref="P135:R135"/>
    <mergeCell ref="S135:U135"/>
    <mergeCell ref="B133:C133"/>
    <mergeCell ref="D133:O133"/>
    <mergeCell ref="P133:R133"/>
    <mergeCell ref="S133:U133"/>
    <mergeCell ref="V133:Y133"/>
    <mergeCell ref="Z133:AC133"/>
    <mergeCell ref="B129:C129"/>
    <mergeCell ref="B136:C136"/>
    <mergeCell ref="D136:O136"/>
    <mergeCell ref="P136:R136"/>
    <mergeCell ref="S136:U136"/>
    <mergeCell ref="V136:Y136"/>
    <mergeCell ref="Z136:AC136"/>
    <mergeCell ref="AD136:AG136"/>
    <mergeCell ref="AH136:AK136"/>
    <mergeCell ref="AL136:AO136"/>
    <mergeCell ref="AP136:AS136"/>
    <mergeCell ref="AT136:AW136"/>
    <mergeCell ref="AX136:BA136"/>
    <mergeCell ref="BB136:BH136"/>
    <mergeCell ref="B132:C132"/>
    <mergeCell ref="D132:O132"/>
    <mergeCell ref="P132:R132"/>
    <mergeCell ref="S132:U132"/>
    <mergeCell ref="V132:Y132"/>
    <mergeCell ref="Z132:AC132"/>
    <mergeCell ref="AD132:AG132"/>
    <mergeCell ref="AH132:AK132"/>
    <mergeCell ref="AL132:AO132"/>
    <mergeCell ref="AP132:AS132"/>
    <mergeCell ref="AT132:AW132"/>
    <mergeCell ref="AX132:BA132"/>
    <mergeCell ref="BB132:BH132"/>
    <mergeCell ref="V135:Y135"/>
    <mergeCell ref="Z135:AC135"/>
    <mergeCell ref="AD135:AG135"/>
    <mergeCell ref="AH135:AK135"/>
    <mergeCell ref="AL135:AO135"/>
    <mergeCell ref="AP135:AS135"/>
    <mergeCell ref="AT135:AW135"/>
    <mergeCell ref="AX135:BA135"/>
    <mergeCell ref="BB135:BH135"/>
    <mergeCell ref="BI135:BO135"/>
    <mergeCell ref="S121:U121"/>
    <mergeCell ref="D127:O127"/>
    <mergeCell ref="D128:O128"/>
    <mergeCell ref="D129:O129"/>
    <mergeCell ref="BR121:BU121"/>
    <mergeCell ref="BV121:CC121"/>
    <mergeCell ref="BI127:BO127"/>
    <mergeCell ref="V125:AC125"/>
    <mergeCell ref="AH127:AK127"/>
    <mergeCell ref="AX127:BA127"/>
    <mergeCell ref="AH128:AK128"/>
    <mergeCell ref="AX128:BA128"/>
    <mergeCell ref="AT127:AW127"/>
    <mergeCell ref="V126:Y126"/>
    <mergeCell ref="Z126:AC126"/>
    <mergeCell ref="AD126:AG126"/>
    <mergeCell ref="AT126:AW126"/>
    <mergeCell ref="AL126:AO126"/>
    <mergeCell ref="AP126:AS126"/>
    <mergeCell ref="AH126:AK126"/>
    <mergeCell ref="AP127:AS127"/>
    <mergeCell ref="D126:O126"/>
    <mergeCell ref="AP125:BA125"/>
    <mergeCell ref="BI126:BO126"/>
    <mergeCell ref="V128:Y128"/>
    <mergeCell ref="Z128:AC128"/>
    <mergeCell ref="AX126:BA126"/>
    <mergeCell ref="P130:R130"/>
    <mergeCell ref="B121:C121"/>
    <mergeCell ref="D121:O121"/>
    <mergeCell ref="P121:R121"/>
    <mergeCell ref="BI132:BO132"/>
    <mergeCell ref="B130:C130"/>
    <mergeCell ref="B131:C131"/>
    <mergeCell ref="B126:C126"/>
    <mergeCell ref="B127:C127"/>
    <mergeCell ref="P131:R131"/>
    <mergeCell ref="AD125:AO125"/>
    <mergeCell ref="CD121:CK121"/>
    <mergeCell ref="CL121:CN121"/>
    <mergeCell ref="V121:Y121"/>
    <mergeCell ref="Z121:AC121"/>
    <mergeCell ref="AD121:AG121"/>
    <mergeCell ref="AH121:AK121"/>
    <mergeCell ref="AL121:AO121"/>
    <mergeCell ref="AP121:AS121"/>
    <mergeCell ref="AT121:AW121"/>
    <mergeCell ref="AX121:BA121"/>
    <mergeCell ref="BB121:BD121"/>
    <mergeCell ref="BE121:BG121"/>
    <mergeCell ref="BH121:BJ121"/>
    <mergeCell ref="BK121:BM121"/>
    <mergeCell ref="BN121:BQ121"/>
    <mergeCell ref="CD122:CK122"/>
    <mergeCell ref="CL122:CN122"/>
    <mergeCell ref="AX122:BA122"/>
    <mergeCell ref="BB122:BD122"/>
    <mergeCell ref="BE122:BG122"/>
    <mergeCell ref="BV122:CC122"/>
    <mergeCell ref="AD133:AG133"/>
    <mergeCell ref="AH133:AK133"/>
    <mergeCell ref="AL133:AO133"/>
    <mergeCell ref="AP133:AS133"/>
    <mergeCell ref="AT133:AW133"/>
    <mergeCell ref="AX133:BA133"/>
    <mergeCell ref="BB133:BH133"/>
    <mergeCell ref="BI133:BO133"/>
    <mergeCell ref="B122:C122"/>
    <mergeCell ref="D122:O122"/>
    <mergeCell ref="P122:R122"/>
    <mergeCell ref="S122:U122"/>
    <mergeCell ref="V122:Y122"/>
    <mergeCell ref="Z122:AC122"/>
    <mergeCell ref="AD122:AG122"/>
    <mergeCell ref="AH122:AK122"/>
    <mergeCell ref="AT122:AW122"/>
    <mergeCell ref="B24:C24"/>
    <mergeCell ref="B118:C118"/>
    <mergeCell ref="D118:O118"/>
    <mergeCell ref="P118:R118"/>
    <mergeCell ref="S118:U118"/>
    <mergeCell ref="V118:Y118"/>
    <mergeCell ref="Z118:AC118"/>
    <mergeCell ref="AD118:AG118"/>
    <mergeCell ref="AH118:AK118"/>
    <mergeCell ref="AL118:AO118"/>
    <mergeCell ref="AP118:AS118"/>
    <mergeCell ref="B22:C22"/>
    <mergeCell ref="B19:C19"/>
    <mergeCell ref="D19:I19"/>
    <mergeCell ref="J19:M19"/>
    <mergeCell ref="N19:Q19"/>
    <mergeCell ref="R19:U19"/>
    <mergeCell ref="V19:Y19"/>
    <mergeCell ref="Z19:AC19"/>
    <mergeCell ref="AB103:AF103"/>
    <mergeCell ref="AB104:AF104"/>
    <mergeCell ref="AB105:AF105"/>
    <mergeCell ref="AB106:AF106"/>
    <mergeCell ref="AB107:AF107"/>
    <mergeCell ref="D96:R96"/>
    <mergeCell ref="D102:R102"/>
    <mergeCell ref="D103:R103"/>
    <mergeCell ref="D104:R104"/>
    <mergeCell ref="D105:R105"/>
    <mergeCell ref="D106:R106"/>
    <mergeCell ref="D107:R107"/>
    <mergeCell ref="D78:R78"/>
    <mergeCell ref="AT157:AW157"/>
    <mergeCell ref="AT155:AW155"/>
    <mergeCell ref="B156:C156"/>
    <mergeCell ref="D156:M156"/>
    <mergeCell ref="N156:U156"/>
    <mergeCell ref="V156:AC156"/>
    <mergeCell ref="AD156:AG156"/>
    <mergeCell ref="AH156:AK156"/>
    <mergeCell ref="AL156:AO156"/>
    <mergeCell ref="AP156:AS156"/>
    <mergeCell ref="AT156:AW156"/>
    <mergeCell ref="B152:M152"/>
    <mergeCell ref="N152:U152"/>
    <mergeCell ref="V152:AC152"/>
    <mergeCell ref="AD152:AG152"/>
    <mergeCell ref="AH152:AK152"/>
    <mergeCell ref="AL152:AO152"/>
    <mergeCell ref="AP152:AS152"/>
    <mergeCell ref="AT152:AW152"/>
    <mergeCell ref="B153:C153"/>
    <mergeCell ref="D153:M153"/>
    <mergeCell ref="N153:U153"/>
    <mergeCell ref="V153:AC153"/>
    <mergeCell ref="AD153:AG153"/>
    <mergeCell ref="AH153:AK153"/>
    <mergeCell ref="AL153:AO153"/>
    <mergeCell ref="AP153:AS153"/>
    <mergeCell ref="AT153:AW153"/>
    <mergeCell ref="AT154:AW154"/>
    <mergeCell ref="B139:C139"/>
    <mergeCell ref="B140:C140"/>
    <mergeCell ref="B141:C141"/>
    <mergeCell ref="B142:C142"/>
    <mergeCell ref="B143:C143"/>
    <mergeCell ref="B138:M138"/>
    <mergeCell ref="D139:M139"/>
    <mergeCell ref="D140:M140"/>
    <mergeCell ref="D141:M141"/>
    <mergeCell ref="D142:M142"/>
    <mergeCell ref="D143:M143"/>
    <mergeCell ref="AP147:AS147"/>
    <mergeCell ref="AT147:AW147"/>
    <mergeCell ref="B150:C150"/>
    <mergeCell ref="D150:M150"/>
    <mergeCell ref="N150:U150"/>
    <mergeCell ref="V150:AC150"/>
    <mergeCell ref="AD150:AG150"/>
    <mergeCell ref="AH150:AK150"/>
    <mergeCell ref="AL150:AO150"/>
    <mergeCell ref="AP150:AS150"/>
    <mergeCell ref="AT150:AW150"/>
    <mergeCell ref="B149:C149"/>
    <mergeCell ref="D149:M149"/>
    <mergeCell ref="N149:U149"/>
    <mergeCell ref="V149:AC149"/>
    <mergeCell ref="AD149:AG149"/>
    <mergeCell ref="AH149:AK149"/>
    <mergeCell ref="AL149:AO149"/>
    <mergeCell ref="AP149:AS149"/>
    <mergeCell ref="AT149:AW149"/>
    <mergeCell ref="B146:C146"/>
    <mergeCell ref="B188:J188"/>
    <mergeCell ref="K188:T188"/>
    <mergeCell ref="U188:Y188"/>
    <mergeCell ref="Z188:AF188"/>
    <mergeCell ref="AG188:AK188"/>
    <mergeCell ref="AL188:AR188"/>
    <mergeCell ref="B189:J189"/>
    <mergeCell ref="K189:T189"/>
    <mergeCell ref="U189:Y189"/>
    <mergeCell ref="Z189:AF189"/>
    <mergeCell ref="AG189:AK189"/>
    <mergeCell ref="AL189:AR189"/>
    <mergeCell ref="B185:J185"/>
    <mergeCell ref="K185:AR185"/>
    <mergeCell ref="B186:J186"/>
    <mergeCell ref="K186:AR186"/>
    <mergeCell ref="B187:J187"/>
    <mergeCell ref="K187:T187"/>
    <mergeCell ref="U187:Y187"/>
    <mergeCell ref="Z187:AF187"/>
    <mergeCell ref="AG187:AK187"/>
    <mergeCell ref="AL187:AR187"/>
    <mergeCell ref="B184:I184"/>
    <mergeCell ref="B154:C154"/>
    <mergeCell ref="D154:M154"/>
    <mergeCell ref="N154:U154"/>
    <mergeCell ref="V154:AC154"/>
    <mergeCell ref="AD154:AG154"/>
    <mergeCell ref="AH154:AK154"/>
    <mergeCell ref="AL154:AO154"/>
    <mergeCell ref="AP154:AS154"/>
    <mergeCell ref="B155:C155"/>
    <mergeCell ref="D155:M155"/>
    <mergeCell ref="N155:U155"/>
    <mergeCell ref="V155:AC155"/>
    <mergeCell ref="AD155:AG155"/>
    <mergeCell ref="AH155:AK155"/>
    <mergeCell ref="AL155:AO155"/>
    <mergeCell ref="AP155:AS155"/>
    <mergeCell ref="B157:C157"/>
    <mergeCell ref="D157:M157"/>
    <mergeCell ref="N157:U157"/>
    <mergeCell ref="V157:AC157"/>
    <mergeCell ref="AD157:AG157"/>
    <mergeCell ref="AH157:AK157"/>
    <mergeCell ref="AL157:AO157"/>
    <mergeCell ref="AP157:AS157"/>
    <mergeCell ref="B158:C158"/>
    <mergeCell ref="D158:M158"/>
    <mergeCell ref="N158:U158"/>
    <mergeCell ref="V158:AC158"/>
    <mergeCell ref="AD158:AG158"/>
    <mergeCell ref="AH158:AK158"/>
    <mergeCell ref="AL158:AO158"/>
    <mergeCell ref="D146:M146"/>
    <mergeCell ref="N146:U146"/>
    <mergeCell ref="V146:AC146"/>
    <mergeCell ref="AD146:AG146"/>
    <mergeCell ref="AH146:AK146"/>
    <mergeCell ref="AL146:AO146"/>
    <mergeCell ref="AP146:AS146"/>
    <mergeCell ref="B148:C148"/>
    <mergeCell ref="D148:M148"/>
    <mergeCell ref="N148:U148"/>
    <mergeCell ref="V148:AC148"/>
    <mergeCell ref="AD148:AG148"/>
    <mergeCell ref="AH148:AK148"/>
    <mergeCell ref="AL148:AO148"/>
    <mergeCell ref="AP148:AS148"/>
    <mergeCell ref="AT148:AW148"/>
    <mergeCell ref="B147:C147"/>
    <mergeCell ref="D147:M147"/>
    <mergeCell ref="N147:U147"/>
    <mergeCell ref="V147:AC147"/>
    <mergeCell ref="AD147:AG147"/>
    <mergeCell ref="AH147:AK147"/>
    <mergeCell ref="AL147:AO147"/>
    <mergeCell ref="AD138:AG138"/>
    <mergeCell ref="AH138:AK138"/>
    <mergeCell ref="AL138:AO138"/>
    <mergeCell ref="AP138:AS138"/>
    <mergeCell ref="AT138:AW138"/>
    <mergeCell ref="AD139:AG139"/>
    <mergeCell ref="AH139:AK139"/>
    <mergeCell ref="AL139:AO139"/>
    <mergeCell ref="AP139:AS139"/>
    <mergeCell ref="AT139:AW139"/>
    <mergeCell ref="AD140:AG140"/>
    <mergeCell ref="AH140:AK140"/>
    <mergeCell ref="B145:M145"/>
    <mergeCell ref="N145:U145"/>
    <mergeCell ref="V145:AC145"/>
    <mergeCell ref="AD145:AG145"/>
    <mergeCell ref="AH145:AK145"/>
    <mergeCell ref="AL145:AO145"/>
    <mergeCell ref="AP145:AS145"/>
    <mergeCell ref="AT145:AW145"/>
    <mergeCell ref="N138:U138"/>
    <mergeCell ref="N139:U139"/>
    <mergeCell ref="N140:U140"/>
    <mergeCell ref="N141:U141"/>
    <mergeCell ref="N142:U142"/>
    <mergeCell ref="N143:U143"/>
    <mergeCell ref="V138:AC138"/>
    <mergeCell ref="V139:AC139"/>
    <mergeCell ref="V140:AC140"/>
    <mergeCell ref="V141:AC141"/>
    <mergeCell ref="V142:AC142"/>
    <mergeCell ref="V143:AC143"/>
    <mergeCell ref="AD142:AG142"/>
    <mergeCell ref="AH142:AK142"/>
    <mergeCell ref="AL142:AO142"/>
    <mergeCell ref="AP142:AS142"/>
    <mergeCell ref="AT142:AW142"/>
    <mergeCell ref="AD143:AG143"/>
    <mergeCell ref="AH143:AK143"/>
    <mergeCell ref="AL143:AO143"/>
    <mergeCell ref="AP143:AS143"/>
    <mergeCell ref="AT143:AW143"/>
    <mergeCell ref="AT146:AW146"/>
    <mergeCell ref="AP140:AS140"/>
    <mergeCell ref="AT140:AW140"/>
    <mergeCell ref="AD141:AG141"/>
    <mergeCell ref="AH141:AK141"/>
    <mergeCell ref="AL141:AO141"/>
    <mergeCell ref="AP141:AS141"/>
    <mergeCell ref="AT141:AW141"/>
    <mergeCell ref="AL140:AO140"/>
    <mergeCell ref="AB78:AF78"/>
    <mergeCell ref="AB79:AF79"/>
    <mergeCell ref="AB80:AF80"/>
    <mergeCell ref="AB81:AF81"/>
    <mergeCell ref="AB82:AF82"/>
    <mergeCell ref="AB83:AF83"/>
    <mergeCell ref="AB84:AF84"/>
    <mergeCell ref="AB85:AF85"/>
    <mergeCell ref="AB86:AF86"/>
    <mergeCell ref="AB87:AF87"/>
    <mergeCell ref="AB88:AF88"/>
    <mergeCell ref="AB89:AF89"/>
    <mergeCell ref="AB90:AF90"/>
    <mergeCell ref="AB91:AF91"/>
    <mergeCell ref="AB92:AF92"/>
    <mergeCell ref="AB93:AF93"/>
    <mergeCell ref="AB94:AF94"/>
    <mergeCell ref="AG83:AI83"/>
    <mergeCell ref="AG84:AI84"/>
    <mergeCell ref="AG85:AI85"/>
    <mergeCell ref="AG86:AI86"/>
    <mergeCell ref="AG87:AI87"/>
    <mergeCell ref="AG88:AI88"/>
    <mergeCell ref="AG89:AI89"/>
    <mergeCell ref="AG90:AI90"/>
    <mergeCell ref="AG91:AI91"/>
    <mergeCell ref="AG92:AI92"/>
    <mergeCell ref="AG93:AI93"/>
    <mergeCell ref="AG94:AI94"/>
    <mergeCell ref="AG95:AI95"/>
    <mergeCell ref="AM106:AO106"/>
    <mergeCell ref="CL114:CN114"/>
    <mergeCell ref="CL115:CN115"/>
    <mergeCell ref="CL116:CN116"/>
    <mergeCell ref="AP94:AR94"/>
    <mergeCell ref="AP97:AR97"/>
    <mergeCell ref="AP98:AR98"/>
    <mergeCell ref="AJ99:AL99"/>
    <mergeCell ref="AJ100:AL100"/>
    <mergeCell ref="AJ101:AL101"/>
    <mergeCell ref="AJ102:AL102"/>
    <mergeCell ref="AJ103:AL103"/>
    <mergeCell ref="AJ98:AL98"/>
    <mergeCell ref="AJ94:AL94"/>
    <mergeCell ref="AJ95:AL95"/>
    <mergeCell ref="AM92:AO92"/>
    <mergeCell ref="AM93:AO93"/>
    <mergeCell ref="B110:BH110"/>
    <mergeCell ref="D113:O113"/>
    <mergeCell ref="B128:C128"/>
    <mergeCell ref="B111:O111"/>
    <mergeCell ref="B125:O125"/>
    <mergeCell ref="AD111:AO111"/>
    <mergeCell ref="AP111:BA111"/>
    <mergeCell ref="BV113:CC113"/>
    <mergeCell ref="BV114:CC114"/>
    <mergeCell ref="BV115:CC115"/>
    <mergeCell ref="BV116:CC116"/>
    <mergeCell ref="BV117:CC117"/>
    <mergeCell ref="BV112:CC112"/>
    <mergeCell ref="D115:O115"/>
    <mergeCell ref="P115:R115"/>
    <mergeCell ref="V111:AC111"/>
    <mergeCell ref="BE116:BG116"/>
    <mergeCell ref="AX118:BA118"/>
    <mergeCell ref="BB118:BD118"/>
    <mergeCell ref="BE118:BG118"/>
    <mergeCell ref="BH118:BJ118"/>
    <mergeCell ref="BK118:BM118"/>
    <mergeCell ref="BN118:BQ118"/>
    <mergeCell ref="AT118:AW118"/>
    <mergeCell ref="BN113:BQ113"/>
    <mergeCell ref="BR119:BU119"/>
    <mergeCell ref="BV119:CC119"/>
    <mergeCell ref="BR118:BU118"/>
    <mergeCell ref="BV118:CC118"/>
    <mergeCell ref="B120:C120"/>
    <mergeCell ref="D120:O120"/>
    <mergeCell ref="S120:U120"/>
    <mergeCell ref="AX114:BA114"/>
    <mergeCell ref="AT114:AW114"/>
    <mergeCell ref="AP106:AR106"/>
    <mergeCell ref="CL113:CN113"/>
    <mergeCell ref="AB95:AF95"/>
    <mergeCell ref="B124:C124"/>
    <mergeCell ref="B112:C112"/>
    <mergeCell ref="B113:C113"/>
    <mergeCell ref="B114:C114"/>
    <mergeCell ref="B115:C115"/>
    <mergeCell ref="B116:C116"/>
    <mergeCell ref="B117:C117"/>
    <mergeCell ref="B95:C95"/>
    <mergeCell ref="B96:C96"/>
    <mergeCell ref="P120:R120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CL117:CN117"/>
    <mergeCell ref="BB111:CN111"/>
    <mergeCell ref="CD112:CK112"/>
    <mergeCell ref="CD118:CK118"/>
    <mergeCell ref="CL118:CN118"/>
    <mergeCell ref="CL112:CN112"/>
    <mergeCell ref="CD114:CK114"/>
    <mergeCell ref="CD119:CK119"/>
    <mergeCell ref="CL119:CN119"/>
    <mergeCell ref="CD120:CK120"/>
    <mergeCell ref="CL120:CN120"/>
    <mergeCell ref="B105:C105"/>
    <mergeCell ref="B106:C106"/>
    <mergeCell ref="B107:C107"/>
    <mergeCell ref="D112:O112"/>
    <mergeCell ref="D97:R97"/>
    <mergeCell ref="D116:O116"/>
    <mergeCell ref="D117:O117"/>
    <mergeCell ref="D108:R108"/>
    <mergeCell ref="B119:C119"/>
    <mergeCell ref="D119:O119"/>
    <mergeCell ref="P119:R119"/>
    <mergeCell ref="B90:C90"/>
    <mergeCell ref="AJ78:AL78"/>
    <mergeCell ref="AJ79:AL79"/>
    <mergeCell ref="AJ80:AL80"/>
    <mergeCell ref="AJ81:AL81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90:AL90"/>
    <mergeCell ref="AJ91:AL91"/>
    <mergeCell ref="AJ92:AL92"/>
    <mergeCell ref="AJ93:AL93"/>
    <mergeCell ref="D79:R79"/>
    <mergeCell ref="D80:R80"/>
    <mergeCell ref="D89:R89"/>
    <mergeCell ref="D90:R90"/>
    <mergeCell ref="D91:R91"/>
    <mergeCell ref="D92:R92"/>
    <mergeCell ref="D93:R93"/>
    <mergeCell ref="S84:AA84"/>
    <mergeCell ref="S82:AA82"/>
    <mergeCell ref="S81:AA81"/>
    <mergeCell ref="D85:R85"/>
    <mergeCell ref="S87:AA87"/>
    <mergeCell ref="S79:AA79"/>
    <mergeCell ref="S78:AA78"/>
    <mergeCell ref="S86:AA86"/>
    <mergeCell ref="S80:AA80"/>
    <mergeCell ref="D86:R86"/>
    <mergeCell ref="D87:R87"/>
    <mergeCell ref="D88:R88"/>
    <mergeCell ref="S101:AA101"/>
    <mergeCell ref="AB98:AF98"/>
    <mergeCell ref="AB99:AF99"/>
    <mergeCell ref="AB100:AF100"/>
    <mergeCell ref="D95:R95"/>
    <mergeCell ref="D94:R94"/>
    <mergeCell ref="AB97:AF97"/>
    <mergeCell ref="S97:AA97"/>
    <mergeCell ref="S98:AA98"/>
    <mergeCell ref="S83:AA83"/>
    <mergeCell ref="S93:AA93"/>
    <mergeCell ref="S94:AA94"/>
    <mergeCell ref="S95:AA95"/>
    <mergeCell ref="S96:AA96"/>
    <mergeCell ref="D98:R98"/>
    <mergeCell ref="D99:R99"/>
    <mergeCell ref="D100:R100"/>
    <mergeCell ref="B20:C20"/>
    <mergeCell ref="B21:C21"/>
    <mergeCell ref="D15:I15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G96:AI96"/>
    <mergeCell ref="AG97:AI97"/>
    <mergeCell ref="AG98:AI98"/>
    <mergeCell ref="AG99:AI99"/>
    <mergeCell ref="B77:L77"/>
    <mergeCell ref="S88:AA88"/>
    <mergeCell ref="S89:AA89"/>
    <mergeCell ref="D28:M28"/>
    <mergeCell ref="AA44:AF44"/>
    <mergeCell ref="AD32:AF32"/>
    <mergeCell ref="Y41:Z41"/>
    <mergeCell ref="AA41:AC41"/>
    <mergeCell ref="AD41:AF41"/>
    <mergeCell ref="D32:M32"/>
    <mergeCell ref="N32:R32"/>
    <mergeCell ref="D40:M40"/>
    <mergeCell ref="Y42:Z42"/>
    <mergeCell ref="Y39:Z39"/>
    <mergeCell ref="S38:V38"/>
    <mergeCell ref="B78:C78"/>
    <mergeCell ref="AA30:AC30"/>
    <mergeCell ref="BB129:BH129"/>
    <mergeCell ref="BI129:BO129"/>
    <mergeCell ref="BB130:BH130"/>
    <mergeCell ref="BI130:BO130"/>
    <mergeCell ref="AM47:AO47"/>
    <mergeCell ref="AD30:AF30"/>
    <mergeCell ref="BE37:BL37"/>
    <mergeCell ref="BE38:BL38"/>
    <mergeCell ref="BM37:BV37"/>
    <mergeCell ref="AY49:BA49"/>
    <mergeCell ref="BB49:BD49"/>
    <mergeCell ref="AY47:BA47"/>
    <mergeCell ref="BB47:BD47"/>
    <mergeCell ref="AV49:AX49"/>
    <mergeCell ref="Y48:Z48"/>
    <mergeCell ref="AS49:AU49"/>
    <mergeCell ref="AJ45:AL45"/>
    <mergeCell ref="AM45:AO45"/>
    <mergeCell ref="AP45:AR45"/>
    <mergeCell ref="S92:AA92"/>
    <mergeCell ref="AJ104:AL104"/>
    <mergeCell ref="AM98:AO98"/>
    <mergeCell ref="AM99:AO99"/>
    <mergeCell ref="AM94:AO94"/>
    <mergeCell ref="AM95:AO95"/>
    <mergeCell ref="AB108:AF108"/>
    <mergeCell ref="AP102:AR102"/>
    <mergeCell ref="AP103:AR103"/>
    <mergeCell ref="AJ105:AL105"/>
    <mergeCell ref="AJ106:AL106"/>
    <mergeCell ref="AJ107:AL107"/>
    <mergeCell ref="BM42:BV42"/>
    <mergeCell ref="BM38:BV38"/>
    <mergeCell ref="AY39:BA39"/>
    <mergeCell ref="AU78:BH108"/>
    <mergeCell ref="BR120:BU120"/>
    <mergeCell ref="BV120:CC120"/>
    <mergeCell ref="BR122:BU122"/>
    <mergeCell ref="BW38:CF38"/>
    <mergeCell ref="BM39:BV39"/>
    <mergeCell ref="BW39:CF39"/>
    <mergeCell ref="BW42:CF42"/>
    <mergeCell ref="BM40:BV40"/>
    <mergeCell ref="BW40:CF40"/>
    <mergeCell ref="AP42:AR42"/>
    <mergeCell ref="S90:AA90"/>
    <mergeCell ref="B88:C88"/>
    <mergeCell ref="B89:C89"/>
    <mergeCell ref="AP84:AR84"/>
    <mergeCell ref="B108:C108"/>
    <mergeCell ref="AG78:AI78"/>
    <mergeCell ref="AG79:AI79"/>
    <mergeCell ref="AG80:AI80"/>
    <mergeCell ref="AG81:AI81"/>
    <mergeCell ref="AG82:AI82"/>
    <mergeCell ref="B91:C91"/>
    <mergeCell ref="B92:C92"/>
    <mergeCell ref="B93:C93"/>
    <mergeCell ref="B94:C94"/>
    <mergeCell ref="D81:R81"/>
    <mergeCell ref="D82:R82"/>
    <mergeCell ref="D83:R83"/>
    <mergeCell ref="D84:R84"/>
    <mergeCell ref="AP41:AR41"/>
    <mergeCell ref="AJ33:AL33"/>
    <mergeCell ref="B36:M36"/>
    <mergeCell ref="AA31:AC31"/>
    <mergeCell ref="AG33:AI33"/>
    <mergeCell ref="AA38:AC38"/>
    <mergeCell ref="AD38:AF38"/>
    <mergeCell ref="AG38:AI38"/>
    <mergeCell ref="AJ38:AL38"/>
    <mergeCell ref="AM38:AO38"/>
    <mergeCell ref="AP38:AR38"/>
    <mergeCell ref="AY38:BA38"/>
    <mergeCell ref="BB38:BD38"/>
    <mergeCell ref="AS38:AU38"/>
    <mergeCell ref="AA32:AC32"/>
    <mergeCell ref="BB131:BH131"/>
    <mergeCell ref="BI131:BO131"/>
    <mergeCell ref="BB125:BO125"/>
    <mergeCell ref="BB127:BH127"/>
    <mergeCell ref="AY46:BA46"/>
    <mergeCell ref="BB112:BD112"/>
    <mergeCell ref="BB113:BD113"/>
    <mergeCell ref="BB114:BD114"/>
    <mergeCell ref="BB115:BD115"/>
    <mergeCell ref="BB116:BD116"/>
    <mergeCell ref="BB117:BD117"/>
    <mergeCell ref="BH112:BJ112"/>
    <mergeCell ref="BE112:BG112"/>
    <mergeCell ref="BH113:BJ113"/>
    <mergeCell ref="BE113:BG113"/>
    <mergeCell ref="BE114:BG114"/>
    <mergeCell ref="BH114:BJ114"/>
    <mergeCell ref="AY50:BA50"/>
    <mergeCell ref="BB50:BD50"/>
    <mergeCell ref="BB46:BD46"/>
    <mergeCell ref="Z25:AC25"/>
    <mergeCell ref="AV45:AX45"/>
    <mergeCell ref="AG49:AI49"/>
    <mergeCell ref="AJ49:AL49"/>
    <mergeCell ref="AM49:AO49"/>
    <mergeCell ref="AP49:AR49"/>
    <mergeCell ref="D49:M49"/>
    <mergeCell ref="AV48:AX48"/>
    <mergeCell ref="AJ47:AL47"/>
    <mergeCell ref="AV47:AX47"/>
    <mergeCell ref="AM48:AO48"/>
    <mergeCell ref="AP48:AR48"/>
    <mergeCell ref="AS48:AU48"/>
    <mergeCell ref="BW37:CF37"/>
    <mergeCell ref="BM41:BV41"/>
    <mergeCell ref="BW41:CF41"/>
    <mergeCell ref="B35:BG35"/>
    <mergeCell ref="AV31:AX31"/>
    <mergeCell ref="AY31:BA31"/>
    <mergeCell ref="AY30:BA30"/>
    <mergeCell ref="BB30:BD30"/>
    <mergeCell ref="B32:C32"/>
    <mergeCell ref="B30:C30"/>
    <mergeCell ref="B31:C31"/>
    <mergeCell ref="BB31:BD31"/>
    <mergeCell ref="AS30:AU30"/>
    <mergeCell ref="AP31:AR31"/>
    <mergeCell ref="AM31:AO31"/>
    <mergeCell ref="D38:M38"/>
    <mergeCell ref="AS42:AU42"/>
    <mergeCell ref="AV42:AX42"/>
    <mergeCell ref="D42:M42"/>
    <mergeCell ref="N42:R42"/>
    <mergeCell ref="W42:X42"/>
    <mergeCell ref="AY45:BA45"/>
    <mergeCell ref="BB45:BD45"/>
    <mergeCell ref="AM42:AO42"/>
    <mergeCell ref="B15:C15"/>
    <mergeCell ref="B16:C16"/>
    <mergeCell ref="AG27:AL27"/>
    <mergeCell ref="D24:I24"/>
    <mergeCell ref="AG30:AI30"/>
    <mergeCell ref="J15:M15"/>
    <mergeCell ref="R15:U15"/>
    <mergeCell ref="D16:I16"/>
    <mergeCell ref="J16:M16"/>
    <mergeCell ref="R16:U16"/>
    <mergeCell ref="AY27:BD27"/>
    <mergeCell ref="B28:C28"/>
    <mergeCell ref="B33:C33"/>
    <mergeCell ref="D33:M33"/>
    <mergeCell ref="N33:R33"/>
    <mergeCell ref="AA33:AC33"/>
    <mergeCell ref="AD33:AF33"/>
    <mergeCell ref="V24:Y24"/>
    <mergeCell ref="AG32:AI32"/>
    <mergeCell ref="Z22:AC22"/>
    <mergeCell ref="Z23:AC23"/>
    <mergeCell ref="Z24:AC24"/>
    <mergeCell ref="AV28:AX28"/>
    <mergeCell ref="AY28:BA28"/>
    <mergeCell ref="B4:F4"/>
    <mergeCell ref="G4:Y4"/>
    <mergeCell ref="B5:F5"/>
    <mergeCell ref="G5:Y5"/>
    <mergeCell ref="B6:F6"/>
    <mergeCell ref="G6:Y6"/>
    <mergeCell ref="B7:F7"/>
    <mergeCell ref="G7:Y7"/>
    <mergeCell ref="B8:F8"/>
    <mergeCell ref="G8:Y8"/>
    <mergeCell ref="J24:M24"/>
    <mergeCell ref="B10:F10"/>
    <mergeCell ref="G10:Y10"/>
    <mergeCell ref="R24:U24"/>
    <mergeCell ref="D25:I25"/>
    <mergeCell ref="V20:Y20"/>
    <mergeCell ref="V21:Y21"/>
    <mergeCell ref="V22:Y22"/>
    <mergeCell ref="V25:Y25"/>
    <mergeCell ref="N20:Q20"/>
    <mergeCell ref="N21:Q21"/>
    <mergeCell ref="N22:Q22"/>
    <mergeCell ref="N23:Q23"/>
    <mergeCell ref="R21:U21"/>
    <mergeCell ref="D22:I22"/>
    <mergeCell ref="J22:M22"/>
    <mergeCell ref="B11:I11"/>
    <mergeCell ref="B9:F9"/>
    <mergeCell ref="G9:Y9"/>
    <mergeCell ref="R22:U22"/>
    <mergeCell ref="D17:I17"/>
    <mergeCell ref="J25:M25"/>
    <mergeCell ref="AS45:AU45"/>
    <mergeCell ref="AM46:AO46"/>
    <mergeCell ref="AP46:AR46"/>
    <mergeCell ref="AS46:AU46"/>
    <mergeCell ref="AV46:AX46"/>
    <mergeCell ref="Y47:Z47"/>
    <mergeCell ref="N47:R47"/>
    <mergeCell ref="AP47:AR47"/>
    <mergeCell ref="AS47:AU47"/>
    <mergeCell ref="AG46:AI46"/>
    <mergeCell ref="AJ46:AL46"/>
    <mergeCell ref="D47:M47"/>
    <mergeCell ref="D46:M46"/>
    <mergeCell ref="D48:M48"/>
    <mergeCell ref="AJ48:AL48"/>
    <mergeCell ref="N46:R46"/>
    <mergeCell ref="W46:X46"/>
    <mergeCell ref="Y46:Z46"/>
    <mergeCell ref="D45:M45"/>
    <mergeCell ref="N45:R45"/>
    <mergeCell ref="AA47:AC47"/>
    <mergeCell ref="AD46:AF46"/>
    <mergeCell ref="S103:AA103"/>
    <mergeCell ref="AM91:AO91"/>
    <mergeCell ref="AP88:AR88"/>
    <mergeCell ref="S91:AA91"/>
    <mergeCell ref="S85:AA85"/>
    <mergeCell ref="AJ96:AL96"/>
    <mergeCell ref="AJ97:AL97"/>
    <mergeCell ref="AM96:AO96"/>
    <mergeCell ref="AM97:AO97"/>
    <mergeCell ref="AP92:AR92"/>
    <mergeCell ref="AG100:AI100"/>
    <mergeCell ref="AG101:AI101"/>
    <mergeCell ref="AG102:AI102"/>
    <mergeCell ref="AG103:AI103"/>
    <mergeCell ref="AG104:AI104"/>
    <mergeCell ref="AP85:AR85"/>
    <mergeCell ref="AM105:AO105"/>
    <mergeCell ref="AP99:AR99"/>
    <mergeCell ref="AP100:AR100"/>
    <mergeCell ref="AP101:AR101"/>
    <mergeCell ref="AM100:AO100"/>
    <mergeCell ref="AM101:AO101"/>
    <mergeCell ref="AM102:AO102"/>
    <mergeCell ref="AP104:AR104"/>
    <mergeCell ref="AP105:AR105"/>
    <mergeCell ref="BR114:BU114"/>
    <mergeCell ref="BN114:BQ114"/>
    <mergeCell ref="CD113:CK113"/>
    <mergeCell ref="BK114:BM114"/>
    <mergeCell ref="D114:O114"/>
    <mergeCell ref="P114:R114"/>
    <mergeCell ref="S114:U114"/>
    <mergeCell ref="V114:Y114"/>
    <mergeCell ref="Z113:AC113"/>
    <mergeCell ref="AD113:AG113"/>
    <mergeCell ref="AP113:AS113"/>
    <mergeCell ref="AL113:AO113"/>
    <mergeCell ref="AH114:AK114"/>
    <mergeCell ref="AL114:AO114"/>
    <mergeCell ref="Z114:AC114"/>
    <mergeCell ref="AD114:AG114"/>
    <mergeCell ref="AP114:AS114"/>
    <mergeCell ref="AH113:AK113"/>
    <mergeCell ref="BR113:BU113"/>
    <mergeCell ref="AX113:BA113"/>
    <mergeCell ref="AT113:AW113"/>
    <mergeCell ref="BK113:BM113"/>
    <mergeCell ref="BK115:BM115"/>
    <mergeCell ref="BR115:BU115"/>
    <mergeCell ref="BN115:BQ115"/>
    <mergeCell ref="CD115:CK115"/>
    <mergeCell ref="AL115:AO115"/>
    <mergeCell ref="AH115:AK115"/>
    <mergeCell ref="AX115:BA115"/>
    <mergeCell ref="BN117:BQ117"/>
    <mergeCell ref="BH116:BJ116"/>
    <mergeCell ref="BK116:BM116"/>
    <mergeCell ref="BE117:BG117"/>
    <mergeCell ref="BH117:BJ117"/>
    <mergeCell ref="BK117:BM117"/>
    <mergeCell ref="AT116:AW116"/>
    <mergeCell ref="CD117:CK117"/>
    <mergeCell ref="BR116:BU116"/>
    <mergeCell ref="BN116:BQ116"/>
    <mergeCell ref="CD116:CK116"/>
    <mergeCell ref="AP116:AS116"/>
    <mergeCell ref="AT115:AW115"/>
    <mergeCell ref="AP115:AS115"/>
    <mergeCell ref="AX116:BA116"/>
    <mergeCell ref="AP117:AS117"/>
    <mergeCell ref="AL117:AO117"/>
    <mergeCell ref="BR117:BU117"/>
    <mergeCell ref="BH115:BJ115"/>
    <mergeCell ref="AX117:BA117"/>
    <mergeCell ref="AT117:AW117"/>
    <mergeCell ref="BE115:BG115"/>
    <mergeCell ref="BB126:BH126"/>
    <mergeCell ref="AP120:AS120"/>
    <mergeCell ref="AT120:AW120"/>
    <mergeCell ref="AX120:BA120"/>
    <mergeCell ref="BB120:BD120"/>
    <mergeCell ref="BE120:BG120"/>
    <mergeCell ref="BH120:BJ120"/>
    <mergeCell ref="BK120:BM120"/>
    <mergeCell ref="BN120:BQ120"/>
    <mergeCell ref="BH122:BJ122"/>
    <mergeCell ref="BK122:BM122"/>
    <mergeCell ref="BN122:BQ122"/>
    <mergeCell ref="V119:Y119"/>
    <mergeCell ref="Z119:AC119"/>
    <mergeCell ref="AD119:AG119"/>
    <mergeCell ref="AH119:AK119"/>
    <mergeCell ref="AL119:AO119"/>
    <mergeCell ref="AP119:AS119"/>
    <mergeCell ref="AT119:AW119"/>
    <mergeCell ref="AX119:BA119"/>
    <mergeCell ref="BB119:BD119"/>
    <mergeCell ref="BE119:BG119"/>
    <mergeCell ref="BH119:BJ119"/>
    <mergeCell ref="BK119:BM119"/>
    <mergeCell ref="BN119:BQ119"/>
    <mergeCell ref="AL122:AO122"/>
    <mergeCell ref="AP122:AS122"/>
    <mergeCell ref="V120:Y120"/>
    <mergeCell ref="Z120:AC120"/>
    <mergeCell ref="AD120:AG120"/>
    <mergeCell ref="AH120:AK120"/>
    <mergeCell ref="AL120:AO120"/>
    <mergeCell ref="AS50:AU50"/>
    <mergeCell ref="AX131:BA131"/>
    <mergeCell ref="AJ32:AL32"/>
    <mergeCell ref="AD47:AF47"/>
    <mergeCell ref="AG47:AI47"/>
    <mergeCell ref="S116:U116"/>
    <mergeCell ref="V116:Y116"/>
    <mergeCell ref="Z116:AC116"/>
    <mergeCell ref="AD116:AG116"/>
    <mergeCell ref="AL116:AO116"/>
    <mergeCell ref="AH116:AK116"/>
    <mergeCell ref="AL127:AO127"/>
    <mergeCell ref="AH117:AK117"/>
    <mergeCell ref="S117:U117"/>
    <mergeCell ref="V117:Y117"/>
    <mergeCell ref="Z117:AC117"/>
    <mergeCell ref="AM80:AO80"/>
    <mergeCell ref="AM81:AO81"/>
    <mergeCell ref="S127:U127"/>
    <mergeCell ref="P125:U125"/>
    <mergeCell ref="P126:R126"/>
    <mergeCell ref="S126:U126"/>
    <mergeCell ref="P117:R117"/>
    <mergeCell ref="P116:R116"/>
    <mergeCell ref="S115:U115"/>
    <mergeCell ref="V115:Y115"/>
    <mergeCell ref="Z115:AC115"/>
    <mergeCell ref="AD115:AG115"/>
    <mergeCell ref="P112:R112"/>
    <mergeCell ref="S107:AA107"/>
    <mergeCell ref="AM103:AO103"/>
    <mergeCell ref="AM104:AO104"/>
    <mergeCell ref="S130:U130"/>
    <mergeCell ref="V130:Y130"/>
    <mergeCell ref="Z130:AC130"/>
    <mergeCell ref="AD130:AG130"/>
    <mergeCell ref="AL130:AO130"/>
    <mergeCell ref="P127:R127"/>
    <mergeCell ref="S128:U128"/>
    <mergeCell ref="P129:R129"/>
    <mergeCell ref="S129:U129"/>
    <mergeCell ref="P128:R128"/>
    <mergeCell ref="S112:U112"/>
    <mergeCell ref="P111:U111"/>
    <mergeCell ref="AD112:AG112"/>
    <mergeCell ref="S99:AA99"/>
    <mergeCell ref="S100:AA100"/>
    <mergeCell ref="S108:AA108"/>
    <mergeCell ref="V112:Y112"/>
    <mergeCell ref="Z112:AC112"/>
    <mergeCell ref="AD127:AG127"/>
    <mergeCell ref="AB101:AF101"/>
    <mergeCell ref="AB102:AF102"/>
    <mergeCell ref="D101:R101"/>
    <mergeCell ref="AJ108:AL108"/>
    <mergeCell ref="S119:U119"/>
    <mergeCell ref="P113:R113"/>
    <mergeCell ref="S113:U113"/>
    <mergeCell ref="V113:Y113"/>
    <mergeCell ref="S104:AA104"/>
    <mergeCell ref="S105:AA105"/>
    <mergeCell ref="S106:AA106"/>
    <mergeCell ref="S102:AA102"/>
    <mergeCell ref="AD117:AG117"/>
    <mergeCell ref="V17:Y17"/>
    <mergeCell ref="BE31:CF31"/>
    <mergeCell ref="BE32:CF32"/>
    <mergeCell ref="BE33:CF33"/>
    <mergeCell ref="S31:V31"/>
    <mergeCell ref="S32:V32"/>
    <mergeCell ref="S33:V33"/>
    <mergeCell ref="W28:X28"/>
    <mergeCell ref="Y28:Z28"/>
    <mergeCell ref="W29:X29"/>
    <mergeCell ref="Y29:Z29"/>
    <mergeCell ref="W30:X30"/>
    <mergeCell ref="Y30:Z30"/>
    <mergeCell ref="W31:X31"/>
    <mergeCell ref="D31:M31"/>
    <mergeCell ref="N31:R31"/>
    <mergeCell ref="R20:U20"/>
    <mergeCell ref="AM27:AR27"/>
    <mergeCell ref="AM28:AO28"/>
    <mergeCell ref="AP28:AR28"/>
    <mergeCell ref="AS28:AU28"/>
    <mergeCell ref="D30:M30"/>
    <mergeCell ref="N30:R30"/>
    <mergeCell ref="AG29:AI29"/>
    <mergeCell ref="AJ29:AL29"/>
    <mergeCell ref="AG31:AI31"/>
    <mergeCell ref="AJ31:AL31"/>
    <mergeCell ref="BB28:BD28"/>
    <mergeCell ref="AP29:AR29"/>
    <mergeCell ref="AS29:AU29"/>
    <mergeCell ref="AV29:AX29"/>
    <mergeCell ref="AY29:BA29"/>
    <mergeCell ref="AJ41:AL41"/>
    <mergeCell ref="Z21:AC21"/>
    <mergeCell ref="BE28:CF28"/>
    <mergeCell ref="BE29:CF29"/>
    <mergeCell ref="AD28:AF28"/>
    <mergeCell ref="AG28:AI28"/>
    <mergeCell ref="AJ28:AL28"/>
    <mergeCell ref="AM29:AO29"/>
    <mergeCell ref="B27:M27"/>
    <mergeCell ref="Y31:Z31"/>
    <mergeCell ref="BE39:BL39"/>
    <mergeCell ref="AV39:AX39"/>
    <mergeCell ref="AA39:AC39"/>
    <mergeCell ref="AD39:AF39"/>
    <mergeCell ref="AG39:AI39"/>
    <mergeCell ref="AJ39:AL39"/>
    <mergeCell ref="AV38:AX38"/>
    <mergeCell ref="BB39:BD39"/>
    <mergeCell ref="AS39:AU39"/>
    <mergeCell ref="AM36:AR36"/>
    <mergeCell ref="AY36:BD36"/>
    <mergeCell ref="AJ37:AL37"/>
    <mergeCell ref="AM37:AO37"/>
    <mergeCell ref="N40:R40"/>
    <mergeCell ref="W40:X40"/>
    <mergeCell ref="Y40:Z40"/>
    <mergeCell ref="W38:X38"/>
    <mergeCell ref="Y38:Z38"/>
    <mergeCell ref="D37:M37"/>
    <mergeCell ref="N37:R37"/>
    <mergeCell ref="D39:M39"/>
    <mergeCell ref="AA36:AF36"/>
    <mergeCell ref="AP37:AR37"/>
    <mergeCell ref="D23:I23"/>
    <mergeCell ref="AY37:BA37"/>
    <mergeCell ref="BB37:BD37"/>
    <mergeCell ref="AS37:AU37"/>
    <mergeCell ref="AV37:AX37"/>
    <mergeCell ref="AP39:AR39"/>
    <mergeCell ref="B29:C29"/>
    <mergeCell ref="AM39:AO39"/>
    <mergeCell ref="B37:C37"/>
    <mergeCell ref="W37:X37"/>
    <mergeCell ref="Y37:Z37"/>
    <mergeCell ref="AA37:AC37"/>
    <mergeCell ref="AD37:AF37"/>
    <mergeCell ref="AG37:AI37"/>
    <mergeCell ref="S37:V37"/>
    <mergeCell ref="B38:C38"/>
    <mergeCell ref="D29:M29"/>
    <mergeCell ref="N28:R28"/>
    <mergeCell ref="AA28:AC28"/>
    <mergeCell ref="R23:U23"/>
    <mergeCell ref="AM33:AO33"/>
    <mergeCell ref="AP33:AR33"/>
    <mergeCell ref="AS33:AU33"/>
    <mergeCell ref="AM30:AO30"/>
    <mergeCell ref="V23:Y23"/>
    <mergeCell ref="BB29:BD29"/>
    <mergeCell ref="AP30:AR30"/>
    <mergeCell ref="AS31:AU31"/>
    <mergeCell ref="N38:R38"/>
    <mergeCell ref="AV30:AX30"/>
    <mergeCell ref="AD31:AF31"/>
    <mergeCell ref="AY33:BA33"/>
    <mergeCell ref="BB33:BD33"/>
    <mergeCell ref="AM32:AO32"/>
    <mergeCell ref="AP32:AR32"/>
    <mergeCell ref="AV32:AX32"/>
    <mergeCell ref="AY32:BA32"/>
    <mergeCell ref="BB32:BD32"/>
    <mergeCell ref="AG36:AL36"/>
    <mergeCell ref="AD50:AF50"/>
    <mergeCell ref="AG50:AI50"/>
    <mergeCell ref="N49:R49"/>
    <mergeCell ref="W49:X49"/>
    <mergeCell ref="Y49:Z49"/>
    <mergeCell ref="AA49:AC49"/>
    <mergeCell ref="AD49:AF49"/>
    <mergeCell ref="N50:R50"/>
    <mergeCell ref="W50:X50"/>
    <mergeCell ref="Y50:Z50"/>
    <mergeCell ref="AA50:AC50"/>
    <mergeCell ref="BB42:BD42"/>
    <mergeCell ref="AS41:AU41"/>
    <mergeCell ref="AV41:AX41"/>
    <mergeCell ref="AY41:BA41"/>
    <mergeCell ref="BB41:BD41"/>
    <mergeCell ref="AS40:AU40"/>
    <mergeCell ref="AV40:AX40"/>
    <mergeCell ref="AY40:BA40"/>
    <mergeCell ref="AG40:AI40"/>
    <mergeCell ref="AA42:AC42"/>
    <mergeCell ref="AD42:AF42"/>
    <mergeCell ref="N39:R39"/>
    <mergeCell ref="W39:X39"/>
    <mergeCell ref="B49:C49"/>
    <mergeCell ref="W47:X47"/>
    <mergeCell ref="B42:C42"/>
    <mergeCell ref="S39:V39"/>
    <mergeCell ref="S40:V40"/>
    <mergeCell ref="S41:V41"/>
    <mergeCell ref="S42:V42"/>
    <mergeCell ref="W41:X41"/>
    <mergeCell ref="D41:M41"/>
    <mergeCell ref="N41:R41"/>
    <mergeCell ref="AG41:AI41"/>
    <mergeCell ref="B45:C45"/>
    <mergeCell ref="AA46:AC46"/>
    <mergeCell ref="W45:X45"/>
    <mergeCell ref="Y45:Z45"/>
    <mergeCell ref="AA45:AC45"/>
    <mergeCell ref="AD45:AF45"/>
    <mergeCell ref="AG45:AI45"/>
    <mergeCell ref="B46:C46"/>
    <mergeCell ref="AD40:AF40"/>
    <mergeCell ref="B39:C39"/>
    <mergeCell ref="B40:C40"/>
    <mergeCell ref="D50:M50"/>
    <mergeCell ref="BR112:BU112"/>
    <mergeCell ref="BN112:BQ112"/>
    <mergeCell ref="AP112:AS112"/>
    <mergeCell ref="BK112:BM112"/>
    <mergeCell ref="AV50:AX50"/>
    <mergeCell ref="AG105:AI105"/>
    <mergeCell ref="AG106:AI106"/>
    <mergeCell ref="AG107:AI107"/>
    <mergeCell ref="AG108:AI108"/>
    <mergeCell ref="AM78:AO78"/>
    <mergeCell ref="AM79:AO79"/>
    <mergeCell ref="AM83:AO83"/>
    <mergeCell ref="AM84:AO84"/>
    <mergeCell ref="AM85:AO85"/>
    <mergeCell ref="AM86:AO86"/>
    <mergeCell ref="AM87:AO87"/>
    <mergeCell ref="AM88:AO88"/>
    <mergeCell ref="AM89:AO89"/>
    <mergeCell ref="AM90:AO90"/>
    <mergeCell ref="AX112:BA112"/>
    <mergeCell ref="AT112:AW112"/>
    <mergeCell ref="AM82:AO82"/>
    <mergeCell ref="AL112:AO112"/>
    <mergeCell ref="AP86:AR86"/>
    <mergeCell ref="AP87:AR87"/>
    <mergeCell ref="AH112:AK112"/>
    <mergeCell ref="AP78:AR78"/>
    <mergeCell ref="AP79:AR79"/>
    <mergeCell ref="AP80:AR80"/>
    <mergeCell ref="AP81:AR81"/>
    <mergeCell ref="AP82:AR82"/>
    <mergeCell ref="AP83:AR83"/>
    <mergeCell ref="S131:U131"/>
    <mergeCell ref="V131:Y131"/>
    <mergeCell ref="Z131:AC131"/>
    <mergeCell ref="AD131:AG131"/>
    <mergeCell ref="AT131:AW131"/>
    <mergeCell ref="AL131:AO131"/>
    <mergeCell ref="AP131:AS131"/>
    <mergeCell ref="AD128:AG128"/>
    <mergeCell ref="AT128:AW128"/>
    <mergeCell ref="AL128:AO128"/>
    <mergeCell ref="AP128:AS128"/>
    <mergeCell ref="V129:Y129"/>
    <mergeCell ref="Z129:AC129"/>
    <mergeCell ref="AD129:AG129"/>
    <mergeCell ref="AT129:AW129"/>
    <mergeCell ref="AL129:AO129"/>
    <mergeCell ref="AP129:AS129"/>
    <mergeCell ref="AH131:AK131"/>
    <mergeCell ref="AH130:AK130"/>
    <mergeCell ref="AH129:AK129"/>
    <mergeCell ref="AM107:AO107"/>
    <mergeCell ref="AM108:AO108"/>
    <mergeCell ref="AP89:AR89"/>
    <mergeCell ref="AP90:AR90"/>
    <mergeCell ref="AP91:AR91"/>
    <mergeCell ref="AP93:AR93"/>
    <mergeCell ref="AB96:AF96"/>
    <mergeCell ref="AP107:AR107"/>
    <mergeCell ref="AP95:AR95"/>
    <mergeCell ref="AP96:AR96"/>
    <mergeCell ref="AP108:AR108"/>
    <mergeCell ref="AX130:BA130"/>
    <mergeCell ref="AX129:BA129"/>
    <mergeCell ref="AT130:AW130"/>
    <mergeCell ref="AP130:AS130"/>
    <mergeCell ref="J11:Y11"/>
    <mergeCell ref="B12:I12"/>
    <mergeCell ref="J12:Y12"/>
    <mergeCell ref="V15:Y15"/>
    <mergeCell ref="V16:Y16"/>
    <mergeCell ref="BE30:CF30"/>
    <mergeCell ref="N15:Q15"/>
    <mergeCell ref="N16:Q16"/>
    <mergeCell ref="N17:Q17"/>
    <mergeCell ref="B14:AC14"/>
    <mergeCell ref="D20:I20"/>
    <mergeCell ref="J20:M20"/>
    <mergeCell ref="B17:C17"/>
    <mergeCell ref="B18:C18"/>
    <mergeCell ref="R25:U25"/>
    <mergeCell ref="J23:M23"/>
    <mergeCell ref="V18:Y18"/>
    <mergeCell ref="S28:V28"/>
    <mergeCell ref="S29:V29"/>
    <mergeCell ref="S30:V30"/>
    <mergeCell ref="J17:M17"/>
    <mergeCell ref="R17:U17"/>
    <mergeCell ref="D18:I18"/>
    <mergeCell ref="J18:M18"/>
    <mergeCell ref="R18:U18"/>
    <mergeCell ref="N18:Q18"/>
    <mergeCell ref="B25:C25"/>
    <mergeCell ref="N29:R29"/>
    <mergeCell ref="BE48:CF48"/>
    <mergeCell ref="BE49:CF49"/>
    <mergeCell ref="BE50:CF50"/>
    <mergeCell ref="B1:Y1"/>
    <mergeCell ref="B3:M3"/>
    <mergeCell ref="S45:V45"/>
    <mergeCell ref="S46:V46"/>
    <mergeCell ref="S47:V47"/>
    <mergeCell ref="S48:V48"/>
    <mergeCell ref="S49:V49"/>
    <mergeCell ref="S50:V50"/>
    <mergeCell ref="B44:M44"/>
    <mergeCell ref="N24:Q24"/>
    <mergeCell ref="N25:Q25"/>
    <mergeCell ref="Z15:AC15"/>
    <mergeCell ref="Z16:AC16"/>
    <mergeCell ref="Z17:AC17"/>
    <mergeCell ref="Z18:AC18"/>
    <mergeCell ref="Z20:AC20"/>
    <mergeCell ref="AY48:BA48"/>
    <mergeCell ref="AJ50:AL50"/>
    <mergeCell ref="AM50:AO50"/>
    <mergeCell ref="AP50:AR50"/>
    <mergeCell ref="BB48:BD48"/>
    <mergeCell ref="B47:C47"/>
    <mergeCell ref="B50:C50"/>
    <mergeCell ref="B48:C48"/>
    <mergeCell ref="N48:R48"/>
    <mergeCell ref="W48:X48"/>
    <mergeCell ref="AA48:AC48"/>
    <mergeCell ref="AD48:AF48"/>
    <mergeCell ref="AG48:AI48"/>
    <mergeCell ref="AA29:AC29"/>
    <mergeCell ref="AD29:AF29"/>
    <mergeCell ref="AA27:AF27"/>
    <mergeCell ref="D21:I21"/>
    <mergeCell ref="W32:X32"/>
    <mergeCell ref="Y32:Z32"/>
    <mergeCell ref="W33:X33"/>
    <mergeCell ref="Y33:Z33"/>
    <mergeCell ref="AV33:AX33"/>
    <mergeCell ref="AS32:AU32"/>
    <mergeCell ref="BE45:CF45"/>
    <mergeCell ref="BE46:CF46"/>
    <mergeCell ref="BE47:CF47"/>
    <mergeCell ref="AM41:AO41"/>
    <mergeCell ref="B41:C41"/>
    <mergeCell ref="BE40:BL40"/>
    <mergeCell ref="BE41:BL41"/>
    <mergeCell ref="BE42:BL42"/>
    <mergeCell ref="AM44:AR44"/>
    <mergeCell ref="AA40:AC40"/>
    <mergeCell ref="AJ40:AL40"/>
    <mergeCell ref="BB40:BD40"/>
    <mergeCell ref="AM40:AO40"/>
    <mergeCell ref="AP40:AR40"/>
    <mergeCell ref="AG42:AI42"/>
    <mergeCell ref="AJ42:AL42"/>
    <mergeCell ref="AG44:AL44"/>
    <mergeCell ref="AY42:BA42"/>
    <mergeCell ref="AY44:BD44"/>
    <mergeCell ref="J21:M21"/>
    <mergeCell ref="B23:C23"/>
    <mergeCell ref="AJ30:AL30"/>
    <mergeCell ref="B51:C51"/>
    <mergeCell ref="D51:M51"/>
    <mergeCell ref="N51:R51"/>
    <mergeCell ref="S51:V51"/>
    <mergeCell ref="W51:X51"/>
    <mergeCell ref="Y51:Z51"/>
    <mergeCell ref="AA51:AC51"/>
    <mergeCell ref="AD51:AF51"/>
    <mergeCell ref="AG51:AI51"/>
    <mergeCell ref="AJ51:AL51"/>
    <mergeCell ref="AM51:AO51"/>
    <mergeCell ref="AP51:AR51"/>
    <mergeCell ref="AS51:AU51"/>
    <mergeCell ref="AV51:AX51"/>
    <mergeCell ref="AY51:BA51"/>
    <mergeCell ref="BB51:BD51"/>
    <mergeCell ref="BE51:CF51"/>
    <mergeCell ref="B52:C52"/>
    <mergeCell ref="D52:M52"/>
    <mergeCell ref="N52:R52"/>
    <mergeCell ref="S52:V52"/>
    <mergeCell ref="W52:X52"/>
    <mergeCell ref="Y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CF52"/>
    <mergeCell ref="B53:C53"/>
    <mergeCell ref="D53:M53"/>
    <mergeCell ref="N53:R53"/>
    <mergeCell ref="S53:V53"/>
    <mergeCell ref="W53:X53"/>
    <mergeCell ref="Y53:Z53"/>
    <mergeCell ref="AA53:AC53"/>
    <mergeCell ref="AD53:AF53"/>
    <mergeCell ref="AG53:AI53"/>
    <mergeCell ref="AJ53:AL53"/>
    <mergeCell ref="AM53:AO53"/>
    <mergeCell ref="AP53:AR53"/>
    <mergeCell ref="AS53:AU53"/>
    <mergeCell ref="AV53:AX53"/>
    <mergeCell ref="AY53:BA53"/>
    <mergeCell ref="BB53:BD53"/>
    <mergeCell ref="BE53:CF53"/>
    <mergeCell ref="B54:C54"/>
    <mergeCell ref="D54:M54"/>
    <mergeCell ref="N54:R54"/>
    <mergeCell ref="S54:V54"/>
    <mergeCell ref="W54:X54"/>
    <mergeCell ref="Y54:Z54"/>
    <mergeCell ref="AA54:AC54"/>
    <mergeCell ref="AD54:AF54"/>
    <mergeCell ref="AG54:AI54"/>
    <mergeCell ref="AJ54:AL54"/>
    <mergeCell ref="AM54:AO54"/>
    <mergeCell ref="AP54:AR54"/>
    <mergeCell ref="AS54:AU54"/>
    <mergeCell ref="AV54:AX54"/>
    <mergeCell ref="AY54:BA54"/>
    <mergeCell ref="BB54:BD54"/>
    <mergeCell ref="BE54:CF54"/>
    <mergeCell ref="B55:C55"/>
    <mergeCell ref="D55:M55"/>
    <mergeCell ref="N55:R55"/>
    <mergeCell ref="S55:V55"/>
    <mergeCell ref="W55:X55"/>
    <mergeCell ref="Y55:Z55"/>
    <mergeCell ref="AA55:AC55"/>
    <mergeCell ref="AD55:AF55"/>
    <mergeCell ref="AG55:AI55"/>
    <mergeCell ref="AJ55:AL55"/>
    <mergeCell ref="AM55:AO55"/>
    <mergeCell ref="AP55:AR55"/>
    <mergeCell ref="AS55:AU55"/>
    <mergeCell ref="AV55:AX55"/>
    <mergeCell ref="AY55:BA55"/>
    <mergeCell ref="BB55:BD55"/>
    <mergeCell ref="BE55:CF55"/>
    <mergeCell ref="B56:C56"/>
    <mergeCell ref="D56:M56"/>
    <mergeCell ref="N56:R56"/>
    <mergeCell ref="S56:V56"/>
    <mergeCell ref="W56:X56"/>
    <mergeCell ref="Y56:Z56"/>
    <mergeCell ref="AA56:AC56"/>
    <mergeCell ref="AD56:AF56"/>
    <mergeCell ref="AG56:AI56"/>
    <mergeCell ref="AJ56:AL56"/>
    <mergeCell ref="AM56:AO56"/>
    <mergeCell ref="AP56:AR56"/>
    <mergeCell ref="AS56:AU56"/>
    <mergeCell ref="AV56:AX56"/>
    <mergeCell ref="AY56:BA56"/>
    <mergeCell ref="BB56:BD56"/>
    <mergeCell ref="BE56:CF56"/>
    <mergeCell ref="B57:C57"/>
    <mergeCell ref="D57:M57"/>
    <mergeCell ref="N57:R57"/>
    <mergeCell ref="S57:V57"/>
    <mergeCell ref="W57:X57"/>
    <mergeCell ref="Y57:Z57"/>
    <mergeCell ref="AA57:AC57"/>
    <mergeCell ref="AD57:AF57"/>
    <mergeCell ref="AG57:AI57"/>
    <mergeCell ref="AJ57:AL57"/>
    <mergeCell ref="AM57:AO57"/>
    <mergeCell ref="AP57:AR57"/>
    <mergeCell ref="AS57:AU57"/>
    <mergeCell ref="AV57:AX57"/>
    <mergeCell ref="AY57:BA57"/>
    <mergeCell ref="BB57:BD57"/>
    <mergeCell ref="BE57:CF57"/>
    <mergeCell ref="B58:C58"/>
    <mergeCell ref="D58:M58"/>
    <mergeCell ref="N58:R58"/>
    <mergeCell ref="S58:V58"/>
    <mergeCell ref="W58:X58"/>
    <mergeCell ref="Y58:Z58"/>
    <mergeCell ref="AA58:AC58"/>
    <mergeCell ref="AD58:AF58"/>
    <mergeCell ref="AG58:AI58"/>
    <mergeCell ref="AJ58:AL58"/>
    <mergeCell ref="AM58:AO58"/>
    <mergeCell ref="AP58:AR58"/>
    <mergeCell ref="AS58:AU58"/>
    <mergeCell ref="AV58:AX58"/>
    <mergeCell ref="AY58:BA58"/>
    <mergeCell ref="BB58:BD58"/>
    <mergeCell ref="BE58:CF58"/>
    <mergeCell ref="B59:C59"/>
    <mergeCell ref="D59:M59"/>
    <mergeCell ref="N59:R59"/>
    <mergeCell ref="S59:V59"/>
    <mergeCell ref="W59:X59"/>
    <mergeCell ref="Y59:Z59"/>
    <mergeCell ref="AA59:AC59"/>
    <mergeCell ref="AD59:AF59"/>
    <mergeCell ref="AG59:AI59"/>
    <mergeCell ref="AJ59:AL59"/>
    <mergeCell ref="AM59:AO59"/>
    <mergeCell ref="AP59:AR59"/>
    <mergeCell ref="AS59:AU59"/>
    <mergeCell ref="AV59:AX59"/>
    <mergeCell ref="AY59:BA59"/>
    <mergeCell ref="BB59:BD59"/>
    <mergeCell ref="BE59:CF59"/>
    <mergeCell ref="B60:C60"/>
    <mergeCell ref="D60:M60"/>
    <mergeCell ref="N60:R60"/>
    <mergeCell ref="S60:V60"/>
    <mergeCell ref="W60:X60"/>
    <mergeCell ref="Y60:Z60"/>
    <mergeCell ref="AA60:AC60"/>
    <mergeCell ref="AD60:AF60"/>
    <mergeCell ref="AG60:AI60"/>
    <mergeCell ref="AJ60:AL60"/>
    <mergeCell ref="AM60:AO60"/>
    <mergeCell ref="AP60:AR60"/>
    <mergeCell ref="AS60:AU60"/>
    <mergeCell ref="AV60:AX60"/>
    <mergeCell ref="AY60:BA60"/>
    <mergeCell ref="BB60:BD60"/>
    <mergeCell ref="BE60:CF60"/>
    <mergeCell ref="B61:C61"/>
    <mergeCell ref="D61:M61"/>
    <mergeCell ref="N61:R61"/>
    <mergeCell ref="S61:V61"/>
    <mergeCell ref="W61:X61"/>
    <mergeCell ref="Y61:Z61"/>
    <mergeCell ref="AA61:AC61"/>
    <mergeCell ref="AD61:AF61"/>
    <mergeCell ref="AG61:AI61"/>
    <mergeCell ref="AJ61:AL61"/>
    <mergeCell ref="AM61:AO61"/>
    <mergeCell ref="AP61:AR61"/>
    <mergeCell ref="AS61:AU61"/>
    <mergeCell ref="AV61:AX61"/>
    <mergeCell ref="AY61:BA61"/>
    <mergeCell ref="BB61:BD61"/>
    <mergeCell ref="BE61:CF61"/>
    <mergeCell ref="B62:C62"/>
    <mergeCell ref="D62:M62"/>
    <mergeCell ref="N62:R62"/>
    <mergeCell ref="S62:V62"/>
    <mergeCell ref="W62:X62"/>
    <mergeCell ref="Y62:Z62"/>
    <mergeCell ref="AA62:AC62"/>
    <mergeCell ref="AD62:AF62"/>
    <mergeCell ref="AG62:AI62"/>
    <mergeCell ref="AJ62:AL62"/>
    <mergeCell ref="AM62:AO62"/>
    <mergeCell ref="AP62:AR62"/>
    <mergeCell ref="AS62:AU62"/>
    <mergeCell ref="AV62:AX62"/>
    <mergeCell ref="AY62:BA62"/>
    <mergeCell ref="BB62:BD62"/>
    <mergeCell ref="BE62:CF62"/>
    <mergeCell ref="B63:C63"/>
    <mergeCell ref="D63:M63"/>
    <mergeCell ref="N63:R63"/>
    <mergeCell ref="S63:V63"/>
    <mergeCell ref="W63:X63"/>
    <mergeCell ref="Y63:Z63"/>
    <mergeCell ref="AA63:AC63"/>
    <mergeCell ref="AD63:AF63"/>
    <mergeCell ref="AG63:AI63"/>
    <mergeCell ref="AJ63:AL63"/>
    <mergeCell ref="AM63:AO63"/>
    <mergeCell ref="AP63:AR63"/>
    <mergeCell ref="AS63:AU63"/>
    <mergeCell ref="AV63:AX63"/>
    <mergeCell ref="AY63:BA63"/>
    <mergeCell ref="BB63:BD63"/>
    <mergeCell ref="BE63:CF63"/>
    <mergeCell ref="B64:C64"/>
    <mergeCell ref="D64:M64"/>
    <mergeCell ref="N64:R64"/>
    <mergeCell ref="S64:V64"/>
    <mergeCell ref="W64:X64"/>
    <mergeCell ref="Y64:Z64"/>
    <mergeCell ref="AA64:AC64"/>
    <mergeCell ref="AD64:AF64"/>
    <mergeCell ref="AG64:AI64"/>
    <mergeCell ref="AJ64:AL64"/>
    <mergeCell ref="AM64:AO64"/>
    <mergeCell ref="AP64:AR64"/>
    <mergeCell ref="AS64:AU64"/>
    <mergeCell ref="AV64:AX64"/>
    <mergeCell ref="AY64:BA64"/>
    <mergeCell ref="BB64:BD64"/>
    <mergeCell ref="BE64:CF64"/>
    <mergeCell ref="B65:C65"/>
    <mergeCell ref="D65:M65"/>
    <mergeCell ref="N65:R65"/>
    <mergeCell ref="S65:V65"/>
    <mergeCell ref="W65:X65"/>
    <mergeCell ref="Y65:Z65"/>
    <mergeCell ref="AA65:AC65"/>
    <mergeCell ref="AD65:AF65"/>
    <mergeCell ref="AG65:AI65"/>
    <mergeCell ref="AJ65:AL65"/>
    <mergeCell ref="AM65:AO65"/>
    <mergeCell ref="AP65:AR65"/>
    <mergeCell ref="AS65:AU65"/>
    <mergeCell ref="AV65:AX65"/>
    <mergeCell ref="AY65:BA65"/>
    <mergeCell ref="BB65:BD65"/>
    <mergeCell ref="BE65:CF65"/>
    <mergeCell ref="B66:C66"/>
    <mergeCell ref="D66:M66"/>
    <mergeCell ref="N66:R66"/>
    <mergeCell ref="S66:V66"/>
    <mergeCell ref="W66:X66"/>
    <mergeCell ref="Y66:Z66"/>
    <mergeCell ref="AA66:AC66"/>
    <mergeCell ref="AD66:AF66"/>
    <mergeCell ref="AG66:AI66"/>
    <mergeCell ref="AJ66:AL66"/>
    <mergeCell ref="AM66:AO66"/>
    <mergeCell ref="AP66:AR66"/>
    <mergeCell ref="AS66:AU66"/>
    <mergeCell ref="AV66:AX66"/>
    <mergeCell ref="AY66:BA66"/>
    <mergeCell ref="BB66:BD66"/>
    <mergeCell ref="BE66:CF66"/>
    <mergeCell ref="B67:C67"/>
    <mergeCell ref="D67:M67"/>
    <mergeCell ref="N67:R67"/>
    <mergeCell ref="S67:V67"/>
    <mergeCell ref="W67:X67"/>
    <mergeCell ref="Y67:Z67"/>
    <mergeCell ref="AA67:AC67"/>
    <mergeCell ref="AD67:AF67"/>
    <mergeCell ref="AG67:AI67"/>
    <mergeCell ref="AJ67:AL67"/>
    <mergeCell ref="AM67:AO67"/>
    <mergeCell ref="AP67:AR67"/>
    <mergeCell ref="AS67:AU67"/>
    <mergeCell ref="AV67:AX67"/>
    <mergeCell ref="AY67:BA67"/>
    <mergeCell ref="BB67:BD67"/>
    <mergeCell ref="BE67:CF67"/>
    <mergeCell ref="B68:C68"/>
    <mergeCell ref="D68:M68"/>
    <mergeCell ref="N68:R68"/>
    <mergeCell ref="S68:V68"/>
    <mergeCell ref="W68:X68"/>
    <mergeCell ref="Y68:Z68"/>
    <mergeCell ref="AA68:AC68"/>
    <mergeCell ref="AD68:AF68"/>
    <mergeCell ref="AG68:AI68"/>
    <mergeCell ref="AJ68:AL68"/>
    <mergeCell ref="AM68:AO68"/>
    <mergeCell ref="AP68:AR68"/>
    <mergeCell ref="AS68:AU68"/>
    <mergeCell ref="AV68:AX68"/>
    <mergeCell ref="AY68:BA68"/>
    <mergeCell ref="BB68:BD68"/>
    <mergeCell ref="BE68:CF68"/>
    <mergeCell ref="B69:C69"/>
    <mergeCell ref="D69:M69"/>
    <mergeCell ref="N69:R69"/>
    <mergeCell ref="S69:V69"/>
    <mergeCell ref="W69:X69"/>
    <mergeCell ref="Y69:Z69"/>
    <mergeCell ref="AA69:AC69"/>
    <mergeCell ref="AD69:AF69"/>
    <mergeCell ref="AG69:AI69"/>
    <mergeCell ref="AJ69:AL69"/>
    <mergeCell ref="AM69:AO69"/>
    <mergeCell ref="AP69:AR69"/>
    <mergeCell ref="AS69:AU69"/>
    <mergeCell ref="AV69:AX69"/>
    <mergeCell ref="AY69:BA69"/>
    <mergeCell ref="BB69:BD69"/>
    <mergeCell ref="BE69:CF69"/>
    <mergeCell ref="B70:C70"/>
    <mergeCell ref="D70:M70"/>
    <mergeCell ref="N70:R70"/>
    <mergeCell ref="S70:V70"/>
    <mergeCell ref="W70:X70"/>
    <mergeCell ref="Y70:Z70"/>
    <mergeCell ref="AA70:AC70"/>
    <mergeCell ref="AD70:AF70"/>
    <mergeCell ref="AG70:AI70"/>
    <mergeCell ref="AJ70:AL70"/>
    <mergeCell ref="AM70:AO70"/>
    <mergeCell ref="AP70:AR70"/>
    <mergeCell ref="AS70:AU70"/>
    <mergeCell ref="AV70:AX70"/>
    <mergeCell ref="AY70:BA70"/>
    <mergeCell ref="BB70:BD70"/>
    <mergeCell ref="BE70:CF70"/>
    <mergeCell ref="B71:C71"/>
    <mergeCell ref="D71:M71"/>
    <mergeCell ref="N71:R71"/>
    <mergeCell ref="S71:V71"/>
    <mergeCell ref="W71:X71"/>
    <mergeCell ref="Y71:Z71"/>
    <mergeCell ref="AA71:AC71"/>
    <mergeCell ref="AD71:AF71"/>
    <mergeCell ref="AG71:AI71"/>
    <mergeCell ref="AJ71:AL71"/>
    <mergeCell ref="AM71:AO71"/>
    <mergeCell ref="AP71:AR71"/>
    <mergeCell ref="AS71:AU71"/>
    <mergeCell ref="AV71:AX71"/>
    <mergeCell ref="AY71:BA71"/>
    <mergeCell ref="BB71:BD71"/>
    <mergeCell ref="BE71:CF71"/>
    <mergeCell ref="B72:C72"/>
    <mergeCell ref="D72:M72"/>
    <mergeCell ref="N72:R72"/>
    <mergeCell ref="S72:V72"/>
    <mergeCell ref="W72:X72"/>
    <mergeCell ref="Y72:Z72"/>
    <mergeCell ref="AA72:AC72"/>
    <mergeCell ref="AD72:AF72"/>
    <mergeCell ref="AG72:AI72"/>
    <mergeCell ref="AJ72:AL72"/>
    <mergeCell ref="AM72:AO72"/>
    <mergeCell ref="AP72:AR72"/>
    <mergeCell ref="AS72:AU72"/>
    <mergeCell ref="AV72:AX72"/>
    <mergeCell ref="AY72:BA72"/>
    <mergeCell ref="BB72:BD72"/>
    <mergeCell ref="BE72:CF72"/>
    <mergeCell ref="B73:C73"/>
    <mergeCell ref="D73:M73"/>
    <mergeCell ref="N73:R73"/>
    <mergeCell ref="S73:V73"/>
    <mergeCell ref="W73:X73"/>
    <mergeCell ref="Y73:Z73"/>
    <mergeCell ref="AA73:AC73"/>
    <mergeCell ref="AD73:AF73"/>
    <mergeCell ref="AG73:AI73"/>
    <mergeCell ref="AJ73:AL73"/>
    <mergeCell ref="AM73:AO73"/>
    <mergeCell ref="AP73:AR73"/>
    <mergeCell ref="AS73:AU73"/>
    <mergeCell ref="AV73:AX73"/>
    <mergeCell ref="AY73:BA73"/>
    <mergeCell ref="BB73:BD73"/>
    <mergeCell ref="BE73:CF73"/>
    <mergeCell ref="B74:C74"/>
    <mergeCell ref="D74:M74"/>
    <mergeCell ref="N74:R74"/>
    <mergeCell ref="S74:V74"/>
    <mergeCell ref="W74:X74"/>
    <mergeCell ref="Y74:Z74"/>
    <mergeCell ref="AA74:AC74"/>
    <mergeCell ref="AD74:AF74"/>
    <mergeCell ref="AG74:AI74"/>
    <mergeCell ref="AJ74:AL74"/>
    <mergeCell ref="AM74:AO74"/>
    <mergeCell ref="AP74:AR74"/>
    <mergeCell ref="AS74:AU74"/>
    <mergeCell ref="AV74:AX74"/>
    <mergeCell ref="AY74:BA74"/>
    <mergeCell ref="BB74:BD74"/>
    <mergeCell ref="BE74:CF74"/>
    <mergeCell ref="B75:C75"/>
    <mergeCell ref="D75:M75"/>
    <mergeCell ref="N75:R75"/>
    <mergeCell ref="S75:V75"/>
    <mergeCell ref="W75:X75"/>
    <mergeCell ref="Y75:Z75"/>
    <mergeCell ref="AA75:AC75"/>
    <mergeCell ref="AD75:AF75"/>
    <mergeCell ref="AG75:AI75"/>
    <mergeCell ref="AJ75:AL75"/>
    <mergeCell ref="AM75:AO75"/>
    <mergeCell ref="AP75:AR75"/>
    <mergeCell ref="AS75:AU75"/>
    <mergeCell ref="AV75:AX75"/>
    <mergeCell ref="AY75:BA75"/>
    <mergeCell ref="BB75:BD75"/>
    <mergeCell ref="BE75:CF75"/>
  </mergeCells>
  <phoneticPr fontId="3" type="Hiragana"/>
  <conditionalFormatting sqref="D79:N90 P127:AC131 BN113:BQ117 BV113:BY117 CD113:CK117 BM38:CF42 W38:AC42 D38:S42 S79:AB108 AG79:AR108">
    <cfRule type="containsBlanks" dxfId="64" priority="127">
      <formula>LEN(TRIM(D38))=0</formula>
    </cfRule>
  </conditionalFormatting>
  <conditionalFormatting sqref="AA29:AC33 D16:Z18 D29:S33 D20:Z25">
    <cfRule type="containsBlanks" dxfId="63" priority="126">
      <formula>LEN(TRIM(D16))=0</formula>
    </cfRule>
  </conditionalFormatting>
  <conditionalFormatting sqref="G4:Y6">
    <cfRule type="containsBlanks" dxfId="62" priority="123">
      <formula>LEN(TRIM(G4))=0</formula>
    </cfRule>
  </conditionalFormatting>
  <conditionalFormatting sqref="D113:AK117 AP113:AW117 BE38:BE42 D46:S50 BE46:BE50 BE29:BE33 AS29:AU33 AS38:AU42 W46:AC50 AS46:AU50">
    <cfRule type="containsBlanks" dxfId="61" priority="128">
      <formula>LEN(TRIM(D29))=0</formula>
    </cfRule>
  </conditionalFormatting>
  <conditionalFormatting sqref="BB113:BB117 BE113:BE117 BH113:BH117 BK113:BK117 V139:V143 AD139:AW143">
    <cfRule type="containsBlanks" dxfId="60" priority="151">
      <formula>LEN(TRIM(V113))=0</formula>
    </cfRule>
  </conditionalFormatting>
  <conditionalFormatting sqref="BB127:BB131 BI127:BI131">
    <cfRule type="containsBlanks" dxfId="59" priority="152">
      <formula>LEN(TRIM(BB127))=0</formula>
    </cfRule>
  </conditionalFormatting>
  <conditionalFormatting sqref="Z16:Z18 Z20:Z25">
    <cfRule type="containsBlanks" dxfId="58" priority="67">
      <formula>LEN(TRIM(Z16))=0</formula>
    </cfRule>
  </conditionalFormatting>
  <conditionalFormatting sqref="D91:N91">
    <cfRule type="containsBlanks" dxfId="57" priority="146">
      <formula>LEN(TRIM(D91))=0</formula>
    </cfRule>
  </conditionalFormatting>
  <conditionalFormatting sqref="D92:N92">
    <cfRule type="containsBlanks" dxfId="56" priority="145">
      <formula>LEN(TRIM(D92))=0</formula>
    </cfRule>
  </conditionalFormatting>
  <conditionalFormatting sqref="D93:N93">
    <cfRule type="containsBlanks" dxfId="55" priority="144">
      <formula>LEN(TRIM(D93))=0</formula>
    </cfRule>
  </conditionalFormatting>
  <conditionalFormatting sqref="D94:N94">
    <cfRule type="containsBlanks" dxfId="54" priority="143">
      <formula>LEN(TRIM(D94))=0</formula>
    </cfRule>
  </conditionalFormatting>
  <conditionalFormatting sqref="D95:N95">
    <cfRule type="containsBlanks" dxfId="53" priority="142">
      <formula>LEN(TRIM(D95))=0</formula>
    </cfRule>
  </conditionalFormatting>
  <conditionalFormatting sqref="D96:N96">
    <cfRule type="containsBlanks" dxfId="52" priority="141">
      <formula>LEN(TRIM(D96))=0</formula>
    </cfRule>
  </conditionalFormatting>
  <conditionalFormatting sqref="D97:N97">
    <cfRule type="containsBlanks" dxfId="51" priority="140">
      <formula>LEN(TRIM(D97))=0</formula>
    </cfRule>
  </conditionalFormatting>
  <conditionalFormatting sqref="D98:N98">
    <cfRule type="containsBlanks" dxfId="50" priority="139">
      <formula>LEN(TRIM(D98))=0</formula>
    </cfRule>
  </conditionalFormatting>
  <conditionalFormatting sqref="D99:N99">
    <cfRule type="containsBlanks" dxfId="49" priority="138">
      <formula>LEN(TRIM(D99))=0</formula>
    </cfRule>
  </conditionalFormatting>
  <conditionalFormatting sqref="D100:N100">
    <cfRule type="containsBlanks" dxfId="48" priority="137">
      <formula>LEN(TRIM(D100))=0</formula>
    </cfRule>
  </conditionalFormatting>
  <conditionalFormatting sqref="D101:N101">
    <cfRule type="containsBlanks" dxfId="47" priority="136">
      <formula>LEN(TRIM(D101))=0</formula>
    </cfRule>
  </conditionalFormatting>
  <conditionalFormatting sqref="D102:N102">
    <cfRule type="containsBlanks" dxfId="46" priority="135">
      <formula>LEN(TRIM(D102))=0</formula>
    </cfRule>
  </conditionalFormatting>
  <conditionalFormatting sqref="D103:N103">
    <cfRule type="containsBlanks" dxfId="45" priority="134">
      <formula>LEN(TRIM(D103))=0</formula>
    </cfRule>
  </conditionalFormatting>
  <conditionalFormatting sqref="D104:N104">
    <cfRule type="containsBlanks" dxfId="44" priority="133">
      <formula>LEN(TRIM(D104))=0</formula>
    </cfRule>
  </conditionalFormatting>
  <conditionalFormatting sqref="D107:N107">
    <cfRule type="containsBlanks" dxfId="43" priority="130">
      <formula>LEN(TRIM(D107))=0</formula>
    </cfRule>
  </conditionalFormatting>
  <conditionalFormatting sqref="D108:N108">
    <cfRule type="containsBlanks" dxfId="42" priority="129">
      <formula>LEN(TRIM(D108))=0</formula>
    </cfRule>
  </conditionalFormatting>
  <conditionalFormatting sqref="D105:N105">
    <cfRule type="containsBlanks" dxfId="41" priority="132">
      <formula>LEN(TRIM(D105))=0</formula>
    </cfRule>
  </conditionalFormatting>
  <conditionalFormatting sqref="D106:N106">
    <cfRule type="containsBlanks" dxfId="40" priority="131">
      <formula>LEN(TRIM(D106))=0</formula>
    </cfRule>
  </conditionalFormatting>
  <conditionalFormatting sqref="D127:O131">
    <cfRule type="containsBlanks" dxfId="39" priority="147">
      <formula>LEN(TRIM(D127))=0</formula>
    </cfRule>
  </conditionalFormatting>
  <conditionalFormatting sqref="CL113:CL117">
    <cfRule type="containsBlanks" dxfId="38" priority="153">
      <formula>LEN(TRIM(CL113))=0</formula>
    </cfRule>
  </conditionalFormatting>
  <conditionalFormatting sqref="AD127:AK131">
    <cfRule type="containsBlanks" dxfId="37" priority="148">
      <formula>LEN(TRIM(AD127))=0</formula>
    </cfRule>
  </conditionalFormatting>
  <conditionalFormatting sqref="AP127:AW131">
    <cfRule type="containsBlanks" dxfId="36" priority="149">
      <formula>LEN(TRIM(AP127))=0</formula>
    </cfRule>
  </conditionalFormatting>
  <conditionalFormatting sqref="J11:Y11">
    <cfRule type="containsBlanks" dxfId="35" priority="40">
      <formula>LEN(TRIM(J11))=0</formula>
    </cfRule>
  </conditionalFormatting>
  <conditionalFormatting sqref="J12:Y12">
    <cfRule type="containsBlanks" dxfId="34" priority="39">
      <formula>LEN(TRIM(J12))=0</formula>
    </cfRule>
  </conditionalFormatting>
  <conditionalFormatting sqref="K185:AR186 K188:AR189">
    <cfRule type="containsBlanks" dxfId="33" priority="154">
      <formula>LEN(TRIM(K185))=0</formula>
    </cfRule>
  </conditionalFormatting>
  <conditionalFormatting sqref="N139:N143">
    <cfRule type="containsBlanks" dxfId="32" priority="150">
      <formula>LEN(TRIM(N139))=0</formula>
    </cfRule>
  </conditionalFormatting>
  <conditionalFormatting sqref="V146:V150 AD146:AW150">
    <cfRule type="containsBlanks" dxfId="31" priority="34">
      <formula>LEN(TRIM(V146))=0</formula>
    </cfRule>
  </conditionalFormatting>
  <conditionalFormatting sqref="N146:N150">
    <cfRule type="containsBlanks" dxfId="30" priority="33">
      <formula>LEN(TRIM(N146))=0</formula>
    </cfRule>
  </conditionalFormatting>
  <conditionalFormatting sqref="V153:V157 AD153:AW153 AH154:AW157 AD154:AG163">
    <cfRule type="containsBlanks" dxfId="29" priority="32">
      <formula>LEN(TRIM(V153))=0</formula>
    </cfRule>
  </conditionalFormatting>
  <conditionalFormatting sqref="N153:N157">
    <cfRule type="containsBlanks" dxfId="28" priority="31">
      <formula>LEN(TRIM(N153))=0</formula>
    </cfRule>
  </conditionalFormatting>
  <conditionalFormatting sqref="W29:Z33">
    <cfRule type="containsBlanks" dxfId="27" priority="30">
      <formula>LEN(TRIM(W29))=0</formula>
    </cfRule>
  </conditionalFormatting>
  <conditionalFormatting sqref="D19:Z19">
    <cfRule type="containsBlanks" dxfId="26" priority="29">
      <formula>LEN(TRIM(D19))=0</formula>
    </cfRule>
  </conditionalFormatting>
  <conditionalFormatting sqref="Z19">
    <cfRule type="containsBlanks" dxfId="25" priority="28">
      <formula>LEN(TRIM(Z19))=0</formula>
    </cfRule>
  </conditionalFormatting>
  <conditionalFormatting sqref="D118:AK122 AP118:AW122">
    <cfRule type="containsBlanks" dxfId="24" priority="23">
      <formula>LEN(TRIM(D118))=0</formula>
    </cfRule>
  </conditionalFormatting>
  <conditionalFormatting sqref="BN118:BQ122 BV118:BY122 CD118:CK122">
    <cfRule type="containsBlanks" dxfId="23" priority="22">
      <formula>LEN(TRIM(BN118))=0</formula>
    </cfRule>
  </conditionalFormatting>
  <conditionalFormatting sqref="BB118:BB122 BE118:BE122 BH118:BH122 BK118:BK122">
    <cfRule type="containsBlanks" dxfId="22" priority="24">
      <formula>LEN(TRIM(BB118))=0</formula>
    </cfRule>
  </conditionalFormatting>
  <conditionalFormatting sqref="CL118:CL122">
    <cfRule type="containsBlanks" dxfId="21" priority="25">
      <formula>LEN(TRIM(CL118))=0</formula>
    </cfRule>
  </conditionalFormatting>
  <conditionalFormatting sqref="P132:AC136">
    <cfRule type="containsBlanks" dxfId="20" priority="17">
      <formula>LEN(TRIM(P132))=0</formula>
    </cfRule>
  </conditionalFormatting>
  <conditionalFormatting sqref="BB132:BB136 BI132:BI136">
    <cfRule type="containsBlanks" dxfId="19" priority="21">
      <formula>LEN(TRIM(BB132))=0</formula>
    </cfRule>
  </conditionalFormatting>
  <conditionalFormatting sqref="D132:O136">
    <cfRule type="containsBlanks" dxfId="18" priority="18">
      <formula>LEN(TRIM(D132))=0</formula>
    </cfRule>
  </conditionalFormatting>
  <conditionalFormatting sqref="AD132:AK136">
    <cfRule type="containsBlanks" dxfId="17" priority="19">
      <formula>LEN(TRIM(AD132))=0</formula>
    </cfRule>
  </conditionalFormatting>
  <conditionalFormatting sqref="AP132:AW136">
    <cfRule type="containsBlanks" dxfId="16" priority="20">
      <formula>LEN(TRIM(AP132))=0</formula>
    </cfRule>
  </conditionalFormatting>
  <conditionalFormatting sqref="D51:S55 BE51:BE55 W51:AC55 AS51:AU55">
    <cfRule type="containsBlanks" dxfId="15" priority="16">
      <formula>LEN(TRIM(D51))=0</formula>
    </cfRule>
  </conditionalFormatting>
  <conditionalFormatting sqref="D56:S60 BE56:BE60 W56:AC60 AS56:AU60">
    <cfRule type="containsBlanks" dxfId="14" priority="15">
      <formula>LEN(TRIM(D56))=0</formula>
    </cfRule>
  </conditionalFormatting>
  <conditionalFormatting sqref="D61:S65 BE61:BE65 W61:AC65 AS61:AU65">
    <cfRule type="containsBlanks" dxfId="13" priority="14">
      <formula>LEN(TRIM(D61))=0</formula>
    </cfRule>
  </conditionalFormatting>
  <conditionalFormatting sqref="D66:S70 BE66:BE70 W66:AC70 AS66:AU70">
    <cfRule type="containsBlanks" dxfId="12" priority="13">
      <formula>LEN(TRIM(D66))=0</formula>
    </cfRule>
  </conditionalFormatting>
  <conditionalFormatting sqref="D71:S75 BE71:BE75 W71:AC75 AS71:AU75">
    <cfRule type="containsBlanks" dxfId="11" priority="12">
      <formula>LEN(TRIM(D71))=0</formula>
    </cfRule>
  </conditionalFormatting>
  <conditionalFormatting sqref="V158:V162 AH158:AW162">
    <cfRule type="containsBlanks" dxfId="10" priority="11">
      <formula>LEN(TRIM(V158))=0</formula>
    </cfRule>
  </conditionalFormatting>
  <conditionalFormatting sqref="N158:N162">
    <cfRule type="containsBlanks" dxfId="9" priority="10">
      <formula>LEN(TRIM(N158))=0</formula>
    </cfRule>
  </conditionalFormatting>
  <conditionalFormatting sqref="V163:V167 AD164:AW167 AH163:AW163">
    <cfRule type="containsBlanks" dxfId="8" priority="9">
      <formula>LEN(TRIM(V163))=0</formula>
    </cfRule>
  </conditionalFormatting>
  <conditionalFormatting sqref="N163:N167">
    <cfRule type="containsBlanks" dxfId="7" priority="8">
      <formula>LEN(TRIM(N163))=0</formula>
    </cfRule>
  </conditionalFormatting>
  <conditionalFormatting sqref="V168:V172 AD168:AW172">
    <cfRule type="containsBlanks" dxfId="6" priority="7">
      <formula>LEN(TRIM(V168))=0</formula>
    </cfRule>
  </conditionalFormatting>
  <conditionalFormatting sqref="N168:N172">
    <cfRule type="containsBlanks" dxfId="5" priority="6">
      <formula>LEN(TRIM(N168))=0</formula>
    </cfRule>
  </conditionalFormatting>
  <conditionalFormatting sqref="V173:V177 AD173:AW177">
    <cfRule type="containsBlanks" dxfId="4" priority="5">
      <formula>LEN(TRIM(V173))=0</formula>
    </cfRule>
  </conditionalFormatting>
  <conditionalFormatting sqref="N173:N177">
    <cfRule type="containsBlanks" dxfId="3" priority="4">
      <formula>LEN(TRIM(N173))=0</formula>
    </cfRule>
  </conditionalFormatting>
  <conditionalFormatting sqref="V178:V182 AD178:AW182">
    <cfRule type="containsBlanks" dxfId="2" priority="3">
      <formula>LEN(TRIM(V178))=0</formula>
    </cfRule>
  </conditionalFormatting>
  <conditionalFormatting sqref="N178:N182">
    <cfRule type="containsBlanks" dxfId="1" priority="2">
      <formula>LEN(TRIM(N178))=0</formula>
    </cfRule>
  </conditionalFormatting>
  <conditionalFormatting sqref="G7:Y10">
    <cfRule type="containsBlanks" dxfId="0" priority="155">
      <formula>LEN(TRIM(G7))=0</formula>
    </cfRule>
  </conditionalFormatting>
  <dataValidations count="5">
    <dataValidation type="list" allowBlank="1" showInputMessage="1" showErrorMessage="1" sqref="J11:Y11" xr:uid="{00000000-0002-0000-0300-000000000000}">
      <formula1>"税抜,税込"</formula1>
    </dataValidation>
    <dataValidation type="list" allowBlank="1" showInputMessage="1" showErrorMessage="1" sqref="BE38:BE42" xr:uid="{00000000-0002-0000-0300-000001000000}">
      <formula1>"配布場所,掲載場所"</formula1>
    </dataValidation>
    <dataValidation type="list" allowBlank="1" showInputMessage="1" showErrorMessage="1" sqref="S38:S42" xr:uid="{00000000-0002-0000-0300-000003000000}">
      <formula1>"作製費"</formula1>
    </dataValidation>
    <dataValidation type="list" allowBlank="1" showInputMessage="1" showErrorMessage="1" sqref="V113:Y123 V127:Y136" xr:uid="{EA0F6C72-79BA-4158-8301-6FCA8EE85EB7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J12:Y12" xr:uid="{ECABDAB0-3B76-4396-9177-8BE5CD09AC62}">
      <formula1>"週30時間以上実施,週30時間未満実施"</formula1>
    </dataValidation>
  </dataValidations>
  <pageMargins left="0.7" right="0.7" top="0.75" bottom="0.75" header="0.3" footer="0.3"/>
  <pageSetup paperSize="9" scale="65" orientation="landscape" r:id="rId1"/>
  <ignoredErrors>
    <ignoredError sqref="C16 B29:C33 B38:C42 B46:C50 C117 B127:C131 C79 C113 C114 C115 C1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Y186"/>
  <sheetViews>
    <sheetView workbookViewId="0">
      <selection activeCell="L122" sqref="L122:Z122"/>
    </sheetView>
  </sheetViews>
  <sheetFormatPr defaultColWidth="2.5" defaultRowHeight="15.75"/>
  <cols>
    <col min="1" max="1" width="2.5" style="10"/>
    <col min="2" max="3" width="2.5" style="10" customWidth="1"/>
    <col min="4" max="21" width="2.5" style="10"/>
    <col min="22" max="22" width="2.5" style="10" customWidth="1"/>
    <col min="23" max="26" width="2.5" style="10"/>
    <col min="27" max="27" width="2.5" style="10" customWidth="1"/>
    <col min="28" max="29" width="2.5" style="10"/>
    <col min="30" max="33" width="2.5" style="10" customWidth="1"/>
    <col min="34" max="34" width="2.5" style="10"/>
    <col min="35" max="35" width="2.5" style="10" customWidth="1"/>
    <col min="36" max="36" width="2.5" style="10"/>
    <col min="37" max="37" width="2.5" style="10" customWidth="1"/>
    <col min="38" max="16384" width="2.5" style="10"/>
  </cols>
  <sheetData>
    <row r="1" spans="1:51" ht="18.75" customHeight="1">
      <c r="A1" s="171" t="s">
        <v>0</v>
      </c>
      <c r="B1" s="171"/>
      <c r="C1" s="171"/>
      <c r="D1" s="171"/>
      <c r="E1" s="60"/>
      <c r="AA1" s="608">
        <f>入力シート!G8</f>
        <v>0</v>
      </c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>
        <f>入力シート!G9</f>
        <v>0</v>
      </c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</row>
    <row r="2" spans="1:51">
      <c r="A2" s="173" t="s">
        <v>288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</row>
    <row r="3" spans="1:51" ht="16.5" thickBot="1">
      <c r="A3" s="10" t="s">
        <v>2</v>
      </c>
    </row>
    <row r="4" spans="1:51">
      <c r="B4" s="174" t="s">
        <v>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  <c r="W4" s="177" t="s">
        <v>4</v>
      </c>
      <c r="X4" s="178"/>
      <c r="Y4" s="178"/>
      <c r="Z4" s="178"/>
      <c r="AA4" s="178"/>
      <c r="AB4" s="178"/>
      <c r="AC4" s="178"/>
      <c r="AD4" s="178"/>
      <c r="AE4" s="177" t="s">
        <v>5</v>
      </c>
      <c r="AF4" s="178"/>
      <c r="AG4" s="178"/>
      <c r="AH4" s="178"/>
      <c r="AI4" s="178"/>
      <c r="AJ4" s="178"/>
      <c r="AK4" s="179"/>
      <c r="AL4" s="177" t="s">
        <v>6</v>
      </c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83"/>
    </row>
    <row r="5" spans="1:51">
      <c r="B5" s="185" t="s">
        <v>7</v>
      </c>
      <c r="C5" s="181"/>
      <c r="D5" s="181"/>
      <c r="E5" s="181"/>
      <c r="F5" s="181"/>
      <c r="G5" s="181"/>
      <c r="H5" s="181"/>
      <c r="I5" s="181"/>
      <c r="J5" s="181"/>
      <c r="K5" s="182"/>
      <c r="L5" s="180" t="s">
        <v>8</v>
      </c>
      <c r="M5" s="181"/>
      <c r="N5" s="181"/>
      <c r="O5" s="182"/>
      <c r="P5" s="180" t="s">
        <v>9</v>
      </c>
      <c r="Q5" s="181"/>
      <c r="R5" s="181"/>
      <c r="S5" s="181"/>
      <c r="T5" s="181"/>
      <c r="U5" s="181"/>
      <c r="V5" s="182"/>
      <c r="W5" s="202" t="s">
        <v>10</v>
      </c>
      <c r="X5" s="203"/>
      <c r="Y5" s="203"/>
      <c r="Z5" s="204"/>
      <c r="AA5" s="205" t="s">
        <v>11</v>
      </c>
      <c r="AB5" s="206"/>
      <c r="AC5" s="206"/>
      <c r="AD5" s="207"/>
      <c r="AE5" s="180"/>
      <c r="AF5" s="181"/>
      <c r="AG5" s="181"/>
      <c r="AH5" s="181"/>
      <c r="AI5" s="181"/>
      <c r="AJ5" s="181"/>
      <c r="AK5" s="182"/>
      <c r="AL5" s="180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4"/>
    </row>
    <row r="6" spans="1:51">
      <c r="B6" s="208" t="s">
        <v>12</v>
      </c>
      <c r="C6" s="209"/>
      <c r="D6" s="209"/>
      <c r="E6" s="209"/>
      <c r="F6" s="209"/>
      <c r="G6" s="209"/>
      <c r="H6" s="209"/>
      <c r="I6" s="209"/>
      <c r="J6" s="209"/>
      <c r="K6" s="210"/>
      <c r="L6" s="211"/>
      <c r="M6" s="212"/>
      <c r="N6" s="212"/>
      <c r="O6" s="213"/>
      <c r="P6" s="214"/>
      <c r="Q6" s="215"/>
      <c r="R6" s="215"/>
      <c r="S6" s="215"/>
      <c r="U6" s="216"/>
      <c r="V6" s="217"/>
      <c r="W6" s="218">
        <f>SUM(W7:Z16)</f>
        <v>0</v>
      </c>
      <c r="X6" s="219"/>
      <c r="Y6" s="219"/>
      <c r="Z6" s="220"/>
      <c r="AA6" s="11"/>
      <c r="AB6" s="12"/>
      <c r="AC6" s="12"/>
      <c r="AD6" s="13"/>
      <c r="AE6" s="101"/>
      <c r="AF6" s="162"/>
      <c r="AG6" s="162"/>
      <c r="AH6" s="12"/>
      <c r="AI6" s="12"/>
      <c r="AJ6" s="12"/>
      <c r="AK6" s="105" t="str">
        <f>IF(ISNA(VLOOKUP(B6,入力シート!$B$16:$BG$17,47,FALSE)),"",VLOOKUP(B6,入力シート!$B$16:$BG$17,47,FALSE))</f>
        <v/>
      </c>
      <c r="AL6" s="186" t="s">
        <v>289</v>
      </c>
      <c r="AM6" s="187"/>
      <c r="AN6" s="187"/>
      <c r="AO6" s="187"/>
      <c r="AP6" s="187"/>
      <c r="AQ6" s="187" t="s">
        <v>108</v>
      </c>
      <c r="AR6" s="187"/>
      <c r="AS6" s="187"/>
      <c r="AT6" s="187"/>
      <c r="AU6" s="187"/>
      <c r="AV6" s="187"/>
      <c r="AW6" s="187"/>
      <c r="AX6" s="187"/>
      <c r="AY6" s="188"/>
    </row>
    <row r="7" spans="1:51" ht="18.75" customHeight="1">
      <c r="B7" s="140" t="str">
        <f>IF(入力シート!$D$16="","",入力シート!$B$16)</f>
        <v/>
      </c>
      <c r="C7" s="189" t="str">
        <f>IF(B7="","",VLOOKUP(B7,入力シート!B16:AC25,3,FALSE))</f>
        <v/>
      </c>
      <c r="D7" s="189"/>
      <c r="E7" s="189"/>
      <c r="F7" s="189"/>
      <c r="G7" s="189"/>
      <c r="H7" s="189"/>
      <c r="I7" s="189"/>
      <c r="J7" s="189"/>
      <c r="K7" s="190"/>
      <c r="L7" s="191" t="str">
        <f>P7</f>
        <v/>
      </c>
      <c r="M7" s="192"/>
      <c r="N7" s="192"/>
      <c r="O7" s="193"/>
      <c r="P7" s="194" t="str">
        <f>IF(B7="","",VLOOKUP(B7,入力シート!$B$16:$AC$25,21,FALSE))</f>
        <v/>
      </c>
      <c r="Q7" s="195"/>
      <c r="R7" s="195"/>
      <c r="S7" s="195"/>
      <c r="T7" s="23" t="str">
        <f>IF(P7="","","×")</f>
        <v/>
      </c>
      <c r="U7" s="195" t="str">
        <f>IF(入力シート!D16="","",1)</f>
        <v/>
      </c>
      <c r="V7" s="196"/>
      <c r="W7" s="194" t="str">
        <f>IF(B7="","",VLOOKUP(B7,入力シート!$B$16:$AC$25,25,FALSE))</f>
        <v/>
      </c>
      <c r="X7" s="195"/>
      <c r="Y7" s="195"/>
      <c r="Z7" s="196"/>
      <c r="AA7" s="197" t="s">
        <v>290</v>
      </c>
      <c r="AB7" s="198"/>
      <c r="AC7" s="198"/>
      <c r="AD7" s="199"/>
      <c r="AE7" s="589" t="str">
        <f>IF(B7="","",VLOOKUP(B7,入力シート!$B$16:$AC$25,13,FALSE))</f>
        <v/>
      </c>
      <c r="AF7" s="590"/>
      <c r="AG7" s="590"/>
      <c r="AH7" s="51" t="str">
        <f>IF(入力シート!D16="","","～")</f>
        <v/>
      </c>
      <c r="AI7" s="590" t="str">
        <f>IF(AE7="","","令和7年3月")</f>
        <v/>
      </c>
      <c r="AJ7" s="590"/>
      <c r="AK7" s="591"/>
      <c r="AL7" s="586" t="str">
        <f>IF(B7="","",VLOOKUP(B7,入力シート!$B$16:$AC$25,9,FALSE))</f>
        <v/>
      </c>
      <c r="AM7" s="587"/>
      <c r="AN7" s="587"/>
      <c r="AO7" s="587"/>
      <c r="AP7" s="587"/>
      <c r="AQ7" s="587" t="str">
        <f>IF(B7="","",VLOOKUP(B7,入力シート!$B$16:$AC$25,17,FALSE))</f>
        <v/>
      </c>
      <c r="AR7" s="587"/>
      <c r="AS7" s="587"/>
      <c r="AT7" s="587"/>
      <c r="AU7" s="587"/>
      <c r="AV7" s="587"/>
      <c r="AW7" s="587"/>
      <c r="AX7" s="587"/>
      <c r="AY7" s="588"/>
    </row>
    <row r="8" spans="1:51">
      <c r="B8" s="140" t="str">
        <f>IF(入力シート!$D$17="","",入力シート!$B$17)</f>
        <v/>
      </c>
      <c r="C8" s="189" t="str">
        <f>IF(B8="","",VLOOKUP(B8,入力シート!B17:AC26,3,FALSE))</f>
        <v/>
      </c>
      <c r="D8" s="189"/>
      <c r="E8" s="189"/>
      <c r="F8" s="189"/>
      <c r="G8" s="189"/>
      <c r="H8" s="189"/>
      <c r="I8" s="189"/>
      <c r="J8" s="189"/>
      <c r="K8" s="190"/>
      <c r="L8" s="191" t="str">
        <f t="shared" ref="L8:L16" si="0">P8</f>
        <v/>
      </c>
      <c r="M8" s="192"/>
      <c r="N8" s="192"/>
      <c r="O8" s="193"/>
      <c r="P8" s="194" t="str">
        <f>IF(B8="","",VLOOKUP(B8,入力シート!$B$16:$AC$25,21,FALSE))</f>
        <v/>
      </c>
      <c r="Q8" s="195"/>
      <c r="R8" s="195"/>
      <c r="S8" s="195"/>
      <c r="T8" s="23" t="str">
        <f t="shared" ref="T8:T16" si="1">IF(P8="","","×")</f>
        <v/>
      </c>
      <c r="U8" s="195" t="str">
        <f>IF(入力シート!D17="","",1)</f>
        <v/>
      </c>
      <c r="V8" s="196"/>
      <c r="W8" s="194" t="str">
        <f>IF(B8="","",VLOOKUP(B8,入力シート!$B$16:$AC$25,25,FALSE))</f>
        <v/>
      </c>
      <c r="X8" s="195"/>
      <c r="Y8" s="195"/>
      <c r="Z8" s="196"/>
      <c r="AA8" s="197" t="s">
        <v>290</v>
      </c>
      <c r="AB8" s="198"/>
      <c r="AC8" s="198"/>
      <c r="AD8" s="199"/>
      <c r="AE8" s="589" t="str">
        <f>IF(B8="","",VLOOKUP(B8,入力シート!$B$16:$AC$25,13,FALSE))</f>
        <v/>
      </c>
      <c r="AF8" s="590"/>
      <c r="AG8" s="590"/>
      <c r="AH8" s="51" t="str">
        <f>IF(入力シート!D17="","","～")</f>
        <v/>
      </c>
      <c r="AI8" s="590" t="str">
        <f t="shared" ref="AI8:AI17" si="2">IF(AE8="","","令和7年3月")</f>
        <v/>
      </c>
      <c r="AJ8" s="590"/>
      <c r="AK8" s="591"/>
      <c r="AL8" s="586" t="str">
        <f>IF(B8="","",VLOOKUP(B8,入力シート!$B$16:$AC$25,9,FALSE))</f>
        <v/>
      </c>
      <c r="AM8" s="587"/>
      <c r="AN8" s="587"/>
      <c r="AO8" s="587"/>
      <c r="AP8" s="587"/>
      <c r="AQ8" s="587" t="str">
        <f>IF(B8="","",VLOOKUP(B8,入力シート!$B$16:$AC$25,17,FALSE))</f>
        <v/>
      </c>
      <c r="AR8" s="587"/>
      <c r="AS8" s="587"/>
      <c r="AT8" s="587"/>
      <c r="AU8" s="587"/>
      <c r="AV8" s="587"/>
      <c r="AW8" s="587"/>
      <c r="AX8" s="587"/>
      <c r="AY8" s="588"/>
    </row>
    <row r="9" spans="1:51">
      <c r="B9" s="140" t="str">
        <f>IF(入力シート!$D$18="","",入力シート!$B$18)</f>
        <v/>
      </c>
      <c r="C9" s="189" t="str">
        <f>IF(B9="","",VLOOKUP(B9,入力シート!B18:AC27,3,FALSE))</f>
        <v/>
      </c>
      <c r="D9" s="189"/>
      <c r="E9" s="189"/>
      <c r="F9" s="189"/>
      <c r="G9" s="189"/>
      <c r="H9" s="189"/>
      <c r="I9" s="189"/>
      <c r="J9" s="189"/>
      <c r="K9" s="190"/>
      <c r="L9" s="191" t="str">
        <f t="shared" si="0"/>
        <v/>
      </c>
      <c r="M9" s="192"/>
      <c r="N9" s="192"/>
      <c r="O9" s="193"/>
      <c r="P9" s="194" t="str">
        <f>IF(B9="","",VLOOKUP(B9,入力シート!$B$16:$AC$25,21,FALSE))</f>
        <v/>
      </c>
      <c r="Q9" s="195"/>
      <c r="R9" s="195"/>
      <c r="S9" s="195"/>
      <c r="T9" s="23" t="str">
        <f t="shared" si="1"/>
        <v/>
      </c>
      <c r="U9" s="195" t="str">
        <f>IF(入力シート!D18="","",1)</f>
        <v/>
      </c>
      <c r="V9" s="196"/>
      <c r="W9" s="194" t="str">
        <f>IF(B9="","",VLOOKUP(B9,入力シート!$B$16:$AC$25,25,FALSE))</f>
        <v/>
      </c>
      <c r="X9" s="195"/>
      <c r="Y9" s="195"/>
      <c r="Z9" s="196"/>
      <c r="AA9" s="197" t="s">
        <v>290</v>
      </c>
      <c r="AB9" s="198"/>
      <c r="AC9" s="198"/>
      <c r="AD9" s="199"/>
      <c r="AE9" s="589" t="str">
        <f>IF(B9="","",VLOOKUP(B9,入力シート!$B$16:$AC$25,13,FALSE))</f>
        <v/>
      </c>
      <c r="AF9" s="590"/>
      <c r="AG9" s="590"/>
      <c r="AH9" s="51" t="str">
        <f>IF(入力シート!D18="","","～")</f>
        <v/>
      </c>
      <c r="AI9" s="590" t="str">
        <f t="shared" si="2"/>
        <v/>
      </c>
      <c r="AJ9" s="590"/>
      <c r="AK9" s="591"/>
      <c r="AL9" s="586" t="str">
        <f>IF(B9="","",VLOOKUP(B9,入力シート!$B$16:$AC$25,9,FALSE))</f>
        <v/>
      </c>
      <c r="AM9" s="587"/>
      <c r="AN9" s="587"/>
      <c r="AO9" s="587"/>
      <c r="AP9" s="587"/>
      <c r="AQ9" s="587" t="str">
        <f>IF(B9="","",VLOOKUP(B9,入力シート!$B$16:$AC$25,17,FALSE))</f>
        <v/>
      </c>
      <c r="AR9" s="587"/>
      <c r="AS9" s="587"/>
      <c r="AT9" s="587"/>
      <c r="AU9" s="587"/>
      <c r="AV9" s="587"/>
      <c r="AW9" s="587"/>
      <c r="AX9" s="587"/>
      <c r="AY9" s="588"/>
    </row>
    <row r="10" spans="1:51">
      <c r="B10" s="140" t="str">
        <f>IF(入力シート!$D$19="","",入力シート!$B$19)</f>
        <v/>
      </c>
      <c r="C10" s="189" t="str">
        <f>IF(B10="","",VLOOKUP(B10,入力シート!B19:AC28,3,FALSE))</f>
        <v/>
      </c>
      <c r="D10" s="189"/>
      <c r="E10" s="189"/>
      <c r="F10" s="189"/>
      <c r="G10" s="189"/>
      <c r="H10" s="189"/>
      <c r="I10" s="189"/>
      <c r="J10" s="189"/>
      <c r="K10" s="190"/>
      <c r="L10" s="191" t="str">
        <f t="shared" si="0"/>
        <v/>
      </c>
      <c r="M10" s="192"/>
      <c r="N10" s="192"/>
      <c r="O10" s="193"/>
      <c r="P10" s="194" t="str">
        <f>IF(B10="","",VLOOKUP(B10,入力シート!$B$16:$AC$25,21,FALSE))</f>
        <v/>
      </c>
      <c r="Q10" s="195"/>
      <c r="R10" s="195"/>
      <c r="S10" s="195"/>
      <c r="T10" s="23" t="str">
        <f t="shared" si="1"/>
        <v/>
      </c>
      <c r="U10" s="195" t="str">
        <f>IF(入力シート!D19="","",1)</f>
        <v/>
      </c>
      <c r="V10" s="196"/>
      <c r="W10" s="194" t="str">
        <f>IF(B10="","",VLOOKUP(B10,入力シート!$B$16:$AC$25,25,FALSE))</f>
        <v/>
      </c>
      <c r="X10" s="195"/>
      <c r="Y10" s="195"/>
      <c r="Z10" s="196"/>
      <c r="AA10" s="197" t="s">
        <v>290</v>
      </c>
      <c r="AB10" s="198"/>
      <c r="AC10" s="198"/>
      <c r="AD10" s="199"/>
      <c r="AE10" s="589" t="str">
        <f>IF(B10="","",VLOOKUP(B10,入力シート!$B$16:$AC$25,13,FALSE))</f>
        <v/>
      </c>
      <c r="AF10" s="590"/>
      <c r="AG10" s="590"/>
      <c r="AH10" s="51" t="str">
        <f>IF(入力シート!D19="","","～")</f>
        <v/>
      </c>
      <c r="AI10" s="590" t="str">
        <f t="shared" si="2"/>
        <v/>
      </c>
      <c r="AJ10" s="590"/>
      <c r="AK10" s="591"/>
      <c r="AL10" s="586" t="str">
        <f>IF(B10="","",VLOOKUP(B10,入力シート!$B$16:$AC$25,9,FALSE))</f>
        <v/>
      </c>
      <c r="AM10" s="587"/>
      <c r="AN10" s="587"/>
      <c r="AO10" s="587"/>
      <c r="AP10" s="587"/>
      <c r="AQ10" s="587" t="str">
        <f>IF(B10="","",VLOOKUP(B10,入力シート!$B$16:$AC$25,17,FALSE))</f>
        <v/>
      </c>
      <c r="AR10" s="587"/>
      <c r="AS10" s="587"/>
      <c r="AT10" s="587"/>
      <c r="AU10" s="587"/>
      <c r="AV10" s="587"/>
      <c r="AW10" s="587"/>
      <c r="AX10" s="587"/>
      <c r="AY10" s="588"/>
    </row>
    <row r="11" spans="1:51">
      <c r="B11" s="140" t="str">
        <f>IF(入力シート!$D$20="","",入力シート!$B$20)</f>
        <v/>
      </c>
      <c r="C11" s="189" t="str">
        <f>IF(B11="","",VLOOKUP(B11,入力シート!B20:AC29,3,FALSE))</f>
        <v/>
      </c>
      <c r="D11" s="189"/>
      <c r="E11" s="189"/>
      <c r="F11" s="189"/>
      <c r="G11" s="189"/>
      <c r="H11" s="189"/>
      <c r="I11" s="189"/>
      <c r="J11" s="189"/>
      <c r="K11" s="190"/>
      <c r="L11" s="191" t="str">
        <f t="shared" si="0"/>
        <v/>
      </c>
      <c r="M11" s="192"/>
      <c r="N11" s="192"/>
      <c r="O11" s="193"/>
      <c r="P11" s="194" t="str">
        <f>IF(B11="","",VLOOKUP(B11,入力シート!$B$16:$AC$25,21,FALSE))</f>
        <v/>
      </c>
      <c r="Q11" s="195"/>
      <c r="R11" s="195"/>
      <c r="S11" s="195"/>
      <c r="T11" s="23" t="str">
        <f t="shared" si="1"/>
        <v/>
      </c>
      <c r="U11" s="195" t="str">
        <f>IF(入力シート!D20="","",1)</f>
        <v/>
      </c>
      <c r="V11" s="196"/>
      <c r="W11" s="194" t="str">
        <f>IF(B11="","",VLOOKUP(B11,入力シート!$B$16:$AC$25,25,FALSE))</f>
        <v/>
      </c>
      <c r="X11" s="195"/>
      <c r="Y11" s="195"/>
      <c r="Z11" s="196"/>
      <c r="AA11" s="197" t="s">
        <v>290</v>
      </c>
      <c r="AB11" s="198"/>
      <c r="AC11" s="198"/>
      <c r="AD11" s="199"/>
      <c r="AE11" s="589" t="str">
        <f>IF(B11="","",VLOOKUP(B11,入力シート!$B$16:$AC$25,13,FALSE))</f>
        <v/>
      </c>
      <c r="AF11" s="590"/>
      <c r="AG11" s="590"/>
      <c r="AH11" s="51" t="str">
        <f>IF(入力シート!D20="","","～")</f>
        <v/>
      </c>
      <c r="AI11" s="590" t="str">
        <f t="shared" si="2"/>
        <v/>
      </c>
      <c r="AJ11" s="590"/>
      <c r="AK11" s="591"/>
      <c r="AL11" s="586" t="str">
        <f>IF(B11="","",VLOOKUP(B11,入力シート!$B$16:$AC$25,9,FALSE))</f>
        <v/>
      </c>
      <c r="AM11" s="587"/>
      <c r="AN11" s="587"/>
      <c r="AO11" s="587"/>
      <c r="AP11" s="587"/>
      <c r="AQ11" s="587" t="str">
        <f>IF(B11="","",VLOOKUP(B11,入力シート!$B$16:$AC$25,17,FALSE))</f>
        <v/>
      </c>
      <c r="AR11" s="587"/>
      <c r="AS11" s="587"/>
      <c r="AT11" s="587"/>
      <c r="AU11" s="587"/>
      <c r="AV11" s="587"/>
      <c r="AW11" s="587"/>
      <c r="AX11" s="587"/>
      <c r="AY11" s="588"/>
    </row>
    <row r="12" spans="1:51">
      <c r="B12" s="140" t="str">
        <f>IF(入力シート!$D$21="","",入力シート!$B$21)</f>
        <v/>
      </c>
      <c r="C12" s="189" t="str">
        <f>IF(B12="","",VLOOKUP(B12,入力シート!B21:AC30,3,FALSE))</f>
        <v/>
      </c>
      <c r="D12" s="189"/>
      <c r="E12" s="189"/>
      <c r="F12" s="189"/>
      <c r="G12" s="189"/>
      <c r="H12" s="189"/>
      <c r="I12" s="189"/>
      <c r="J12" s="189"/>
      <c r="K12" s="190"/>
      <c r="L12" s="191" t="str">
        <f t="shared" si="0"/>
        <v/>
      </c>
      <c r="M12" s="192"/>
      <c r="N12" s="192"/>
      <c r="O12" s="193"/>
      <c r="P12" s="194" t="str">
        <f>IF(B12="","",VLOOKUP(B12,入力シート!$B$16:$AC$25,21,FALSE))</f>
        <v/>
      </c>
      <c r="Q12" s="195"/>
      <c r="R12" s="195"/>
      <c r="S12" s="195"/>
      <c r="T12" s="23" t="str">
        <f t="shared" si="1"/>
        <v/>
      </c>
      <c r="U12" s="195" t="str">
        <f>IF(入力シート!D21="","",1)</f>
        <v/>
      </c>
      <c r="V12" s="196"/>
      <c r="W12" s="194" t="str">
        <f>IF(B12="","",VLOOKUP(B12,入力シート!$B$16:$AC$25,25,FALSE))</f>
        <v/>
      </c>
      <c r="X12" s="195"/>
      <c r="Y12" s="195"/>
      <c r="Z12" s="196"/>
      <c r="AA12" s="197" t="s">
        <v>290</v>
      </c>
      <c r="AB12" s="198"/>
      <c r="AC12" s="198"/>
      <c r="AD12" s="199"/>
      <c r="AE12" s="589" t="str">
        <f>IF(B12="","",VLOOKUP(B12,入力シート!$B$16:$AC$25,13,FALSE))</f>
        <v/>
      </c>
      <c r="AF12" s="590"/>
      <c r="AG12" s="590"/>
      <c r="AH12" s="51" t="str">
        <f>IF(入力シート!D21="","","～")</f>
        <v/>
      </c>
      <c r="AI12" s="590" t="str">
        <f t="shared" si="2"/>
        <v/>
      </c>
      <c r="AJ12" s="590"/>
      <c r="AK12" s="591"/>
      <c r="AL12" s="586" t="str">
        <f>IF(B12="","",VLOOKUP(B12,入力シート!$B$16:$AC$25,9,FALSE))</f>
        <v/>
      </c>
      <c r="AM12" s="587"/>
      <c r="AN12" s="587"/>
      <c r="AO12" s="587"/>
      <c r="AP12" s="587"/>
      <c r="AQ12" s="587" t="str">
        <f>IF(B12="","",VLOOKUP(B12,入力シート!$B$16:$AC$25,17,FALSE))</f>
        <v/>
      </c>
      <c r="AR12" s="587"/>
      <c r="AS12" s="587"/>
      <c r="AT12" s="587"/>
      <c r="AU12" s="587"/>
      <c r="AV12" s="587"/>
      <c r="AW12" s="587"/>
      <c r="AX12" s="587"/>
      <c r="AY12" s="588"/>
    </row>
    <row r="13" spans="1:51">
      <c r="B13" s="140" t="str">
        <f>IF(入力シート!$D$22="","",入力シート!$B$22)</f>
        <v/>
      </c>
      <c r="C13" s="189" t="str">
        <f>IF(B13="","",VLOOKUP(B13,入力シート!B22:AC31,3,FALSE))</f>
        <v/>
      </c>
      <c r="D13" s="189"/>
      <c r="E13" s="189"/>
      <c r="F13" s="189"/>
      <c r="G13" s="189"/>
      <c r="H13" s="189"/>
      <c r="I13" s="189"/>
      <c r="J13" s="189"/>
      <c r="K13" s="190"/>
      <c r="L13" s="191" t="str">
        <f t="shared" si="0"/>
        <v/>
      </c>
      <c r="M13" s="192"/>
      <c r="N13" s="192"/>
      <c r="O13" s="193"/>
      <c r="P13" s="194" t="str">
        <f>IF(B13="","",VLOOKUP(B13,入力シート!$B$16:$AC$25,21,FALSE))</f>
        <v/>
      </c>
      <c r="Q13" s="195"/>
      <c r="R13" s="195"/>
      <c r="S13" s="195"/>
      <c r="T13" s="23" t="str">
        <f t="shared" si="1"/>
        <v/>
      </c>
      <c r="U13" s="195" t="str">
        <f>IF(入力シート!D22="","",1)</f>
        <v/>
      </c>
      <c r="V13" s="196"/>
      <c r="W13" s="194" t="str">
        <f>IF(B13="","",VLOOKUP(B13,入力シート!$B$16:$AC$25,25,FALSE))</f>
        <v/>
      </c>
      <c r="X13" s="195"/>
      <c r="Y13" s="195"/>
      <c r="Z13" s="196"/>
      <c r="AA13" s="197" t="s">
        <v>290</v>
      </c>
      <c r="AB13" s="198"/>
      <c r="AC13" s="198"/>
      <c r="AD13" s="199"/>
      <c r="AE13" s="589" t="str">
        <f>IF(B13="","",VLOOKUP(B13,入力シート!$B$16:$AC$25,13,FALSE))</f>
        <v/>
      </c>
      <c r="AF13" s="590"/>
      <c r="AG13" s="590"/>
      <c r="AH13" s="51" t="str">
        <f>IF(入力シート!D22="","","～")</f>
        <v/>
      </c>
      <c r="AI13" s="590" t="str">
        <f t="shared" si="2"/>
        <v/>
      </c>
      <c r="AJ13" s="590"/>
      <c r="AK13" s="591"/>
      <c r="AL13" s="586" t="str">
        <f>IF(B13="","",VLOOKUP(B13,入力シート!$B$16:$AC$25,9,FALSE))</f>
        <v/>
      </c>
      <c r="AM13" s="587"/>
      <c r="AN13" s="587"/>
      <c r="AO13" s="587"/>
      <c r="AP13" s="587"/>
      <c r="AQ13" s="587" t="str">
        <f>IF(B13="","",VLOOKUP(B13,入力シート!$B$16:$AC$25,17,FALSE))</f>
        <v/>
      </c>
      <c r="AR13" s="587"/>
      <c r="AS13" s="587"/>
      <c r="AT13" s="587"/>
      <c r="AU13" s="587"/>
      <c r="AV13" s="587"/>
      <c r="AW13" s="587"/>
      <c r="AX13" s="587"/>
      <c r="AY13" s="588"/>
    </row>
    <row r="14" spans="1:51">
      <c r="B14" s="140" t="str">
        <f>IF(入力シート!$D$23="","",入力シート!$B$23)</f>
        <v/>
      </c>
      <c r="C14" s="189" t="str">
        <f>IF(B14="","",VLOOKUP(B14,入力シート!B23:AC32,3,FALSE))</f>
        <v/>
      </c>
      <c r="D14" s="189"/>
      <c r="E14" s="189"/>
      <c r="F14" s="189"/>
      <c r="G14" s="189"/>
      <c r="H14" s="189"/>
      <c r="I14" s="189"/>
      <c r="J14" s="189"/>
      <c r="K14" s="190"/>
      <c r="L14" s="191" t="str">
        <f t="shared" si="0"/>
        <v/>
      </c>
      <c r="M14" s="192"/>
      <c r="N14" s="192"/>
      <c r="O14" s="193"/>
      <c r="P14" s="194" t="str">
        <f>IF(B14="","",VLOOKUP(B14,入力シート!$B$16:$AC$25,21,FALSE))</f>
        <v/>
      </c>
      <c r="Q14" s="195"/>
      <c r="R14" s="195"/>
      <c r="S14" s="195"/>
      <c r="T14" s="23" t="str">
        <f t="shared" si="1"/>
        <v/>
      </c>
      <c r="U14" s="195" t="str">
        <f>IF(入力シート!D23="","",1)</f>
        <v/>
      </c>
      <c r="V14" s="196"/>
      <c r="W14" s="194" t="str">
        <f>IF(B14="","",VLOOKUP(B14,入力シート!$B$16:$AC$25,25,FALSE))</f>
        <v/>
      </c>
      <c r="X14" s="195"/>
      <c r="Y14" s="195"/>
      <c r="Z14" s="196"/>
      <c r="AA14" s="197" t="s">
        <v>290</v>
      </c>
      <c r="AB14" s="198"/>
      <c r="AC14" s="198"/>
      <c r="AD14" s="199"/>
      <c r="AE14" s="589" t="str">
        <f>IF(B14="","",VLOOKUP(B14,入力シート!$B$16:$AC$25,13,FALSE))</f>
        <v/>
      </c>
      <c r="AF14" s="590"/>
      <c r="AG14" s="590"/>
      <c r="AH14" s="51" t="str">
        <f>IF(入力シート!D23="","","～")</f>
        <v/>
      </c>
      <c r="AI14" s="590" t="str">
        <f t="shared" si="2"/>
        <v/>
      </c>
      <c r="AJ14" s="590"/>
      <c r="AK14" s="591"/>
      <c r="AL14" s="586" t="str">
        <f>IF(B14="","",VLOOKUP(B14,入力シート!$B$16:$AC$25,9,FALSE))</f>
        <v/>
      </c>
      <c r="AM14" s="587"/>
      <c r="AN14" s="587"/>
      <c r="AO14" s="587"/>
      <c r="AP14" s="587"/>
      <c r="AQ14" s="587" t="str">
        <f>IF(B14="","",VLOOKUP(B14,入力シート!$B$16:$AC$25,17,FALSE))</f>
        <v/>
      </c>
      <c r="AR14" s="587"/>
      <c r="AS14" s="587"/>
      <c r="AT14" s="587"/>
      <c r="AU14" s="587"/>
      <c r="AV14" s="587"/>
      <c r="AW14" s="587"/>
      <c r="AX14" s="587"/>
      <c r="AY14" s="588"/>
    </row>
    <row r="15" spans="1:51">
      <c r="B15" s="140" t="str">
        <f>IF(入力シート!$D$24="","",入力シート!$B$24)</f>
        <v/>
      </c>
      <c r="C15" s="189" t="str">
        <f>IF(B15="","",VLOOKUP(B15,入力シート!B24:AC33,3,FALSE))</f>
        <v/>
      </c>
      <c r="D15" s="189"/>
      <c r="E15" s="189"/>
      <c r="F15" s="189"/>
      <c r="G15" s="189"/>
      <c r="H15" s="189"/>
      <c r="I15" s="189"/>
      <c r="J15" s="189"/>
      <c r="K15" s="190"/>
      <c r="L15" s="191" t="str">
        <f t="shared" si="0"/>
        <v/>
      </c>
      <c r="M15" s="192"/>
      <c r="N15" s="192"/>
      <c r="O15" s="193"/>
      <c r="P15" s="194" t="str">
        <f>IF(B15="","",VLOOKUP(B15,入力シート!$B$16:$AC$25,21,FALSE))</f>
        <v/>
      </c>
      <c r="Q15" s="195"/>
      <c r="R15" s="195"/>
      <c r="S15" s="195"/>
      <c r="T15" s="23" t="str">
        <f t="shared" si="1"/>
        <v/>
      </c>
      <c r="U15" s="195" t="str">
        <f>IF(入力シート!D24="","",1)</f>
        <v/>
      </c>
      <c r="V15" s="196"/>
      <c r="W15" s="194" t="str">
        <f>IF(B15="","",VLOOKUP(B15,入力シート!$B$16:$AC$25,25,FALSE))</f>
        <v/>
      </c>
      <c r="X15" s="195"/>
      <c r="Y15" s="195"/>
      <c r="Z15" s="196"/>
      <c r="AA15" s="197" t="s">
        <v>290</v>
      </c>
      <c r="AB15" s="198"/>
      <c r="AC15" s="198"/>
      <c r="AD15" s="199"/>
      <c r="AE15" s="589" t="str">
        <f>IF(B15="","",VLOOKUP(B15,入力シート!$B$16:$AC$25,13,FALSE))</f>
        <v/>
      </c>
      <c r="AF15" s="590"/>
      <c r="AG15" s="590"/>
      <c r="AH15" s="51" t="str">
        <f>IF(入力シート!D24="","","～")</f>
        <v/>
      </c>
      <c r="AI15" s="590" t="str">
        <f t="shared" si="2"/>
        <v/>
      </c>
      <c r="AJ15" s="590"/>
      <c r="AK15" s="591"/>
      <c r="AL15" s="586" t="str">
        <f>IF(B15="","",VLOOKUP(B15,入力シート!$B$16:$AC$25,9,FALSE))</f>
        <v/>
      </c>
      <c r="AM15" s="587"/>
      <c r="AN15" s="587"/>
      <c r="AO15" s="587"/>
      <c r="AP15" s="587"/>
      <c r="AQ15" s="587" t="str">
        <f>IF(B15="","",VLOOKUP(B15,入力シート!$B$16:$AC$25,17,FALSE))</f>
        <v/>
      </c>
      <c r="AR15" s="587"/>
      <c r="AS15" s="587"/>
      <c r="AT15" s="587"/>
      <c r="AU15" s="587"/>
      <c r="AV15" s="587"/>
      <c r="AW15" s="587"/>
      <c r="AX15" s="587"/>
      <c r="AY15" s="588"/>
    </row>
    <row r="16" spans="1:51">
      <c r="B16" s="140" t="str">
        <f>IF(入力シート!$D$25="","",入力シート!$B$25)</f>
        <v/>
      </c>
      <c r="C16" s="189" t="str">
        <f>IF(B16="","",VLOOKUP(B16,入力シート!B25:AC34,3,FALSE))</f>
        <v/>
      </c>
      <c r="D16" s="189"/>
      <c r="E16" s="189"/>
      <c r="F16" s="189"/>
      <c r="G16" s="189"/>
      <c r="H16" s="189"/>
      <c r="I16" s="189"/>
      <c r="J16" s="189"/>
      <c r="K16" s="190"/>
      <c r="L16" s="191" t="str">
        <f t="shared" si="0"/>
        <v/>
      </c>
      <c r="M16" s="192"/>
      <c r="N16" s="192"/>
      <c r="O16" s="193"/>
      <c r="P16" s="194" t="str">
        <f>IF(B16="","",VLOOKUP(B16,入力シート!$B$16:$AC$25,21,FALSE))</f>
        <v/>
      </c>
      <c r="Q16" s="195"/>
      <c r="R16" s="195"/>
      <c r="S16" s="195"/>
      <c r="T16" s="23" t="str">
        <f t="shared" si="1"/>
        <v/>
      </c>
      <c r="U16" s="195" t="str">
        <f>IF(入力シート!D25="","",1)</f>
        <v/>
      </c>
      <c r="V16" s="196"/>
      <c r="W16" s="194" t="str">
        <f>IF(B16="","",VLOOKUP(B16,入力シート!$B$16:$AC$25,25,FALSE))</f>
        <v/>
      </c>
      <c r="X16" s="195"/>
      <c r="Y16" s="195"/>
      <c r="Z16" s="196"/>
      <c r="AA16" s="197" t="s">
        <v>290</v>
      </c>
      <c r="AB16" s="198"/>
      <c r="AC16" s="198"/>
      <c r="AD16" s="199"/>
      <c r="AE16" s="589" t="str">
        <f>IF(B16="","",VLOOKUP(B16,入力シート!$B$16:$AC$25,13,FALSE))</f>
        <v/>
      </c>
      <c r="AF16" s="590"/>
      <c r="AG16" s="590"/>
      <c r="AH16" s="51" t="str">
        <f>IF(入力シート!D25="","","～")</f>
        <v/>
      </c>
      <c r="AI16" s="590" t="str">
        <f t="shared" si="2"/>
        <v/>
      </c>
      <c r="AJ16" s="590"/>
      <c r="AK16" s="591"/>
      <c r="AL16" s="586" t="str">
        <f>IF(B16="","",VLOOKUP(B16,入力シート!$B$16:$AC$25,9,FALSE))</f>
        <v/>
      </c>
      <c r="AM16" s="587"/>
      <c r="AN16" s="587"/>
      <c r="AO16" s="587"/>
      <c r="AP16" s="587"/>
      <c r="AQ16" s="587" t="str">
        <f>IF(B16="","",VLOOKUP(B16,入力シート!$B$16:$AC$25,17,FALSE))</f>
        <v/>
      </c>
      <c r="AR16" s="587"/>
      <c r="AS16" s="587"/>
      <c r="AT16" s="587"/>
      <c r="AU16" s="587"/>
      <c r="AV16" s="587"/>
      <c r="AW16" s="587"/>
      <c r="AX16" s="587"/>
      <c r="AY16" s="588"/>
    </row>
    <row r="17" spans="2:51">
      <c r="B17" s="14"/>
      <c r="C17" s="1"/>
      <c r="D17" s="1"/>
      <c r="E17" s="1"/>
      <c r="F17" s="1"/>
      <c r="G17" s="1"/>
      <c r="H17" s="1"/>
      <c r="I17" s="1"/>
      <c r="J17" s="1"/>
      <c r="K17" s="18"/>
      <c r="L17" s="19"/>
      <c r="M17" s="2"/>
      <c r="N17" s="2"/>
      <c r="O17" s="20"/>
      <c r="P17" s="21"/>
      <c r="Q17" s="22"/>
      <c r="R17" s="22"/>
      <c r="S17" s="22"/>
      <c r="T17" s="23"/>
      <c r="U17" s="24"/>
      <c r="V17" s="25"/>
      <c r="W17" s="21"/>
      <c r="X17" s="22"/>
      <c r="Y17" s="22"/>
      <c r="Z17" s="26"/>
      <c r="AA17" s="27"/>
      <c r="AD17" s="28"/>
      <c r="AE17" s="589" t="str">
        <f>IF(B17="","",VLOOKUP(B17,入力シート!$B$16:$AC$25,13,FALSE))</f>
        <v/>
      </c>
      <c r="AF17" s="590"/>
      <c r="AG17" s="590"/>
      <c r="AH17" s="51"/>
      <c r="AI17" s="590" t="str">
        <f t="shared" si="2"/>
        <v/>
      </c>
      <c r="AJ17" s="590"/>
      <c r="AK17" s="591"/>
      <c r="AL17" s="29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1"/>
    </row>
    <row r="18" spans="2:51">
      <c r="B18" s="14" t="s">
        <v>13</v>
      </c>
      <c r="C18" s="1"/>
      <c r="D18" s="1"/>
      <c r="E18" s="1"/>
      <c r="F18" s="1"/>
      <c r="G18" s="1"/>
      <c r="H18" s="1"/>
      <c r="I18" s="1"/>
      <c r="J18" s="1"/>
      <c r="K18" s="18"/>
      <c r="L18" s="19"/>
      <c r="M18" s="2"/>
      <c r="N18" s="2"/>
      <c r="O18" s="20"/>
      <c r="P18" s="21"/>
      <c r="Q18" s="22"/>
      <c r="R18" s="22"/>
      <c r="S18" s="22"/>
      <c r="T18" s="23"/>
      <c r="U18" s="24"/>
      <c r="V18" s="25"/>
      <c r="W18" s="221">
        <f>SUM(W19:Z23)</f>
        <v>0</v>
      </c>
      <c r="X18" s="222"/>
      <c r="Y18" s="222"/>
      <c r="Z18" s="223"/>
      <c r="AA18" s="27"/>
      <c r="AD18" s="28"/>
      <c r="AE18" s="35"/>
      <c r="AF18" s="61"/>
      <c r="AG18" s="61"/>
      <c r="AH18" s="55"/>
      <c r="AI18" s="55"/>
      <c r="AJ18" s="55"/>
      <c r="AK18" s="104"/>
      <c r="AL18" s="234" t="s">
        <v>291</v>
      </c>
      <c r="AM18" s="235"/>
      <c r="AN18" s="235"/>
      <c r="AO18" s="235"/>
      <c r="AP18" s="235"/>
      <c r="AQ18" s="594" t="s">
        <v>292</v>
      </c>
      <c r="AR18" s="235"/>
      <c r="AS18" s="235"/>
      <c r="AT18" s="235"/>
      <c r="AU18" s="235"/>
      <c r="AV18" s="235"/>
      <c r="AW18" s="235"/>
      <c r="AX18" s="235"/>
      <c r="AY18" s="236"/>
    </row>
    <row r="19" spans="2:51">
      <c r="B19" s="14" t="str">
        <f>IF(入力シート!$D$29="","",入力シート!$B$29)</f>
        <v/>
      </c>
      <c r="C19" s="224" t="str">
        <f>IF(B19="","",VLOOKUP(B19,入力シート!$B$29:$CF$33,3,FALSE))</f>
        <v/>
      </c>
      <c r="D19" s="224"/>
      <c r="E19" s="224"/>
      <c r="F19" s="224"/>
      <c r="G19" s="224"/>
      <c r="H19" s="224"/>
      <c r="I19" s="224"/>
      <c r="J19" s="224"/>
      <c r="K19" s="225"/>
      <c r="L19" s="191" t="str">
        <f>W19</f>
        <v/>
      </c>
      <c r="M19" s="192"/>
      <c r="N19" s="192"/>
      <c r="O19" s="193"/>
      <c r="P19" s="194" t="str">
        <f>IF(B19="","",VLOOKUP(B19,入力シート!$B$29:$CF$33,50,FALSE))</f>
        <v/>
      </c>
      <c r="Q19" s="195"/>
      <c r="R19" s="195"/>
      <c r="S19" s="195"/>
      <c r="T19" s="23" t="str">
        <f>IF(P19="","","×")</f>
        <v/>
      </c>
      <c r="U19" s="226" t="str">
        <f>CONCATENATE(入力シート!W29,入力シート!Y29)</f>
        <v/>
      </c>
      <c r="V19" s="227"/>
      <c r="W19" s="194" t="str">
        <f>IF(B19="","",VLOOKUP(B19,入力シート!$B$29:$CF$33,53,FALSE))</f>
        <v/>
      </c>
      <c r="X19" s="195"/>
      <c r="Y19" s="195"/>
      <c r="Z19" s="196"/>
      <c r="AA19" s="197" t="s">
        <v>290</v>
      </c>
      <c r="AB19" s="229"/>
      <c r="AC19" s="229"/>
      <c r="AD19" s="230"/>
      <c r="AE19" s="589" t="str">
        <f>IF(B19="","",VLOOKUP(B19,入力シート!$B$29:$CF$33,47,FALSE))</f>
        <v/>
      </c>
      <c r="AF19" s="590"/>
      <c r="AG19" s="590"/>
      <c r="AH19" s="590"/>
      <c r="AI19" s="590"/>
      <c r="AJ19" s="590"/>
      <c r="AK19" s="591"/>
      <c r="AL19" s="586" t="str">
        <f>IF(B19="","",VLOOKUP(B19,入力シート!$B$29:$CF$33,13,FALSE))</f>
        <v/>
      </c>
      <c r="AM19" s="587"/>
      <c r="AN19" s="587"/>
      <c r="AO19" s="587"/>
      <c r="AP19" s="587"/>
      <c r="AQ19" s="587" t="str">
        <f>IF(B19="","",VLOOKUP(B19,入力シート!$B$29:$CF$33,18,FALSE))</f>
        <v/>
      </c>
      <c r="AR19" s="587"/>
      <c r="AS19" s="587"/>
      <c r="AT19" s="587"/>
      <c r="AU19" s="587"/>
      <c r="AV19" s="587"/>
      <c r="AW19" s="587"/>
      <c r="AX19" s="587"/>
      <c r="AY19" s="588"/>
    </row>
    <row r="20" spans="2:51">
      <c r="B20" s="14" t="str">
        <f>IF(入力シート!$D$30="","",入力シート!$B$30)</f>
        <v/>
      </c>
      <c r="C20" s="224" t="str">
        <f>IF(B20="","",VLOOKUP(B20,入力シート!$B$29:$CF$33,3,FALSE))</f>
        <v/>
      </c>
      <c r="D20" s="224"/>
      <c r="E20" s="224"/>
      <c r="F20" s="224"/>
      <c r="G20" s="224"/>
      <c r="H20" s="224"/>
      <c r="I20" s="224"/>
      <c r="J20" s="224"/>
      <c r="K20" s="225"/>
      <c r="L20" s="191" t="str">
        <f t="shared" ref="L20:L23" si="3">W20</f>
        <v/>
      </c>
      <c r="M20" s="192"/>
      <c r="N20" s="192"/>
      <c r="O20" s="193"/>
      <c r="P20" s="194" t="str">
        <f>IF(B20="","",VLOOKUP(B20,入力シート!$B$29:$CF$33,50,FALSE))</f>
        <v/>
      </c>
      <c r="Q20" s="195"/>
      <c r="R20" s="195"/>
      <c r="S20" s="195"/>
      <c r="T20" s="23" t="str">
        <f t="shared" ref="T20:T23" si="4">IF(P20="","","×")</f>
        <v/>
      </c>
      <c r="U20" s="226" t="str">
        <f>CONCATENATE(入力シート!W30,入力シート!Y30)</f>
        <v/>
      </c>
      <c r="V20" s="227"/>
      <c r="W20" s="194" t="str">
        <f>IF(B20="","",VLOOKUP(B20,入力シート!$B$29:$CF$33,53,FALSE))</f>
        <v/>
      </c>
      <c r="X20" s="195"/>
      <c r="Y20" s="195"/>
      <c r="Z20" s="196"/>
      <c r="AA20" s="197" t="s">
        <v>290</v>
      </c>
      <c r="AB20" s="229"/>
      <c r="AC20" s="229"/>
      <c r="AD20" s="230"/>
      <c r="AE20" s="589" t="str">
        <f>IF(B20="","",VLOOKUP(B20,入力シート!$B$29:$CF$33,47,FALSE))</f>
        <v/>
      </c>
      <c r="AF20" s="590"/>
      <c r="AG20" s="590"/>
      <c r="AH20" s="590"/>
      <c r="AI20" s="590"/>
      <c r="AJ20" s="590"/>
      <c r="AK20" s="591"/>
      <c r="AL20" s="586" t="str">
        <f>IF(B20="","",VLOOKUP(B20,入力シート!$B$29:$CF$33,13,FALSE))</f>
        <v/>
      </c>
      <c r="AM20" s="587"/>
      <c r="AN20" s="587"/>
      <c r="AO20" s="587"/>
      <c r="AP20" s="587"/>
      <c r="AQ20" s="587" t="str">
        <f>IF(B20="","",VLOOKUP(B20,入力シート!$B$29:$CF$33,18,FALSE))</f>
        <v/>
      </c>
      <c r="AR20" s="587"/>
      <c r="AS20" s="587"/>
      <c r="AT20" s="587"/>
      <c r="AU20" s="587"/>
      <c r="AV20" s="587"/>
      <c r="AW20" s="587"/>
      <c r="AX20" s="587"/>
      <c r="AY20" s="588"/>
    </row>
    <row r="21" spans="2:51">
      <c r="B21" s="14" t="str">
        <f>IF(入力シート!$D$31="","",入力シート!$B$31)</f>
        <v/>
      </c>
      <c r="C21" s="224" t="str">
        <f>IF(B21="","",VLOOKUP(B21,入力シート!$B$29:$CF$33,3,FALSE))</f>
        <v/>
      </c>
      <c r="D21" s="224"/>
      <c r="E21" s="224"/>
      <c r="F21" s="224"/>
      <c r="G21" s="224"/>
      <c r="H21" s="224"/>
      <c r="I21" s="224"/>
      <c r="J21" s="224"/>
      <c r="K21" s="225"/>
      <c r="L21" s="191" t="str">
        <f t="shared" si="3"/>
        <v/>
      </c>
      <c r="M21" s="192"/>
      <c r="N21" s="192"/>
      <c r="O21" s="193"/>
      <c r="P21" s="194" t="str">
        <f>IF(B21="","",VLOOKUP(B21,入力シート!$B$29:$CF$33,50,FALSE))</f>
        <v/>
      </c>
      <c r="Q21" s="195"/>
      <c r="R21" s="195"/>
      <c r="S21" s="195"/>
      <c r="T21" s="23" t="str">
        <f t="shared" si="4"/>
        <v/>
      </c>
      <c r="U21" s="226" t="str">
        <f>CONCATENATE(入力シート!W31,入力シート!Y31)</f>
        <v/>
      </c>
      <c r="V21" s="227"/>
      <c r="W21" s="194" t="str">
        <f>IF(B21="","",VLOOKUP(B21,入力シート!$B$29:$CF$33,53,FALSE))</f>
        <v/>
      </c>
      <c r="X21" s="195"/>
      <c r="Y21" s="195"/>
      <c r="Z21" s="196"/>
      <c r="AA21" s="197" t="s">
        <v>290</v>
      </c>
      <c r="AB21" s="229"/>
      <c r="AC21" s="229"/>
      <c r="AD21" s="230"/>
      <c r="AE21" s="589" t="str">
        <f>IF(B21="","",VLOOKUP(B21,入力シート!$B$29:$CF$33,47,FALSE))</f>
        <v/>
      </c>
      <c r="AF21" s="590"/>
      <c r="AG21" s="590"/>
      <c r="AH21" s="590"/>
      <c r="AI21" s="590"/>
      <c r="AJ21" s="590"/>
      <c r="AK21" s="591"/>
      <c r="AL21" s="586" t="str">
        <f>IF(B21="","",VLOOKUP(B21,入力シート!$B$29:$CF$33,13,FALSE))</f>
        <v/>
      </c>
      <c r="AM21" s="587"/>
      <c r="AN21" s="587"/>
      <c r="AO21" s="587"/>
      <c r="AP21" s="587"/>
      <c r="AQ21" s="587" t="str">
        <f>IF(B21="","",VLOOKUP(B21,入力シート!$B$29:$CF$33,18,FALSE))</f>
        <v/>
      </c>
      <c r="AR21" s="587"/>
      <c r="AS21" s="587"/>
      <c r="AT21" s="587"/>
      <c r="AU21" s="587"/>
      <c r="AV21" s="587"/>
      <c r="AW21" s="587"/>
      <c r="AX21" s="587"/>
      <c r="AY21" s="588"/>
    </row>
    <row r="22" spans="2:51">
      <c r="B22" s="14" t="str">
        <f>IF(入力シート!$D$32="","",入力シート!$B$32)</f>
        <v/>
      </c>
      <c r="C22" s="224" t="str">
        <f>IF(B22="","",VLOOKUP(B22,入力シート!$B$29:$CF$33,3,FALSE))</f>
        <v/>
      </c>
      <c r="D22" s="224"/>
      <c r="E22" s="224"/>
      <c r="F22" s="224"/>
      <c r="G22" s="224"/>
      <c r="H22" s="224"/>
      <c r="I22" s="224"/>
      <c r="J22" s="224"/>
      <c r="K22" s="225"/>
      <c r="L22" s="191" t="str">
        <f t="shared" si="3"/>
        <v/>
      </c>
      <c r="M22" s="192"/>
      <c r="N22" s="192"/>
      <c r="O22" s="193"/>
      <c r="P22" s="194" t="str">
        <f>IF(B22="","",VLOOKUP(B22,入力シート!$B$29:$CF$33,50,FALSE))</f>
        <v/>
      </c>
      <c r="Q22" s="195"/>
      <c r="R22" s="195"/>
      <c r="S22" s="195"/>
      <c r="T22" s="23" t="str">
        <f t="shared" si="4"/>
        <v/>
      </c>
      <c r="U22" s="226" t="str">
        <f>CONCATENATE(入力シート!W32,入力シート!Y32)</f>
        <v/>
      </c>
      <c r="V22" s="227"/>
      <c r="W22" s="194" t="str">
        <f>IF(B22="","",VLOOKUP(B22,入力シート!$B$29:$CF$33,53,FALSE))</f>
        <v/>
      </c>
      <c r="X22" s="195"/>
      <c r="Y22" s="195"/>
      <c r="Z22" s="196"/>
      <c r="AA22" s="197" t="s">
        <v>290</v>
      </c>
      <c r="AB22" s="229"/>
      <c r="AC22" s="229"/>
      <c r="AD22" s="230"/>
      <c r="AE22" s="589" t="str">
        <f>IF(B22="","",VLOOKUP(B22,入力シート!$B$29:$CF$33,47,FALSE))</f>
        <v/>
      </c>
      <c r="AF22" s="590"/>
      <c r="AG22" s="590"/>
      <c r="AH22" s="590"/>
      <c r="AI22" s="590"/>
      <c r="AJ22" s="590"/>
      <c r="AK22" s="591"/>
      <c r="AL22" s="586" t="str">
        <f>IF(B22="","",VLOOKUP(B22,入力シート!$B$29:$CF$33,13,FALSE))</f>
        <v/>
      </c>
      <c r="AM22" s="587"/>
      <c r="AN22" s="587"/>
      <c r="AO22" s="587"/>
      <c r="AP22" s="587"/>
      <c r="AQ22" s="587" t="str">
        <f>IF(B22="","",VLOOKUP(B22,入力シート!$B$29:$CF$33,18,FALSE))</f>
        <v/>
      </c>
      <c r="AR22" s="587"/>
      <c r="AS22" s="587"/>
      <c r="AT22" s="587"/>
      <c r="AU22" s="587"/>
      <c r="AV22" s="587"/>
      <c r="AW22" s="587"/>
      <c r="AX22" s="587"/>
      <c r="AY22" s="588"/>
    </row>
    <row r="23" spans="2:51">
      <c r="B23" s="14" t="str">
        <f>IF(入力シート!$D$33="","",入力シート!$B$33)</f>
        <v/>
      </c>
      <c r="C23" s="224" t="str">
        <f>IF(B23="","",VLOOKUP(B23,入力シート!$B$29:$CF$33,3,FALSE))</f>
        <v/>
      </c>
      <c r="D23" s="224"/>
      <c r="E23" s="224"/>
      <c r="F23" s="224"/>
      <c r="G23" s="224"/>
      <c r="H23" s="224"/>
      <c r="I23" s="224"/>
      <c r="J23" s="224"/>
      <c r="K23" s="225"/>
      <c r="L23" s="191" t="str">
        <f t="shared" si="3"/>
        <v/>
      </c>
      <c r="M23" s="192"/>
      <c r="N23" s="192"/>
      <c r="O23" s="193"/>
      <c r="P23" s="194" t="str">
        <f>IF(B23="","",VLOOKUP(B23,入力シート!$B$29:$CF$33,50,FALSE))</f>
        <v/>
      </c>
      <c r="Q23" s="195"/>
      <c r="R23" s="195"/>
      <c r="S23" s="195"/>
      <c r="T23" s="23" t="str">
        <f t="shared" si="4"/>
        <v/>
      </c>
      <c r="U23" s="226" t="str">
        <f>CONCATENATE(入力シート!W33,入力シート!Y33)</f>
        <v/>
      </c>
      <c r="V23" s="227"/>
      <c r="W23" s="194" t="str">
        <f>IF(B23="","",VLOOKUP(B23,入力シート!$B$29:$CF$33,53,FALSE))</f>
        <v/>
      </c>
      <c r="X23" s="195"/>
      <c r="Y23" s="195"/>
      <c r="Z23" s="196"/>
      <c r="AA23" s="197" t="s">
        <v>290</v>
      </c>
      <c r="AB23" s="229"/>
      <c r="AC23" s="229"/>
      <c r="AD23" s="230"/>
      <c r="AE23" s="589" t="str">
        <f>IF(B23="","",VLOOKUP(B23,入力シート!$B$29:$CF$33,47,FALSE))</f>
        <v/>
      </c>
      <c r="AF23" s="590"/>
      <c r="AG23" s="590"/>
      <c r="AH23" s="590"/>
      <c r="AI23" s="590"/>
      <c r="AJ23" s="590"/>
      <c r="AK23" s="591"/>
      <c r="AL23" s="586" t="str">
        <f>IF(B23="","",VLOOKUP(B23,入力シート!$B$29:$CF$33,13,FALSE))</f>
        <v/>
      </c>
      <c r="AM23" s="587"/>
      <c r="AN23" s="587"/>
      <c r="AO23" s="587"/>
      <c r="AP23" s="587"/>
      <c r="AQ23" s="587" t="str">
        <f>IF(B23="","",VLOOKUP(B23,入力シート!$B$29:$CF$33,18,FALSE))</f>
        <v/>
      </c>
      <c r="AR23" s="587"/>
      <c r="AS23" s="587"/>
      <c r="AT23" s="587"/>
      <c r="AU23" s="587"/>
      <c r="AV23" s="587"/>
      <c r="AW23" s="587"/>
      <c r="AX23" s="587"/>
      <c r="AY23" s="588"/>
    </row>
    <row r="24" spans="2:51">
      <c r="B24" s="14"/>
      <c r="C24" s="32"/>
      <c r="D24" s="32"/>
      <c r="E24" s="32"/>
      <c r="F24" s="32"/>
      <c r="G24" s="32"/>
      <c r="H24" s="32"/>
      <c r="I24" s="32"/>
      <c r="J24" s="32"/>
      <c r="K24" s="33"/>
      <c r="L24" s="19"/>
      <c r="M24" s="2"/>
      <c r="N24" s="2"/>
      <c r="O24" s="20"/>
      <c r="P24" s="21"/>
      <c r="Q24" s="22"/>
      <c r="R24" s="22"/>
      <c r="S24" s="22"/>
      <c r="T24" s="23"/>
      <c r="U24" s="24"/>
      <c r="V24" s="25"/>
      <c r="W24" s="21"/>
      <c r="X24" s="22"/>
      <c r="Y24" s="22"/>
      <c r="Z24" s="26"/>
      <c r="AA24" s="27"/>
      <c r="AD24" s="28"/>
      <c r="AE24" s="16"/>
      <c r="AF24" s="55"/>
      <c r="AG24" s="55"/>
      <c r="AH24" s="55"/>
      <c r="AI24" s="55"/>
      <c r="AJ24" s="55"/>
      <c r="AK24" s="15"/>
      <c r="AL24" s="29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1"/>
    </row>
    <row r="25" spans="2:51">
      <c r="B25" s="14" t="s">
        <v>14</v>
      </c>
      <c r="C25" s="32"/>
      <c r="D25" s="32"/>
      <c r="E25" s="32"/>
      <c r="F25" s="32"/>
      <c r="G25" s="32"/>
      <c r="H25" s="32"/>
      <c r="I25" s="32"/>
      <c r="J25" s="32"/>
      <c r="K25" s="33"/>
      <c r="L25" s="19"/>
      <c r="M25" s="2"/>
      <c r="N25" s="2"/>
      <c r="O25" s="20"/>
      <c r="P25" s="21"/>
      <c r="Q25" s="22"/>
      <c r="R25" s="22"/>
      <c r="S25" s="22"/>
      <c r="T25" s="23"/>
      <c r="U25" s="24"/>
      <c r="V25" s="25"/>
      <c r="W25" s="221">
        <f>SUM(W26:Z30)</f>
        <v>0</v>
      </c>
      <c r="X25" s="222"/>
      <c r="Y25" s="222"/>
      <c r="Z25" s="223"/>
      <c r="AA25" s="27"/>
      <c r="AD25" s="28"/>
      <c r="AE25" s="16"/>
      <c r="AF25" s="55"/>
      <c r="AG25" s="55"/>
      <c r="AH25" s="55"/>
      <c r="AI25" s="55"/>
      <c r="AJ25" s="55"/>
      <c r="AK25" s="15"/>
      <c r="AL25" s="234" t="s">
        <v>293</v>
      </c>
      <c r="AM25" s="235"/>
      <c r="AN25" s="235"/>
      <c r="AO25" s="235"/>
      <c r="AP25" s="235"/>
      <c r="AQ25" s="235" t="s">
        <v>294</v>
      </c>
      <c r="AR25" s="235"/>
      <c r="AS25" s="235"/>
      <c r="AT25" s="235"/>
      <c r="AU25" s="235" t="s">
        <v>160</v>
      </c>
      <c r="AV25" s="235"/>
      <c r="AW25" s="235"/>
      <c r="AX25" s="235"/>
      <c r="AY25" s="236"/>
    </row>
    <row r="26" spans="2:51">
      <c r="B26" s="14" t="str">
        <f>IF(入力シート!D38="","",入力シート!B38)</f>
        <v/>
      </c>
      <c r="C26" s="224" t="str">
        <f>IF(B26="","",VLOOKUP(B26,入力シート!$B$38:$CF$42,3,FALSE))</f>
        <v/>
      </c>
      <c r="D26" s="224"/>
      <c r="E26" s="224"/>
      <c r="F26" s="224"/>
      <c r="G26" s="224"/>
      <c r="H26" s="224"/>
      <c r="I26" s="224"/>
      <c r="J26" s="224"/>
      <c r="K26" s="225"/>
      <c r="L26" s="191" t="str">
        <f>W26</f>
        <v/>
      </c>
      <c r="M26" s="192"/>
      <c r="N26" s="192"/>
      <c r="O26" s="193"/>
      <c r="P26" s="194" t="str">
        <f>IF(B26="","",VLOOKUP(B26,入力シート!$B$38:$CF$42,50,FALSE))</f>
        <v/>
      </c>
      <c r="Q26" s="195"/>
      <c r="R26" s="195"/>
      <c r="S26" s="195"/>
      <c r="T26" s="23" t="str">
        <f>IF(P26="","","×")</f>
        <v/>
      </c>
      <c r="U26" s="216" t="str">
        <f>CONCATENATE(入力シート!W38,入力シート!Y38)</f>
        <v/>
      </c>
      <c r="V26" s="217"/>
      <c r="W26" s="194" t="str">
        <f>IF(B26="","",VLOOKUP(B26,入力シート!$B$38:$CF$42,53,FALSE))</f>
        <v/>
      </c>
      <c r="X26" s="195"/>
      <c r="Y26" s="195"/>
      <c r="Z26" s="196"/>
      <c r="AA26" s="228" t="s">
        <v>290</v>
      </c>
      <c r="AB26" s="229"/>
      <c r="AC26" s="229"/>
      <c r="AD26" s="230"/>
      <c r="AE26" s="231" t="str">
        <f>IF(B26="","",VLOOKUP(B26,入力シート!$B$38:$CF$42,47,FALSE))</f>
        <v/>
      </c>
      <c r="AF26" s="232"/>
      <c r="AG26" s="232"/>
      <c r="AH26" s="232"/>
      <c r="AI26" s="232"/>
      <c r="AJ26" s="232"/>
      <c r="AK26" s="233"/>
      <c r="AL26" s="586" t="str">
        <f>IF(B26="","",VLOOKUP(B26,入力シート!$B$38:$CF$42,13,FALSE))</f>
        <v/>
      </c>
      <c r="AM26" s="587"/>
      <c r="AN26" s="587"/>
      <c r="AO26" s="587"/>
      <c r="AP26" s="587"/>
      <c r="AQ26" s="587" t="str">
        <f>IF(B26="","",VLOOKUP(B26,入力シート!$B$38:$CF$42,56,FALSE))</f>
        <v/>
      </c>
      <c r="AR26" s="587"/>
      <c r="AS26" s="587"/>
      <c r="AT26" s="587"/>
      <c r="AU26" s="587" t="str">
        <f>IF(B26="","",VLOOKUP(B26,入力シート!$B$38:$CF$42,74,FALSE))</f>
        <v/>
      </c>
      <c r="AV26" s="587"/>
      <c r="AW26" s="587"/>
      <c r="AX26" s="587"/>
      <c r="AY26" s="588"/>
    </row>
    <row r="27" spans="2:51">
      <c r="B27" s="14" t="str">
        <f>IF(入力シート!D39="","",入力シート!B39)</f>
        <v/>
      </c>
      <c r="C27" s="224" t="str">
        <f>IF(B27="","",VLOOKUP(B27,入力シート!$B$38:$CF$42,3,FALSE))</f>
        <v/>
      </c>
      <c r="D27" s="224"/>
      <c r="E27" s="224"/>
      <c r="F27" s="224"/>
      <c r="G27" s="224"/>
      <c r="H27" s="224"/>
      <c r="I27" s="224"/>
      <c r="J27" s="224"/>
      <c r="K27" s="225"/>
      <c r="L27" s="191" t="str">
        <f t="shared" ref="L27:L30" si="5">W27</f>
        <v/>
      </c>
      <c r="M27" s="192"/>
      <c r="N27" s="192"/>
      <c r="O27" s="193"/>
      <c r="P27" s="194" t="str">
        <f>IF(B27="","",VLOOKUP(B27,入力シート!$B$38:$CF$42,50,FALSE))</f>
        <v/>
      </c>
      <c r="Q27" s="195"/>
      <c r="R27" s="195"/>
      <c r="S27" s="195"/>
      <c r="T27" s="23" t="str">
        <f t="shared" ref="T27:T30" si="6">IF(P27="","","×")</f>
        <v/>
      </c>
      <c r="U27" s="216" t="str">
        <f>CONCATENATE(入力シート!W39,入力シート!Y39)</f>
        <v/>
      </c>
      <c r="V27" s="217"/>
      <c r="W27" s="194" t="str">
        <f>IF(B27="","",VLOOKUP(B27,入力シート!$B$38:$CF$42,53,FALSE))</f>
        <v/>
      </c>
      <c r="X27" s="195"/>
      <c r="Y27" s="195"/>
      <c r="Z27" s="196"/>
      <c r="AA27" s="228" t="s">
        <v>290</v>
      </c>
      <c r="AB27" s="229"/>
      <c r="AC27" s="229"/>
      <c r="AD27" s="230"/>
      <c r="AE27" s="231" t="str">
        <f>IF(B27="","",VLOOKUP(B27,入力シート!$B$38:$CF$42,47,FALSE))</f>
        <v/>
      </c>
      <c r="AF27" s="232"/>
      <c r="AG27" s="232"/>
      <c r="AH27" s="232"/>
      <c r="AI27" s="232"/>
      <c r="AJ27" s="232"/>
      <c r="AK27" s="233"/>
      <c r="AL27" s="586" t="str">
        <f>IF(B27="","",VLOOKUP(B27,入力シート!$B$38:$CF$42,13,FALSE))</f>
        <v/>
      </c>
      <c r="AM27" s="587"/>
      <c r="AN27" s="587"/>
      <c r="AO27" s="587"/>
      <c r="AP27" s="587"/>
      <c r="AQ27" s="587" t="str">
        <f>IF(B27="","",VLOOKUP(B27,入力シート!$B$38:$CF$42,56,FALSE))</f>
        <v/>
      </c>
      <c r="AR27" s="587"/>
      <c r="AS27" s="587"/>
      <c r="AT27" s="587"/>
      <c r="AU27" s="587" t="str">
        <f>IF(B27="","",VLOOKUP(B27,入力シート!$B$38:$CF$42,74,FALSE))</f>
        <v/>
      </c>
      <c r="AV27" s="587"/>
      <c r="AW27" s="587"/>
      <c r="AX27" s="587"/>
      <c r="AY27" s="588"/>
    </row>
    <row r="28" spans="2:51">
      <c r="B28" s="14" t="str">
        <f>IF(入力シート!D40="","",入力シート!B40)</f>
        <v/>
      </c>
      <c r="C28" s="224" t="str">
        <f>IF(B28="","",VLOOKUP(B28,入力シート!$B$38:$CF$42,3,FALSE))</f>
        <v/>
      </c>
      <c r="D28" s="224"/>
      <c r="E28" s="224"/>
      <c r="F28" s="224"/>
      <c r="G28" s="224"/>
      <c r="H28" s="224"/>
      <c r="I28" s="224"/>
      <c r="J28" s="224"/>
      <c r="K28" s="225"/>
      <c r="L28" s="191" t="str">
        <f t="shared" si="5"/>
        <v/>
      </c>
      <c r="M28" s="192"/>
      <c r="N28" s="192"/>
      <c r="O28" s="193"/>
      <c r="P28" s="194" t="str">
        <f>IF(B28="","",VLOOKUP(B28,入力シート!$B$38:$CF$42,50,FALSE))</f>
        <v/>
      </c>
      <c r="Q28" s="195"/>
      <c r="R28" s="195"/>
      <c r="S28" s="195"/>
      <c r="T28" s="23" t="str">
        <f t="shared" si="6"/>
        <v/>
      </c>
      <c r="U28" s="216" t="str">
        <f>CONCATENATE(入力シート!W40,入力シート!Y40)</f>
        <v/>
      </c>
      <c r="V28" s="217"/>
      <c r="W28" s="194" t="str">
        <f>IF(B28="","",VLOOKUP(B28,入力シート!$B$38:$CF$42,53,FALSE))</f>
        <v/>
      </c>
      <c r="X28" s="195"/>
      <c r="Y28" s="195"/>
      <c r="Z28" s="196"/>
      <c r="AA28" s="228" t="s">
        <v>290</v>
      </c>
      <c r="AB28" s="229"/>
      <c r="AC28" s="229"/>
      <c r="AD28" s="230"/>
      <c r="AE28" s="231" t="str">
        <f>IF(B28="","",VLOOKUP(B28,入力シート!$B$38:$CF$42,47,FALSE))</f>
        <v/>
      </c>
      <c r="AF28" s="232"/>
      <c r="AG28" s="232"/>
      <c r="AH28" s="232"/>
      <c r="AI28" s="232"/>
      <c r="AJ28" s="232"/>
      <c r="AK28" s="233"/>
      <c r="AL28" s="586" t="str">
        <f>IF(B28="","",VLOOKUP(B28,入力シート!$B$38:$CF$42,13,FALSE))</f>
        <v/>
      </c>
      <c r="AM28" s="587"/>
      <c r="AN28" s="587"/>
      <c r="AO28" s="587"/>
      <c r="AP28" s="587"/>
      <c r="AQ28" s="587" t="str">
        <f>IF(B28="","",VLOOKUP(B28,入力シート!$B$38:$CF$42,56,FALSE))</f>
        <v/>
      </c>
      <c r="AR28" s="587"/>
      <c r="AS28" s="587"/>
      <c r="AT28" s="587"/>
      <c r="AU28" s="587" t="str">
        <f>IF(B28="","",VLOOKUP(B28,入力シート!$B$38:$CF$42,74,FALSE))</f>
        <v/>
      </c>
      <c r="AV28" s="587"/>
      <c r="AW28" s="587"/>
      <c r="AX28" s="587"/>
      <c r="AY28" s="588"/>
    </row>
    <row r="29" spans="2:51">
      <c r="B29" s="14" t="str">
        <f>IF(入力シート!D41="","",入力シート!B41)</f>
        <v/>
      </c>
      <c r="C29" s="224" t="str">
        <f>IF(B29="","",VLOOKUP(B29,入力シート!$B$38:$CF$42,3,FALSE))</f>
        <v/>
      </c>
      <c r="D29" s="224"/>
      <c r="E29" s="224"/>
      <c r="F29" s="224"/>
      <c r="G29" s="224"/>
      <c r="H29" s="224"/>
      <c r="I29" s="224"/>
      <c r="J29" s="224"/>
      <c r="K29" s="225"/>
      <c r="L29" s="191" t="str">
        <f t="shared" si="5"/>
        <v/>
      </c>
      <c r="M29" s="192"/>
      <c r="N29" s="192"/>
      <c r="O29" s="193"/>
      <c r="P29" s="194" t="str">
        <f>IF(B29="","",VLOOKUP(B29,入力シート!$B$38:$CF$42,50,FALSE))</f>
        <v/>
      </c>
      <c r="Q29" s="195"/>
      <c r="R29" s="195"/>
      <c r="S29" s="195"/>
      <c r="T29" s="23" t="str">
        <f t="shared" si="6"/>
        <v/>
      </c>
      <c r="U29" s="216" t="str">
        <f>CONCATENATE(入力シート!W41,入力シート!Y41)</f>
        <v/>
      </c>
      <c r="V29" s="217"/>
      <c r="W29" s="194" t="str">
        <f>IF(B29="","",VLOOKUP(B29,入力シート!$B$38:$CF$42,53,FALSE))</f>
        <v/>
      </c>
      <c r="X29" s="195"/>
      <c r="Y29" s="195"/>
      <c r="Z29" s="196"/>
      <c r="AA29" s="228" t="s">
        <v>290</v>
      </c>
      <c r="AB29" s="229"/>
      <c r="AC29" s="229"/>
      <c r="AD29" s="230"/>
      <c r="AE29" s="231" t="str">
        <f>IF(B29="","",VLOOKUP(B29,入力シート!$B$38:$CF$42,47,FALSE))</f>
        <v/>
      </c>
      <c r="AF29" s="232"/>
      <c r="AG29" s="232"/>
      <c r="AH29" s="232"/>
      <c r="AI29" s="232"/>
      <c r="AJ29" s="232"/>
      <c r="AK29" s="233"/>
      <c r="AL29" s="586" t="str">
        <f>IF(B29="","",VLOOKUP(B29,入力シート!$B$38:$CF$42,13,FALSE))</f>
        <v/>
      </c>
      <c r="AM29" s="587"/>
      <c r="AN29" s="587"/>
      <c r="AO29" s="587"/>
      <c r="AP29" s="587"/>
      <c r="AQ29" s="587" t="str">
        <f>IF(B29="","",VLOOKUP(B29,入力シート!$B$38:$CF$42,56,FALSE))</f>
        <v/>
      </c>
      <c r="AR29" s="587"/>
      <c r="AS29" s="587"/>
      <c r="AT29" s="587"/>
      <c r="AU29" s="587" t="str">
        <f>IF(B29="","",VLOOKUP(B29,入力シート!$B$38:$CF$42,74,FALSE))</f>
        <v/>
      </c>
      <c r="AV29" s="587"/>
      <c r="AW29" s="587"/>
      <c r="AX29" s="587"/>
      <c r="AY29" s="588"/>
    </row>
    <row r="30" spans="2:51">
      <c r="B30" s="14" t="str">
        <f>IF(入力シート!D42="","",入力シート!B42)</f>
        <v/>
      </c>
      <c r="C30" s="224" t="str">
        <f>IF(B30="","",VLOOKUP(B30,入力シート!$B$38:$CF$42,3,FALSE))</f>
        <v/>
      </c>
      <c r="D30" s="224"/>
      <c r="E30" s="224"/>
      <c r="F30" s="224"/>
      <c r="G30" s="224"/>
      <c r="H30" s="224"/>
      <c r="I30" s="224"/>
      <c r="J30" s="224"/>
      <c r="K30" s="225"/>
      <c r="L30" s="191" t="str">
        <f t="shared" si="5"/>
        <v/>
      </c>
      <c r="M30" s="192"/>
      <c r="N30" s="192"/>
      <c r="O30" s="193"/>
      <c r="P30" s="194" t="str">
        <f>IF(B30="","",VLOOKUP(B30,入力シート!$B$38:$CF$42,50,FALSE))</f>
        <v/>
      </c>
      <c r="Q30" s="195"/>
      <c r="R30" s="195"/>
      <c r="S30" s="195"/>
      <c r="T30" s="23" t="str">
        <f t="shared" si="6"/>
        <v/>
      </c>
      <c r="U30" s="216" t="str">
        <f>CONCATENATE(入力シート!W42,入力シート!Y42)</f>
        <v/>
      </c>
      <c r="V30" s="217"/>
      <c r="W30" s="194" t="str">
        <f>IF(B30="","",VLOOKUP(B30,入力シート!$B$38:$CF$42,53,FALSE))</f>
        <v/>
      </c>
      <c r="X30" s="195"/>
      <c r="Y30" s="195"/>
      <c r="Z30" s="196"/>
      <c r="AA30" s="228" t="s">
        <v>290</v>
      </c>
      <c r="AB30" s="229"/>
      <c r="AC30" s="229"/>
      <c r="AD30" s="230"/>
      <c r="AE30" s="231" t="str">
        <f>IF(B30="","",VLOOKUP(B30,入力シート!$B$38:$CF$42,47,FALSE))</f>
        <v/>
      </c>
      <c r="AF30" s="232"/>
      <c r="AG30" s="232"/>
      <c r="AH30" s="232"/>
      <c r="AI30" s="232"/>
      <c r="AJ30" s="232"/>
      <c r="AK30" s="233"/>
      <c r="AL30" s="586" t="str">
        <f>IF(B30="","",VLOOKUP(B30,入力シート!$B$38:$CF$42,13,FALSE))</f>
        <v/>
      </c>
      <c r="AM30" s="587"/>
      <c r="AN30" s="587"/>
      <c r="AO30" s="587"/>
      <c r="AP30" s="587"/>
      <c r="AQ30" s="587" t="str">
        <f>IF(B30="","",VLOOKUP(B30,入力シート!$B$38:$CF$42,56,FALSE))</f>
        <v/>
      </c>
      <c r="AR30" s="587"/>
      <c r="AS30" s="587"/>
      <c r="AT30" s="587"/>
      <c r="AU30" s="587" t="str">
        <f>IF(B30="","",VLOOKUP(B30,入力シート!$B$38:$CF$42,74,FALSE))</f>
        <v/>
      </c>
      <c r="AV30" s="587"/>
      <c r="AW30" s="587"/>
      <c r="AX30" s="587"/>
      <c r="AY30" s="588"/>
    </row>
    <row r="31" spans="2:51">
      <c r="B31" s="14"/>
      <c r="C31" s="32"/>
      <c r="D31" s="32"/>
      <c r="E31" s="32"/>
      <c r="F31" s="32"/>
      <c r="G31" s="32"/>
      <c r="H31" s="32"/>
      <c r="I31" s="32"/>
      <c r="J31" s="32"/>
      <c r="K31" s="33"/>
      <c r="L31" s="19"/>
      <c r="M31" s="2"/>
      <c r="N31" s="2"/>
      <c r="O31" s="20"/>
      <c r="P31" s="21"/>
      <c r="Q31" s="22"/>
      <c r="R31" s="22"/>
      <c r="S31" s="22"/>
      <c r="T31" s="23"/>
      <c r="U31" s="24"/>
      <c r="V31" s="25"/>
      <c r="W31" s="21"/>
      <c r="X31" s="22"/>
      <c r="Y31" s="22"/>
      <c r="Z31" s="26"/>
      <c r="AA31" s="27"/>
      <c r="AD31" s="28"/>
      <c r="AE31" s="46"/>
      <c r="AF31" s="62"/>
      <c r="AG31" s="62"/>
      <c r="AH31" s="62"/>
      <c r="AI31" s="62"/>
      <c r="AJ31" s="62"/>
      <c r="AK31" s="45"/>
      <c r="AL31" s="29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</row>
    <row r="32" spans="2:51">
      <c r="B32" s="14" t="s">
        <v>15</v>
      </c>
      <c r="C32" s="32"/>
      <c r="D32" s="32"/>
      <c r="E32" s="32"/>
      <c r="F32" s="32"/>
      <c r="G32" s="32"/>
      <c r="H32" s="32"/>
      <c r="I32" s="32"/>
      <c r="J32" s="32"/>
      <c r="K32" s="33"/>
      <c r="L32" s="19"/>
      <c r="M32" s="2"/>
      <c r="N32" s="2"/>
      <c r="O32" s="20"/>
      <c r="P32" s="21"/>
      <c r="Q32" s="22"/>
      <c r="R32" s="22"/>
      <c r="S32" s="22"/>
      <c r="T32" s="23"/>
      <c r="U32" s="24"/>
      <c r="V32" s="25"/>
      <c r="W32" s="221">
        <f>SUM(W33:Z62)</f>
        <v>0</v>
      </c>
      <c r="X32" s="222"/>
      <c r="Y32" s="222"/>
      <c r="Z32" s="223"/>
      <c r="AA32" s="27"/>
      <c r="AD32" s="28"/>
      <c r="AE32" s="46"/>
      <c r="AF32" s="62"/>
      <c r="AG32" s="62"/>
      <c r="AH32" s="62"/>
      <c r="AI32" s="62"/>
      <c r="AJ32" s="62"/>
      <c r="AK32" s="45"/>
      <c r="AL32" s="234" t="s">
        <v>16</v>
      </c>
      <c r="AM32" s="235"/>
      <c r="AN32" s="235"/>
      <c r="AO32" s="235"/>
      <c r="AP32" s="235"/>
      <c r="AQ32" s="235"/>
      <c r="AR32" s="235"/>
      <c r="AS32" s="235"/>
      <c r="AT32" s="235" t="s">
        <v>17</v>
      </c>
      <c r="AU32" s="235"/>
      <c r="AV32" s="235"/>
      <c r="AW32" s="235"/>
      <c r="AX32" s="235"/>
      <c r="AY32" s="236"/>
    </row>
    <row r="33" spans="2:51">
      <c r="B33" s="14" t="str">
        <f>IF(入力シート!D46="","",入力シート!B46)</f>
        <v/>
      </c>
      <c r="C33" s="224" t="str">
        <f>IF(B33="","",VLOOKUP(B33,入力シート!$B$46:$CF$75,3,FALSE))</f>
        <v/>
      </c>
      <c r="D33" s="224"/>
      <c r="E33" s="224"/>
      <c r="F33" s="224"/>
      <c r="G33" s="224"/>
      <c r="H33" s="224"/>
      <c r="I33" s="224"/>
      <c r="J33" s="224"/>
      <c r="K33" s="225"/>
      <c r="L33" s="191" t="str">
        <f>IF(入力シート!D46="","",入力シート!BB46)</f>
        <v/>
      </c>
      <c r="M33" s="192"/>
      <c r="N33" s="192"/>
      <c r="O33" s="193"/>
      <c r="P33" s="194" t="str">
        <f>IF(B33="","",VLOOKUP(B33,入力シート!$B$46:$CF$75,50,FALSE))</f>
        <v/>
      </c>
      <c r="Q33" s="195"/>
      <c r="R33" s="195"/>
      <c r="S33" s="195"/>
      <c r="T33" s="23" t="str">
        <f>IF(P33="","","×")</f>
        <v/>
      </c>
      <c r="U33" s="216" t="str">
        <f>CONCATENATE(入力シート!W46,入力シート!Y46)</f>
        <v/>
      </c>
      <c r="V33" s="217"/>
      <c r="W33" s="194" t="str">
        <f>IF(B33="","",VLOOKUP(B33,入力シート!$B$46:$CF$75,53,FALSE))</f>
        <v/>
      </c>
      <c r="X33" s="195"/>
      <c r="Y33" s="195"/>
      <c r="Z33" s="196"/>
      <c r="AA33" s="228" t="s">
        <v>290</v>
      </c>
      <c r="AB33" s="229"/>
      <c r="AC33" s="229"/>
      <c r="AD33" s="230"/>
      <c r="AE33" s="231" t="str">
        <f>IF(B33="","",VLOOKUP(B33,入力シート!$B$46:$CF$75,47,FALSE))</f>
        <v/>
      </c>
      <c r="AF33" s="232"/>
      <c r="AG33" s="232"/>
      <c r="AH33" s="232"/>
      <c r="AI33" s="232"/>
      <c r="AJ33" s="232"/>
      <c r="AK33" s="233"/>
      <c r="AL33" s="586" t="str">
        <f>IF(B33="","",VLOOKUP(B33,入力シート!$B$46:$CF$75,13,FALSE))</f>
        <v/>
      </c>
      <c r="AM33" s="587"/>
      <c r="AN33" s="587"/>
      <c r="AO33" s="587"/>
      <c r="AP33" s="587"/>
      <c r="AQ33" s="587"/>
      <c r="AR33" s="587"/>
      <c r="AS33" s="587"/>
      <c r="AT33" s="587" t="str">
        <f>IF(B33="","",VLOOKUP(B33,入力シート!$B$46:$CF$75,18,FALSE))</f>
        <v/>
      </c>
      <c r="AU33" s="587"/>
      <c r="AV33" s="587"/>
      <c r="AW33" s="587"/>
      <c r="AX33" s="587"/>
      <c r="AY33" s="588"/>
    </row>
    <row r="34" spans="2:51">
      <c r="B34" s="14" t="str">
        <f>IF(入力シート!D47="","",入力シート!B47)</f>
        <v/>
      </c>
      <c r="C34" s="224" t="str">
        <f>IF(B34="","",VLOOKUP(B34,入力シート!$B$46:$CF$108,3,FALSE))</f>
        <v/>
      </c>
      <c r="D34" s="224"/>
      <c r="E34" s="224"/>
      <c r="F34" s="224"/>
      <c r="G34" s="224"/>
      <c r="H34" s="224"/>
      <c r="I34" s="224"/>
      <c r="J34" s="224"/>
      <c r="K34" s="225"/>
      <c r="L34" s="191" t="str">
        <f>IF(入力シート!D47="","",入力シート!BB47)</f>
        <v/>
      </c>
      <c r="M34" s="192"/>
      <c r="N34" s="192"/>
      <c r="O34" s="193"/>
      <c r="P34" s="194" t="str">
        <f>IF(B34="","",VLOOKUP(B34,入力シート!$B$46:$CF$75,50,FALSE))</f>
        <v/>
      </c>
      <c r="Q34" s="195"/>
      <c r="R34" s="195"/>
      <c r="S34" s="195"/>
      <c r="T34" s="23" t="str">
        <f t="shared" ref="T34:T37" si="7">IF(P34="","","×")</f>
        <v/>
      </c>
      <c r="U34" s="216" t="str">
        <f>CONCATENATE(入力シート!W47,入力シート!Y47)</f>
        <v/>
      </c>
      <c r="V34" s="217"/>
      <c r="W34" s="194" t="str">
        <f>IF(B34="","",VLOOKUP(B34,入力シート!$B$46:$CF$75,53,FALSE))</f>
        <v/>
      </c>
      <c r="X34" s="195"/>
      <c r="Y34" s="195"/>
      <c r="Z34" s="196"/>
      <c r="AA34" s="228" t="s">
        <v>290</v>
      </c>
      <c r="AB34" s="229"/>
      <c r="AC34" s="229"/>
      <c r="AD34" s="230"/>
      <c r="AE34" s="231" t="str">
        <f>IF(B34="","",VLOOKUP(B34,入力シート!$B$46:$CF$75,47,FALSE))</f>
        <v/>
      </c>
      <c r="AF34" s="232"/>
      <c r="AG34" s="232"/>
      <c r="AH34" s="232"/>
      <c r="AI34" s="232"/>
      <c r="AJ34" s="232"/>
      <c r="AK34" s="233"/>
      <c r="AL34" s="586" t="str">
        <f>IF(B34="","",VLOOKUP(B34,入力シート!$B$46:$CF$75,13,FALSE))</f>
        <v/>
      </c>
      <c r="AM34" s="587"/>
      <c r="AN34" s="587"/>
      <c r="AO34" s="587"/>
      <c r="AP34" s="587"/>
      <c r="AQ34" s="587"/>
      <c r="AR34" s="587"/>
      <c r="AS34" s="587"/>
      <c r="AT34" s="587" t="str">
        <f>IF(B34="","",VLOOKUP(B34,入力シート!$B$46:$CF$75,18,FALSE))</f>
        <v/>
      </c>
      <c r="AU34" s="587"/>
      <c r="AV34" s="587"/>
      <c r="AW34" s="587"/>
      <c r="AX34" s="587"/>
      <c r="AY34" s="588"/>
    </row>
    <row r="35" spans="2:51">
      <c r="B35" s="14" t="str">
        <f>IF(入力シート!D48="","",入力シート!B48)</f>
        <v/>
      </c>
      <c r="C35" s="224" t="str">
        <f>IF(B35="","",VLOOKUP(B35,入力シート!$B$46:$CF$108,3,FALSE))</f>
        <v/>
      </c>
      <c r="D35" s="224"/>
      <c r="E35" s="224"/>
      <c r="F35" s="224"/>
      <c r="G35" s="224"/>
      <c r="H35" s="224"/>
      <c r="I35" s="224"/>
      <c r="J35" s="224"/>
      <c r="K35" s="225"/>
      <c r="L35" s="191" t="str">
        <f>IF(入力シート!D48="","",入力シート!BB48)</f>
        <v/>
      </c>
      <c r="M35" s="192"/>
      <c r="N35" s="192"/>
      <c r="O35" s="193"/>
      <c r="P35" s="194" t="str">
        <f>IF(B35="","",VLOOKUP(B35,入力シート!$B$46:$CF$75,50,FALSE))</f>
        <v/>
      </c>
      <c r="Q35" s="195"/>
      <c r="R35" s="195"/>
      <c r="S35" s="195"/>
      <c r="T35" s="23" t="str">
        <f t="shared" si="7"/>
        <v/>
      </c>
      <c r="U35" s="216" t="str">
        <f>CONCATENATE(入力シート!W48,入力シート!Y48)</f>
        <v/>
      </c>
      <c r="V35" s="217"/>
      <c r="W35" s="194" t="str">
        <f>IF(B35="","",VLOOKUP(B35,入力シート!$B$46:$CF$75,53,FALSE))</f>
        <v/>
      </c>
      <c r="X35" s="195"/>
      <c r="Y35" s="195"/>
      <c r="Z35" s="196"/>
      <c r="AA35" s="228" t="s">
        <v>290</v>
      </c>
      <c r="AB35" s="229"/>
      <c r="AC35" s="229"/>
      <c r="AD35" s="230"/>
      <c r="AE35" s="231" t="str">
        <f>IF(B35="","",VLOOKUP(B35,入力シート!$B$46:$CF$75,47,FALSE))</f>
        <v/>
      </c>
      <c r="AF35" s="232"/>
      <c r="AG35" s="232"/>
      <c r="AH35" s="232"/>
      <c r="AI35" s="232"/>
      <c r="AJ35" s="232"/>
      <c r="AK35" s="233"/>
      <c r="AL35" s="586" t="str">
        <f>IF(B35="","",VLOOKUP(B35,入力シート!$B$46:$CF$75,13,FALSE))</f>
        <v/>
      </c>
      <c r="AM35" s="587"/>
      <c r="AN35" s="587"/>
      <c r="AO35" s="587"/>
      <c r="AP35" s="587"/>
      <c r="AQ35" s="587"/>
      <c r="AR35" s="587"/>
      <c r="AS35" s="587"/>
      <c r="AT35" s="587" t="str">
        <f>IF(B35="","",VLOOKUP(B35,入力シート!$B$46:$CF$75,18,FALSE))</f>
        <v/>
      </c>
      <c r="AU35" s="587"/>
      <c r="AV35" s="587"/>
      <c r="AW35" s="587"/>
      <c r="AX35" s="587"/>
      <c r="AY35" s="588"/>
    </row>
    <row r="36" spans="2:51">
      <c r="B36" s="14" t="str">
        <f>IF(入力シート!D49="","",入力シート!B49)</f>
        <v/>
      </c>
      <c r="C36" s="224" t="str">
        <f>IF(B36="","",VLOOKUP(B36,入力シート!$B$46:$CF$108,3,FALSE))</f>
        <v/>
      </c>
      <c r="D36" s="224"/>
      <c r="E36" s="224"/>
      <c r="F36" s="224"/>
      <c r="G36" s="224"/>
      <c r="H36" s="224"/>
      <c r="I36" s="224"/>
      <c r="J36" s="224"/>
      <c r="K36" s="225"/>
      <c r="L36" s="191" t="str">
        <f>IF(入力シート!D49="","",入力シート!BB49)</f>
        <v/>
      </c>
      <c r="M36" s="192"/>
      <c r="N36" s="192"/>
      <c r="O36" s="193"/>
      <c r="P36" s="194" t="str">
        <f>IF(B36="","",VLOOKUP(B36,入力シート!$B$46:$CF$75,50,FALSE))</f>
        <v/>
      </c>
      <c r="Q36" s="195"/>
      <c r="R36" s="195"/>
      <c r="S36" s="195"/>
      <c r="T36" s="23" t="str">
        <f t="shared" si="7"/>
        <v/>
      </c>
      <c r="U36" s="216" t="str">
        <f>CONCATENATE(入力シート!W49,入力シート!Y49)</f>
        <v/>
      </c>
      <c r="V36" s="217"/>
      <c r="W36" s="194" t="str">
        <f>IF(B36="","",VLOOKUP(B36,入力シート!$B$46:$CF$75,53,FALSE))</f>
        <v/>
      </c>
      <c r="X36" s="195"/>
      <c r="Y36" s="195"/>
      <c r="Z36" s="196"/>
      <c r="AA36" s="228" t="s">
        <v>290</v>
      </c>
      <c r="AB36" s="229"/>
      <c r="AC36" s="229"/>
      <c r="AD36" s="230"/>
      <c r="AE36" s="231" t="str">
        <f>IF(B36="","",VLOOKUP(B36,入力シート!$B$46:$CF$75,47,FALSE))</f>
        <v/>
      </c>
      <c r="AF36" s="232"/>
      <c r="AG36" s="232"/>
      <c r="AH36" s="232"/>
      <c r="AI36" s="232"/>
      <c r="AJ36" s="232"/>
      <c r="AK36" s="233"/>
      <c r="AL36" s="586" t="str">
        <f>IF(B36="","",VLOOKUP(B36,入力シート!$B$46:$CF$75,13,FALSE))</f>
        <v/>
      </c>
      <c r="AM36" s="587"/>
      <c r="AN36" s="587"/>
      <c r="AO36" s="587"/>
      <c r="AP36" s="587"/>
      <c r="AQ36" s="587"/>
      <c r="AR36" s="587"/>
      <c r="AS36" s="587"/>
      <c r="AT36" s="587" t="str">
        <f>IF(B36="","",VLOOKUP(B36,入力シート!$B$46:$CF$75,18,FALSE))</f>
        <v/>
      </c>
      <c r="AU36" s="587"/>
      <c r="AV36" s="587"/>
      <c r="AW36" s="587"/>
      <c r="AX36" s="587"/>
      <c r="AY36" s="588"/>
    </row>
    <row r="37" spans="2:51">
      <c r="B37" s="14" t="str">
        <f>IF(入力シート!D50="","",入力シート!B50)</f>
        <v/>
      </c>
      <c r="C37" s="224" t="str">
        <f>IF(B37="","",VLOOKUP(B37,入力シート!$B$46:$CF$108,3,FALSE))</f>
        <v/>
      </c>
      <c r="D37" s="224"/>
      <c r="E37" s="224"/>
      <c r="F37" s="224"/>
      <c r="G37" s="224"/>
      <c r="H37" s="224"/>
      <c r="I37" s="224"/>
      <c r="J37" s="224"/>
      <c r="K37" s="225"/>
      <c r="L37" s="191" t="str">
        <f>IF(入力シート!D50="","",入力シート!BB50)</f>
        <v/>
      </c>
      <c r="M37" s="192"/>
      <c r="N37" s="192"/>
      <c r="O37" s="193"/>
      <c r="P37" s="194" t="str">
        <f>IF(B37="","",VLOOKUP(B37,入力シート!$B$46:$CF$75,50,FALSE))</f>
        <v/>
      </c>
      <c r="Q37" s="195"/>
      <c r="R37" s="195"/>
      <c r="S37" s="195"/>
      <c r="T37" s="23" t="str">
        <f t="shared" si="7"/>
        <v/>
      </c>
      <c r="U37" s="216" t="str">
        <f>CONCATENATE(入力シート!W50,入力シート!Y50)</f>
        <v/>
      </c>
      <c r="V37" s="217"/>
      <c r="W37" s="194" t="str">
        <f>IF(B37="","",VLOOKUP(B37,入力シート!$B$46:$CF$75,53,FALSE))</f>
        <v/>
      </c>
      <c r="X37" s="195"/>
      <c r="Y37" s="195"/>
      <c r="Z37" s="196"/>
      <c r="AA37" s="228" t="s">
        <v>290</v>
      </c>
      <c r="AB37" s="229"/>
      <c r="AC37" s="229"/>
      <c r="AD37" s="230"/>
      <c r="AE37" s="231" t="str">
        <f>IF(B37="","",VLOOKUP(B37,入力シート!$B$46:$CF$75,47,FALSE))</f>
        <v/>
      </c>
      <c r="AF37" s="232"/>
      <c r="AG37" s="232"/>
      <c r="AH37" s="232"/>
      <c r="AI37" s="232"/>
      <c r="AJ37" s="232"/>
      <c r="AK37" s="233"/>
      <c r="AL37" s="586" t="str">
        <f>IF(B37="","",VLOOKUP(B37,入力シート!$B$46:$CF$75,13,FALSE))</f>
        <v/>
      </c>
      <c r="AM37" s="587"/>
      <c r="AN37" s="587"/>
      <c r="AO37" s="587"/>
      <c r="AP37" s="587"/>
      <c r="AQ37" s="587"/>
      <c r="AR37" s="587"/>
      <c r="AS37" s="587"/>
      <c r="AT37" s="587" t="str">
        <f>IF(B37="","",VLOOKUP(B37,入力シート!$B$46:$CF$75,18,FALSE))</f>
        <v/>
      </c>
      <c r="AU37" s="587"/>
      <c r="AV37" s="587"/>
      <c r="AW37" s="587"/>
      <c r="AX37" s="587"/>
      <c r="AY37" s="588"/>
    </row>
    <row r="38" spans="2:51">
      <c r="B38" s="14" t="str">
        <f>IF(入力シート!D51="","",入力シート!B51)</f>
        <v/>
      </c>
      <c r="C38" s="224" t="str">
        <f>IF(B38="","",VLOOKUP(B38,入力シート!$B$46:$CF$108,3,FALSE))</f>
        <v/>
      </c>
      <c r="D38" s="224"/>
      <c r="E38" s="224"/>
      <c r="F38" s="224"/>
      <c r="G38" s="224"/>
      <c r="H38" s="224"/>
      <c r="I38" s="224"/>
      <c r="J38" s="224"/>
      <c r="K38" s="225"/>
      <c r="L38" s="191" t="str">
        <f>IF(入力シート!D51="","",入力シート!BB51)</f>
        <v/>
      </c>
      <c r="M38" s="192"/>
      <c r="N38" s="192"/>
      <c r="O38" s="193"/>
      <c r="P38" s="194" t="str">
        <f>IF(B38="","",VLOOKUP(B38,入力シート!$B$46:$CF$75,50,FALSE))</f>
        <v/>
      </c>
      <c r="Q38" s="195"/>
      <c r="R38" s="195"/>
      <c r="S38" s="195"/>
      <c r="T38" s="23" t="str">
        <f>IF(P38="","","×")</f>
        <v/>
      </c>
      <c r="U38" s="216" t="str">
        <f>CONCATENATE(入力シート!W51,入力シート!Y51)</f>
        <v/>
      </c>
      <c r="V38" s="217"/>
      <c r="W38" s="194" t="str">
        <f>IF(B38="","",VLOOKUP(B38,入力シート!$B$46:$CF$75,53,FALSE))</f>
        <v/>
      </c>
      <c r="X38" s="195"/>
      <c r="Y38" s="195"/>
      <c r="Z38" s="196"/>
      <c r="AA38" s="228" t="s">
        <v>290</v>
      </c>
      <c r="AB38" s="229"/>
      <c r="AC38" s="229"/>
      <c r="AD38" s="230"/>
      <c r="AE38" s="231" t="str">
        <f>IF(B38="","",VLOOKUP(B38,入力シート!$B$46:$CF$75,47,FALSE))</f>
        <v/>
      </c>
      <c r="AF38" s="232"/>
      <c r="AG38" s="232"/>
      <c r="AH38" s="232"/>
      <c r="AI38" s="232"/>
      <c r="AJ38" s="232"/>
      <c r="AK38" s="233"/>
      <c r="AL38" s="586" t="str">
        <f>IF(B38="","",VLOOKUP(B38,入力シート!$B$46:$CF$75,13,FALSE))</f>
        <v/>
      </c>
      <c r="AM38" s="587"/>
      <c r="AN38" s="587"/>
      <c r="AO38" s="587"/>
      <c r="AP38" s="587"/>
      <c r="AQ38" s="587"/>
      <c r="AR38" s="587"/>
      <c r="AS38" s="587"/>
      <c r="AT38" s="587" t="str">
        <f>IF(B38="","",VLOOKUP(B38,入力シート!$B$46:$CF$75,18,FALSE))</f>
        <v/>
      </c>
      <c r="AU38" s="587"/>
      <c r="AV38" s="587"/>
      <c r="AW38" s="587"/>
      <c r="AX38" s="587"/>
      <c r="AY38" s="588"/>
    </row>
    <row r="39" spans="2:51">
      <c r="B39" s="14" t="str">
        <f>IF(入力シート!D52="","",入力シート!B52)</f>
        <v/>
      </c>
      <c r="C39" s="224" t="str">
        <f>IF(B39="","",VLOOKUP(B39,入力シート!$B$46:$CF$108,3,FALSE))</f>
        <v/>
      </c>
      <c r="D39" s="224"/>
      <c r="E39" s="224"/>
      <c r="F39" s="224"/>
      <c r="G39" s="224"/>
      <c r="H39" s="224"/>
      <c r="I39" s="224"/>
      <c r="J39" s="224"/>
      <c r="K39" s="225"/>
      <c r="L39" s="191" t="str">
        <f>IF(入力シート!D52="","",入力シート!BB52)</f>
        <v/>
      </c>
      <c r="M39" s="192"/>
      <c r="N39" s="192"/>
      <c r="O39" s="193"/>
      <c r="P39" s="194" t="str">
        <f>IF(B39="","",VLOOKUP(B39,入力シート!$B$46:$CF$75,50,FALSE))</f>
        <v/>
      </c>
      <c r="Q39" s="195"/>
      <c r="R39" s="195"/>
      <c r="S39" s="195"/>
      <c r="T39" s="23" t="str">
        <f t="shared" ref="T39:T42" si="8">IF(P39="","","×")</f>
        <v/>
      </c>
      <c r="U39" s="216" t="str">
        <f>CONCATENATE(入力シート!W52,入力シート!Y52)</f>
        <v/>
      </c>
      <c r="V39" s="217"/>
      <c r="W39" s="194" t="str">
        <f>IF(B39="","",VLOOKUP(B39,入力シート!$B$46:$CF$75,53,FALSE))</f>
        <v/>
      </c>
      <c r="X39" s="195"/>
      <c r="Y39" s="195"/>
      <c r="Z39" s="196"/>
      <c r="AA39" s="228" t="s">
        <v>290</v>
      </c>
      <c r="AB39" s="229"/>
      <c r="AC39" s="229"/>
      <c r="AD39" s="230"/>
      <c r="AE39" s="231" t="str">
        <f>IF(B39="","",VLOOKUP(B39,入力シート!$B$46:$CF$75,47,FALSE))</f>
        <v/>
      </c>
      <c r="AF39" s="232"/>
      <c r="AG39" s="232"/>
      <c r="AH39" s="232"/>
      <c r="AI39" s="232"/>
      <c r="AJ39" s="232"/>
      <c r="AK39" s="233"/>
      <c r="AL39" s="586" t="str">
        <f>IF(B39="","",VLOOKUP(B39,入力シート!$B$46:$CF$75,13,FALSE))</f>
        <v/>
      </c>
      <c r="AM39" s="587"/>
      <c r="AN39" s="587"/>
      <c r="AO39" s="587"/>
      <c r="AP39" s="587"/>
      <c r="AQ39" s="587"/>
      <c r="AR39" s="587"/>
      <c r="AS39" s="587"/>
      <c r="AT39" s="587" t="str">
        <f>IF(B39="","",VLOOKUP(B39,入力シート!$B$46:$CF$75,18,FALSE))</f>
        <v/>
      </c>
      <c r="AU39" s="587"/>
      <c r="AV39" s="587"/>
      <c r="AW39" s="587"/>
      <c r="AX39" s="587"/>
      <c r="AY39" s="588"/>
    </row>
    <row r="40" spans="2:51">
      <c r="B40" s="14" t="str">
        <f>IF(入力シート!D53="","",入力シート!B53)</f>
        <v/>
      </c>
      <c r="C40" s="224" t="str">
        <f>IF(B40="","",VLOOKUP(B40,入力シート!$B$46:$CF$108,3,FALSE))</f>
        <v/>
      </c>
      <c r="D40" s="224"/>
      <c r="E40" s="224"/>
      <c r="F40" s="224"/>
      <c r="G40" s="224"/>
      <c r="H40" s="224"/>
      <c r="I40" s="224"/>
      <c r="J40" s="224"/>
      <c r="K40" s="225"/>
      <c r="L40" s="191" t="str">
        <f>IF(入力シート!D53="","",入力シート!BB53)</f>
        <v/>
      </c>
      <c r="M40" s="192"/>
      <c r="N40" s="192"/>
      <c r="O40" s="193"/>
      <c r="P40" s="194" t="str">
        <f>IF(B40="","",VLOOKUP(B40,入力シート!$B$46:$CF$75,50,FALSE))</f>
        <v/>
      </c>
      <c r="Q40" s="195"/>
      <c r="R40" s="195"/>
      <c r="S40" s="195"/>
      <c r="T40" s="23" t="str">
        <f t="shared" si="8"/>
        <v/>
      </c>
      <c r="U40" s="216" t="str">
        <f>CONCATENATE(入力シート!W53,入力シート!Y53)</f>
        <v/>
      </c>
      <c r="V40" s="217"/>
      <c r="W40" s="194" t="str">
        <f>IF(B40="","",VLOOKUP(B40,入力シート!$B$46:$CF$75,53,FALSE))</f>
        <v/>
      </c>
      <c r="X40" s="195"/>
      <c r="Y40" s="195"/>
      <c r="Z40" s="196"/>
      <c r="AA40" s="228" t="s">
        <v>290</v>
      </c>
      <c r="AB40" s="229"/>
      <c r="AC40" s="229"/>
      <c r="AD40" s="230"/>
      <c r="AE40" s="231" t="str">
        <f>IF(B40="","",VLOOKUP(B40,入力シート!$B$46:$CF$75,47,FALSE))</f>
        <v/>
      </c>
      <c r="AF40" s="232"/>
      <c r="AG40" s="232"/>
      <c r="AH40" s="232"/>
      <c r="AI40" s="232"/>
      <c r="AJ40" s="232"/>
      <c r="AK40" s="233"/>
      <c r="AL40" s="586" t="str">
        <f>IF(B40="","",VLOOKUP(B40,入力シート!$B$46:$CF$75,13,FALSE))</f>
        <v/>
      </c>
      <c r="AM40" s="587"/>
      <c r="AN40" s="587"/>
      <c r="AO40" s="587"/>
      <c r="AP40" s="587"/>
      <c r="AQ40" s="587"/>
      <c r="AR40" s="587"/>
      <c r="AS40" s="587"/>
      <c r="AT40" s="587" t="str">
        <f>IF(B40="","",VLOOKUP(B40,入力シート!$B$46:$CF$75,18,FALSE))</f>
        <v/>
      </c>
      <c r="AU40" s="587"/>
      <c r="AV40" s="587"/>
      <c r="AW40" s="587"/>
      <c r="AX40" s="587"/>
      <c r="AY40" s="588"/>
    </row>
    <row r="41" spans="2:51">
      <c r="B41" s="14" t="str">
        <f>IF(入力シート!D54="","",入力シート!B54)</f>
        <v/>
      </c>
      <c r="C41" s="224" t="str">
        <f>IF(B41="","",VLOOKUP(B41,入力シート!$B$46:$CF$108,3,FALSE))</f>
        <v/>
      </c>
      <c r="D41" s="224"/>
      <c r="E41" s="224"/>
      <c r="F41" s="224"/>
      <c r="G41" s="224"/>
      <c r="H41" s="224"/>
      <c r="I41" s="224"/>
      <c r="J41" s="224"/>
      <c r="K41" s="225"/>
      <c r="L41" s="191" t="str">
        <f>IF(入力シート!D54="","",入力シート!BB54)</f>
        <v/>
      </c>
      <c r="M41" s="192"/>
      <c r="N41" s="192"/>
      <c r="O41" s="193"/>
      <c r="P41" s="194" t="str">
        <f>IF(B41="","",VLOOKUP(B41,入力シート!$B$46:$CF$75,50,FALSE))</f>
        <v/>
      </c>
      <c r="Q41" s="195"/>
      <c r="R41" s="195"/>
      <c r="S41" s="195"/>
      <c r="T41" s="23" t="str">
        <f t="shared" si="8"/>
        <v/>
      </c>
      <c r="U41" s="216" t="str">
        <f>CONCATENATE(入力シート!W54,入力シート!Y54)</f>
        <v/>
      </c>
      <c r="V41" s="217"/>
      <c r="W41" s="194" t="str">
        <f>IF(B41="","",VLOOKUP(B41,入力シート!$B$46:$CF$75,53,FALSE))</f>
        <v/>
      </c>
      <c r="X41" s="195"/>
      <c r="Y41" s="195"/>
      <c r="Z41" s="196"/>
      <c r="AA41" s="228" t="s">
        <v>290</v>
      </c>
      <c r="AB41" s="229"/>
      <c r="AC41" s="229"/>
      <c r="AD41" s="230"/>
      <c r="AE41" s="231" t="str">
        <f>IF(B41="","",VLOOKUP(B41,入力シート!$B$46:$CF$75,47,FALSE))</f>
        <v/>
      </c>
      <c r="AF41" s="232"/>
      <c r="AG41" s="232"/>
      <c r="AH41" s="232"/>
      <c r="AI41" s="232"/>
      <c r="AJ41" s="232"/>
      <c r="AK41" s="233"/>
      <c r="AL41" s="586" t="str">
        <f>IF(B41="","",VLOOKUP(B41,入力シート!$B$46:$CF$75,13,FALSE))</f>
        <v/>
      </c>
      <c r="AM41" s="587"/>
      <c r="AN41" s="587"/>
      <c r="AO41" s="587"/>
      <c r="AP41" s="587"/>
      <c r="AQ41" s="587"/>
      <c r="AR41" s="587"/>
      <c r="AS41" s="587"/>
      <c r="AT41" s="587" t="str">
        <f>IF(B41="","",VLOOKUP(B41,入力シート!$B$46:$CF$75,18,FALSE))</f>
        <v/>
      </c>
      <c r="AU41" s="587"/>
      <c r="AV41" s="587"/>
      <c r="AW41" s="587"/>
      <c r="AX41" s="587"/>
      <c r="AY41" s="588"/>
    </row>
    <row r="42" spans="2:51">
      <c r="B42" s="14" t="str">
        <f>IF(入力シート!D55="","",入力シート!B55)</f>
        <v/>
      </c>
      <c r="C42" s="224" t="str">
        <f>IF(B42="","",VLOOKUP(B42,入力シート!$B$46:$CF$108,3,FALSE))</f>
        <v/>
      </c>
      <c r="D42" s="224"/>
      <c r="E42" s="224"/>
      <c r="F42" s="224"/>
      <c r="G42" s="224"/>
      <c r="H42" s="224"/>
      <c r="I42" s="224"/>
      <c r="J42" s="224"/>
      <c r="K42" s="225"/>
      <c r="L42" s="191" t="str">
        <f>IF(入力シート!D55="","",入力シート!BB55)</f>
        <v/>
      </c>
      <c r="M42" s="192"/>
      <c r="N42" s="192"/>
      <c r="O42" s="193"/>
      <c r="P42" s="194" t="str">
        <f>IF(B42="","",VLOOKUP(B42,入力シート!$B$46:$CF$75,50,FALSE))</f>
        <v/>
      </c>
      <c r="Q42" s="195"/>
      <c r="R42" s="195"/>
      <c r="S42" s="195"/>
      <c r="T42" s="23" t="str">
        <f t="shared" si="8"/>
        <v/>
      </c>
      <c r="U42" s="216" t="str">
        <f>CONCATENATE(入力シート!W55,入力シート!Y55)</f>
        <v/>
      </c>
      <c r="V42" s="217"/>
      <c r="W42" s="194" t="str">
        <f>IF(B42="","",VLOOKUP(B42,入力シート!$B$46:$CF$75,53,FALSE))</f>
        <v/>
      </c>
      <c r="X42" s="195"/>
      <c r="Y42" s="195"/>
      <c r="Z42" s="196"/>
      <c r="AA42" s="228" t="s">
        <v>290</v>
      </c>
      <c r="AB42" s="229"/>
      <c r="AC42" s="229"/>
      <c r="AD42" s="230"/>
      <c r="AE42" s="231" t="str">
        <f>IF(B42="","",VLOOKUP(B42,入力シート!$B$46:$CF$75,47,FALSE))</f>
        <v/>
      </c>
      <c r="AF42" s="232"/>
      <c r="AG42" s="232"/>
      <c r="AH42" s="232"/>
      <c r="AI42" s="232"/>
      <c r="AJ42" s="232"/>
      <c r="AK42" s="233"/>
      <c r="AL42" s="586" t="str">
        <f>IF(B42="","",VLOOKUP(B42,入力シート!$B$46:$CF$75,13,FALSE))</f>
        <v/>
      </c>
      <c r="AM42" s="587"/>
      <c r="AN42" s="587"/>
      <c r="AO42" s="587"/>
      <c r="AP42" s="587"/>
      <c r="AQ42" s="587"/>
      <c r="AR42" s="587"/>
      <c r="AS42" s="587"/>
      <c r="AT42" s="587" t="str">
        <f>IF(B42="","",VLOOKUP(B42,入力シート!$B$46:$CF$75,18,FALSE))</f>
        <v/>
      </c>
      <c r="AU42" s="587"/>
      <c r="AV42" s="587"/>
      <c r="AW42" s="587"/>
      <c r="AX42" s="587"/>
      <c r="AY42" s="588"/>
    </row>
    <row r="43" spans="2:51">
      <c r="B43" s="14" t="str">
        <f>IF(入力シート!D56="","",入力シート!B56)</f>
        <v/>
      </c>
      <c r="C43" s="224" t="str">
        <f>IF(B43="","",VLOOKUP(B43,入力シート!$B$46:$CF$108,3,FALSE))</f>
        <v/>
      </c>
      <c r="D43" s="224"/>
      <c r="E43" s="224"/>
      <c r="F43" s="224"/>
      <c r="G43" s="224"/>
      <c r="H43" s="224"/>
      <c r="I43" s="224"/>
      <c r="J43" s="224"/>
      <c r="K43" s="225"/>
      <c r="L43" s="191" t="str">
        <f>IF(入力シート!D56="","",入力シート!BB56)</f>
        <v/>
      </c>
      <c r="M43" s="192"/>
      <c r="N43" s="192"/>
      <c r="O43" s="193"/>
      <c r="P43" s="194" t="str">
        <f>IF(B43="","",VLOOKUP(B43,入力シート!$B$46:$CF$75,50,FALSE))</f>
        <v/>
      </c>
      <c r="Q43" s="195"/>
      <c r="R43" s="195"/>
      <c r="S43" s="195"/>
      <c r="T43" s="23" t="str">
        <f>IF(P43="","","×")</f>
        <v/>
      </c>
      <c r="U43" s="216" t="str">
        <f>CONCATENATE(入力シート!W56,入力シート!Y56)</f>
        <v/>
      </c>
      <c r="V43" s="217"/>
      <c r="W43" s="194" t="str">
        <f>IF(B43="","",VLOOKUP(B43,入力シート!$B$46:$CF$75,53,FALSE))</f>
        <v/>
      </c>
      <c r="X43" s="195"/>
      <c r="Y43" s="195"/>
      <c r="Z43" s="196"/>
      <c r="AA43" s="228" t="s">
        <v>290</v>
      </c>
      <c r="AB43" s="229"/>
      <c r="AC43" s="229"/>
      <c r="AD43" s="230"/>
      <c r="AE43" s="231" t="str">
        <f>IF(B43="","",VLOOKUP(B43,入力シート!$B$46:$CF$75,47,FALSE))</f>
        <v/>
      </c>
      <c r="AF43" s="232"/>
      <c r="AG43" s="232"/>
      <c r="AH43" s="232"/>
      <c r="AI43" s="232"/>
      <c r="AJ43" s="232"/>
      <c r="AK43" s="233"/>
      <c r="AL43" s="586" t="str">
        <f>IF(B43="","",VLOOKUP(B43,入力シート!$B$46:$CF$75,13,FALSE))</f>
        <v/>
      </c>
      <c r="AM43" s="587"/>
      <c r="AN43" s="587"/>
      <c r="AO43" s="587"/>
      <c r="AP43" s="587"/>
      <c r="AQ43" s="587"/>
      <c r="AR43" s="587"/>
      <c r="AS43" s="587"/>
      <c r="AT43" s="587" t="str">
        <f>IF(B43="","",VLOOKUP(B43,入力シート!$B$46:$CF$75,18,FALSE))</f>
        <v/>
      </c>
      <c r="AU43" s="587"/>
      <c r="AV43" s="587"/>
      <c r="AW43" s="587"/>
      <c r="AX43" s="587"/>
      <c r="AY43" s="588"/>
    </row>
    <row r="44" spans="2:51">
      <c r="B44" s="14" t="str">
        <f>IF(入力シート!D57="","",入力シート!B57)</f>
        <v/>
      </c>
      <c r="C44" s="224" t="str">
        <f>IF(B44="","",VLOOKUP(B44,入力シート!$B$46:$CF$108,3,FALSE))</f>
        <v/>
      </c>
      <c r="D44" s="224"/>
      <c r="E44" s="224"/>
      <c r="F44" s="224"/>
      <c r="G44" s="224"/>
      <c r="H44" s="224"/>
      <c r="I44" s="224"/>
      <c r="J44" s="224"/>
      <c r="K44" s="225"/>
      <c r="L44" s="191" t="str">
        <f>IF(入力シート!D57="","",入力シート!BB57)</f>
        <v/>
      </c>
      <c r="M44" s="192"/>
      <c r="N44" s="192"/>
      <c r="O44" s="193"/>
      <c r="P44" s="194" t="str">
        <f>IF(B44="","",VLOOKUP(B44,入力シート!$B$46:$CF$75,50,FALSE))</f>
        <v/>
      </c>
      <c r="Q44" s="195"/>
      <c r="R44" s="195"/>
      <c r="S44" s="195"/>
      <c r="T44" s="23" t="str">
        <f t="shared" ref="T44:T47" si="9">IF(P44="","","×")</f>
        <v/>
      </c>
      <c r="U44" s="216" t="str">
        <f>CONCATENATE(入力シート!W57,入力シート!Y57)</f>
        <v/>
      </c>
      <c r="V44" s="217"/>
      <c r="W44" s="194" t="str">
        <f>IF(B44="","",VLOOKUP(B44,入力シート!$B$46:$CF$75,53,FALSE))</f>
        <v/>
      </c>
      <c r="X44" s="195"/>
      <c r="Y44" s="195"/>
      <c r="Z44" s="196"/>
      <c r="AA44" s="228" t="s">
        <v>290</v>
      </c>
      <c r="AB44" s="229"/>
      <c r="AC44" s="229"/>
      <c r="AD44" s="230"/>
      <c r="AE44" s="231" t="str">
        <f>IF(B44="","",VLOOKUP(B44,入力シート!$B$46:$CF$75,47,FALSE))</f>
        <v/>
      </c>
      <c r="AF44" s="232"/>
      <c r="AG44" s="232"/>
      <c r="AH44" s="232"/>
      <c r="AI44" s="232"/>
      <c r="AJ44" s="232"/>
      <c r="AK44" s="233"/>
      <c r="AL44" s="586" t="str">
        <f>IF(B44="","",VLOOKUP(B44,入力シート!$B$46:$CF$75,13,FALSE))</f>
        <v/>
      </c>
      <c r="AM44" s="587"/>
      <c r="AN44" s="587"/>
      <c r="AO44" s="587"/>
      <c r="AP44" s="587"/>
      <c r="AQ44" s="587"/>
      <c r="AR44" s="587"/>
      <c r="AS44" s="587"/>
      <c r="AT44" s="587" t="str">
        <f>IF(B44="","",VLOOKUP(B44,入力シート!$B$46:$CF$75,18,FALSE))</f>
        <v/>
      </c>
      <c r="AU44" s="587"/>
      <c r="AV44" s="587"/>
      <c r="AW44" s="587"/>
      <c r="AX44" s="587"/>
      <c r="AY44" s="588"/>
    </row>
    <row r="45" spans="2:51">
      <c r="B45" s="14" t="str">
        <f>IF(入力シート!D58="","",入力シート!B58)</f>
        <v/>
      </c>
      <c r="C45" s="224" t="str">
        <f>IF(B45="","",VLOOKUP(B45,入力シート!$B$46:$CF$108,3,FALSE))</f>
        <v/>
      </c>
      <c r="D45" s="224"/>
      <c r="E45" s="224"/>
      <c r="F45" s="224"/>
      <c r="G45" s="224"/>
      <c r="H45" s="224"/>
      <c r="I45" s="224"/>
      <c r="J45" s="224"/>
      <c r="K45" s="225"/>
      <c r="L45" s="191" t="str">
        <f>IF(入力シート!D58="","",入力シート!BB58)</f>
        <v/>
      </c>
      <c r="M45" s="192"/>
      <c r="N45" s="192"/>
      <c r="O45" s="193"/>
      <c r="P45" s="194" t="str">
        <f>IF(B45="","",VLOOKUP(B45,入力シート!$B$46:$CF$75,50,FALSE))</f>
        <v/>
      </c>
      <c r="Q45" s="195"/>
      <c r="R45" s="195"/>
      <c r="S45" s="195"/>
      <c r="T45" s="23" t="str">
        <f t="shared" si="9"/>
        <v/>
      </c>
      <c r="U45" s="216" t="str">
        <f>CONCATENATE(入力シート!W58,入力シート!Y58)</f>
        <v/>
      </c>
      <c r="V45" s="217"/>
      <c r="W45" s="194" t="str">
        <f>IF(B45="","",VLOOKUP(B45,入力シート!$B$46:$CF$75,53,FALSE))</f>
        <v/>
      </c>
      <c r="X45" s="195"/>
      <c r="Y45" s="195"/>
      <c r="Z45" s="196"/>
      <c r="AA45" s="228" t="s">
        <v>290</v>
      </c>
      <c r="AB45" s="229"/>
      <c r="AC45" s="229"/>
      <c r="AD45" s="230"/>
      <c r="AE45" s="231" t="str">
        <f>IF(B45="","",VLOOKUP(B45,入力シート!$B$46:$CF$75,47,FALSE))</f>
        <v/>
      </c>
      <c r="AF45" s="232"/>
      <c r="AG45" s="232"/>
      <c r="AH45" s="232"/>
      <c r="AI45" s="232"/>
      <c r="AJ45" s="232"/>
      <c r="AK45" s="233"/>
      <c r="AL45" s="586" t="str">
        <f>IF(B45="","",VLOOKUP(B45,入力シート!$B$46:$CF$75,13,FALSE))</f>
        <v/>
      </c>
      <c r="AM45" s="587"/>
      <c r="AN45" s="587"/>
      <c r="AO45" s="587"/>
      <c r="AP45" s="587"/>
      <c r="AQ45" s="587"/>
      <c r="AR45" s="587"/>
      <c r="AS45" s="587"/>
      <c r="AT45" s="587" t="str">
        <f>IF(B45="","",VLOOKUP(B45,入力シート!$B$46:$CF$75,18,FALSE))</f>
        <v/>
      </c>
      <c r="AU45" s="587"/>
      <c r="AV45" s="587"/>
      <c r="AW45" s="587"/>
      <c r="AX45" s="587"/>
      <c r="AY45" s="588"/>
    </row>
    <row r="46" spans="2:51">
      <c r="B46" s="14" t="str">
        <f>IF(入力シート!D59="","",入力シート!B59)</f>
        <v/>
      </c>
      <c r="C46" s="224" t="str">
        <f>IF(B46="","",VLOOKUP(B46,入力シート!$B$46:$CF$108,3,FALSE))</f>
        <v/>
      </c>
      <c r="D46" s="224"/>
      <c r="E46" s="224"/>
      <c r="F46" s="224"/>
      <c r="G46" s="224"/>
      <c r="H46" s="224"/>
      <c r="I46" s="224"/>
      <c r="J46" s="224"/>
      <c r="K46" s="225"/>
      <c r="L46" s="191" t="str">
        <f>IF(入力シート!D59="","",入力シート!BB59)</f>
        <v/>
      </c>
      <c r="M46" s="192"/>
      <c r="N46" s="192"/>
      <c r="O46" s="193"/>
      <c r="P46" s="194" t="str">
        <f>IF(B46="","",VLOOKUP(B46,入力シート!$B$46:$CF$75,50,FALSE))</f>
        <v/>
      </c>
      <c r="Q46" s="195"/>
      <c r="R46" s="195"/>
      <c r="S46" s="195"/>
      <c r="T46" s="23" t="str">
        <f t="shared" si="9"/>
        <v/>
      </c>
      <c r="U46" s="216" t="str">
        <f>CONCATENATE(入力シート!W59,入力シート!Y59)</f>
        <v/>
      </c>
      <c r="V46" s="217"/>
      <c r="W46" s="194" t="str">
        <f>IF(B46="","",VLOOKUP(B46,入力シート!$B$46:$CF$75,53,FALSE))</f>
        <v/>
      </c>
      <c r="X46" s="195"/>
      <c r="Y46" s="195"/>
      <c r="Z46" s="196"/>
      <c r="AA46" s="228" t="s">
        <v>290</v>
      </c>
      <c r="AB46" s="229"/>
      <c r="AC46" s="229"/>
      <c r="AD46" s="230"/>
      <c r="AE46" s="231" t="str">
        <f>IF(B46="","",VLOOKUP(B46,入力シート!$B$46:$CF$75,47,FALSE))</f>
        <v/>
      </c>
      <c r="AF46" s="232"/>
      <c r="AG46" s="232"/>
      <c r="AH46" s="232"/>
      <c r="AI46" s="232"/>
      <c r="AJ46" s="232"/>
      <c r="AK46" s="233"/>
      <c r="AL46" s="586" t="str">
        <f>IF(B46="","",VLOOKUP(B46,入力シート!$B$46:$CF$75,13,FALSE))</f>
        <v/>
      </c>
      <c r="AM46" s="587"/>
      <c r="AN46" s="587"/>
      <c r="AO46" s="587"/>
      <c r="AP46" s="587"/>
      <c r="AQ46" s="587"/>
      <c r="AR46" s="587"/>
      <c r="AS46" s="587"/>
      <c r="AT46" s="587" t="str">
        <f>IF(B46="","",VLOOKUP(B46,入力シート!$B$46:$CF$75,18,FALSE))</f>
        <v/>
      </c>
      <c r="AU46" s="587"/>
      <c r="AV46" s="587"/>
      <c r="AW46" s="587"/>
      <c r="AX46" s="587"/>
      <c r="AY46" s="588"/>
    </row>
    <row r="47" spans="2:51">
      <c r="B47" s="14" t="str">
        <f>IF(入力シート!D60="","",入力シート!B60)</f>
        <v/>
      </c>
      <c r="C47" s="224" t="str">
        <f>IF(B47="","",VLOOKUP(B47,入力シート!$B$46:$CF$108,3,FALSE))</f>
        <v/>
      </c>
      <c r="D47" s="224"/>
      <c r="E47" s="224"/>
      <c r="F47" s="224"/>
      <c r="G47" s="224"/>
      <c r="H47" s="224"/>
      <c r="I47" s="224"/>
      <c r="J47" s="224"/>
      <c r="K47" s="225"/>
      <c r="L47" s="191" t="str">
        <f>IF(入力シート!D60="","",入力シート!BB60)</f>
        <v/>
      </c>
      <c r="M47" s="192"/>
      <c r="N47" s="192"/>
      <c r="O47" s="193"/>
      <c r="P47" s="194" t="str">
        <f>IF(B47="","",VLOOKUP(B47,入力シート!$B$46:$CF$75,50,FALSE))</f>
        <v/>
      </c>
      <c r="Q47" s="195"/>
      <c r="R47" s="195"/>
      <c r="S47" s="195"/>
      <c r="T47" s="23" t="str">
        <f t="shared" si="9"/>
        <v/>
      </c>
      <c r="U47" s="216" t="str">
        <f>CONCATENATE(入力シート!W60,入力シート!Y60)</f>
        <v/>
      </c>
      <c r="V47" s="217"/>
      <c r="W47" s="194" t="str">
        <f>IF(B47="","",VLOOKUP(B47,入力シート!$B$46:$CF$75,53,FALSE))</f>
        <v/>
      </c>
      <c r="X47" s="195"/>
      <c r="Y47" s="195"/>
      <c r="Z47" s="196"/>
      <c r="AA47" s="228" t="s">
        <v>290</v>
      </c>
      <c r="AB47" s="229"/>
      <c r="AC47" s="229"/>
      <c r="AD47" s="230"/>
      <c r="AE47" s="231" t="str">
        <f>IF(B47="","",VLOOKUP(B47,入力シート!$B$46:$CF$75,47,FALSE))</f>
        <v/>
      </c>
      <c r="AF47" s="232"/>
      <c r="AG47" s="232"/>
      <c r="AH47" s="232"/>
      <c r="AI47" s="232"/>
      <c r="AJ47" s="232"/>
      <c r="AK47" s="233"/>
      <c r="AL47" s="586" t="str">
        <f>IF(B47="","",VLOOKUP(B47,入力シート!$B$46:$CF$75,13,FALSE))</f>
        <v/>
      </c>
      <c r="AM47" s="587"/>
      <c r="AN47" s="587"/>
      <c r="AO47" s="587"/>
      <c r="AP47" s="587"/>
      <c r="AQ47" s="587"/>
      <c r="AR47" s="587"/>
      <c r="AS47" s="587"/>
      <c r="AT47" s="587" t="str">
        <f>IF(B47="","",VLOOKUP(B47,入力シート!$B$46:$CF$75,18,FALSE))</f>
        <v/>
      </c>
      <c r="AU47" s="587"/>
      <c r="AV47" s="587"/>
      <c r="AW47" s="587"/>
      <c r="AX47" s="587"/>
      <c r="AY47" s="588"/>
    </row>
    <row r="48" spans="2:51">
      <c r="B48" s="14" t="str">
        <f>IF(入力シート!D61="","",入力シート!B61)</f>
        <v/>
      </c>
      <c r="C48" s="224" t="str">
        <f>IF(B48="","",VLOOKUP(B48,入力シート!$B$46:$CF$108,3,FALSE))</f>
        <v/>
      </c>
      <c r="D48" s="224"/>
      <c r="E48" s="224"/>
      <c r="F48" s="224"/>
      <c r="G48" s="224"/>
      <c r="H48" s="224"/>
      <c r="I48" s="224"/>
      <c r="J48" s="224"/>
      <c r="K48" s="225"/>
      <c r="L48" s="191" t="str">
        <f>IF(入力シート!D61="","",入力シート!BB61)</f>
        <v/>
      </c>
      <c r="M48" s="192"/>
      <c r="N48" s="192"/>
      <c r="O48" s="193"/>
      <c r="P48" s="194" t="str">
        <f>IF(B48="","",VLOOKUP(B48,入力シート!$B$46:$CF$75,50,FALSE))</f>
        <v/>
      </c>
      <c r="Q48" s="195"/>
      <c r="R48" s="195"/>
      <c r="S48" s="195"/>
      <c r="T48" s="23" t="str">
        <f>IF(P48="","","×")</f>
        <v/>
      </c>
      <c r="U48" s="216" t="str">
        <f>CONCATENATE(入力シート!W61,入力シート!Y61)</f>
        <v/>
      </c>
      <c r="V48" s="217"/>
      <c r="W48" s="194" t="str">
        <f>IF(B48="","",VLOOKUP(B48,入力シート!$B$46:$CF$75,53,FALSE))</f>
        <v/>
      </c>
      <c r="X48" s="195"/>
      <c r="Y48" s="195"/>
      <c r="Z48" s="196"/>
      <c r="AA48" s="228" t="s">
        <v>290</v>
      </c>
      <c r="AB48" s="229"/>
      <c r="AC48" s="229"/>
      <c r="AD48" s="230"/>
      <c r="AE48" s="231" t="str">
        <f>IF(B48="","",VLOOKUP(B48,入力シート!$B$46:$CF$75,47,FALSE))</f>
        <v/>
      </c>
      <c r="AF48" s="232"/>
      <c r="AG48" s="232"/>
      <c r="AH48" s="232"/>
      <c r="AI48" s="232"/>
      <c r="AJ48" s="232"/>
      <c r="AK48" s="233"/>
      <c r="AL48" s="586" t="str">
        <f>IF(B48="","",VLOOKUP(B48,入力シート!$B$46:$CF$75,13,FALSE))</f>
        <v/>
      </c>
      <c r="AM48" s="587"/>
      <c r="AN48" s="587"/>
      <c r="AO48" s="587"/>
      <c r="AP48" s="587"/>
      <c r="AQ48" s="587"/>
      <c r="AR48" s="587"/>
      <c r="AS48" s="587"/>
      <c r="AT48" s="587" t="str">
        <f>IF(B48="","",VLOOKUP(B48,入力シート!$B$46:$CF$75,18,FALSE))</f>
        <v/>
      </c>
      <c r="AU48" s="587"/>
      <c r="AV48" s="587"/>
      <c r="AW48" s="587"/>
      <c r="AX48" s="587"/>
      <c r="AY48" s="588"/>
    </row>
    <row r="49" spans="2:51">
      <c r="B49" s="14" t="str">
        <f>IF(入力シート!D62="","",入力シート!B62)</f>
        <v/>
      </c>
      <c r="C49" s="224" t="str">
        <f>IF(B49="","",VLOOKUP(B49,入力シート!$B$46:$CF$108,3,FALSE))</f>
        <v/>
      </c>
      <c r="D49" s="224"/>
      <c r="E49" s="224"/>
      <c r="F49" s="224"/>
      <c r="G49" s="224"/>
      <c r="H49" s="224"/>
      <c r="I49" s="224"/>
      <c r="J49" s="224"/>
      <c r="K49" s="225"/>
      <c r="L49" s="191" t="str">
        <f>IF(入力シート!D62="","",入力シート!BB62)</f>
        <v/>
      </c>
      <c r="M49" s="192"/>
      <c r="N49" s="192"/>
      <c r="O49" s="193"/>
      <c r="P49" s="194" t="str">
        <f>IF(B49="","",VLOOKUP(B49,入力シート!$B$46:$CF$75,50,FALSE))</f>
        <v/>
      </c>
      <c r="Q49" s="195"/>
      <c r="R49" s="195"/>
      <c r="S49" s="195"/>
      <c r="T49" s="23" t="str">
        <f t="shared" ref="T49:T52" si="10">IF(P49="","","×")</f>
        <v/>
      </c>
      <c r="U49" s="216" t="str">
        <f>CONCATENATE(入力シート!W62,入力シート!Y62)</f>
        <v/>
      </c>
      <c r="V49" s="217"/>
      <c r="W49" s="194" t="str">
        <f>IF(B49="","",VLOOKUP(B49,入力シート!$B$46:$CF$75,53,FALSE))</f>
        <v/>
      </c>
      <c r="X49" s="195"/>
      <c r="Y49" s="195"/>
      <c r="Z49" s="196"/>
      <c r="AA49" s="228" t="s">
        <v>290</v>
      </c>
      <c r="AB49" s="229"/>
      <c r="AC49" s="229"/>
      <c r="AD49" s="230"/>
      <c r="AE49" s="231" t="str">
        <f>IF(B49="","",VLOOKUP(B49,入力シート!$B$46:$CF$75,47,FALSE))</f>
        <v/>
      </c>
      <c r="AF49" s="232"/>
      <c r="AG49" s="232"/>
      <c r="AH49" s="232"/>
      <c r="AI49" s="232"/>
      <c r="AJ49" s="232"/>
      <c r="AK49" s="233"/>
      <c r="AL49" s="586" t="str">
        <f>IF(B49="","",VLOOKUP(B49,入力シート!$B$46:$CF$75,13,FALSE))</f>
        <v/>
      </c>
      <c r="AM49" s="587"/>
      <c r="AN49" s="587"/>
      <c r="AO49" s="587"/>
      <c r="AP49" s="587"/>
      <c r="AQ49" s="587"/>
      <c r="AR49" s="587"/>
      <c r="AS49" s="587"/>
      <c r="AT49" s="587" t="str">
        <f>IF(B49="","",VLOOKUP(B49,入力シート!$B$46:$CF$75,18,FALSE))</f>
        <v/>
      </c>
      <c r="AU49" s="587"/>
      <c r="AV49" s="587"/>
      <c r="AW49" s="587"/>
      <c r="AX49" s="587"/>
      <c r="AY49" s="588"/>
    </row>
    <row r="50" spans="2:51">
      <c r="B50" s="14" t="str">
        <f>IF(入力シート!D63="","",入力シート!B63)</f>
        <v/>
      </c>
      <c r="C50" s="224" t="str">
        <f>IF(B50="","",VLOOKUP(B50,入力シート!$B$46:$CF$108,3,FALSE))</f>
        <v/>
      </c>
      <c r="D50" s="224"/>
      <c r="E50" s="224"/>
      <c r="F50" s="224"/>
      <c r="G50" s="224"/>
      <c r="H50" s="224"/>
      <c r="I50" s="224"/>
      <c r="J50" s="224"/>
      <c r="K50" s="225"/>
      <c r="L50" s="191" t="str">
        <f>IF(入力シート!D63="","",入力シート!BB63)</f>
        <v/>
      </c>
      <c r="M50" s="192"/>
      <c r="N50" s="192"/>
      <c r="O50" s="193"/>
      <c r="P50" s="194" t="str">
        <f>IF(B50="","",VLOOKUP(B50,入力シート!$B$46:$CF$75,50,FALSE))</f>
        <v/>
      </c>
      <c r="Q50" s="195"/>
      <c r="R50" s="195"/>
      <c r="S50" s="195"/>
      <c r="T50" s="23" t="str">
        <f t="shared" si="10"/>
        <v/>
      </c>
      <c r="U50" s="216" t="str">
        <f>CONCATENATE(入力シート!W63,入力シート!Y63)</f>
        <v/>
      </c>
      <c r="V50" s="217"/>
      <c r="W50" s="194" t="str">
        <f>IF(B50="","",VLOOKUP(B50,入力シート!$B$46:$CF$75,53,FALSE))</f>
        <v/>
      </c>
      <c r="X50" s="195"/>
      <c r="Y50" s="195"/>
      <c r="Z50" s="196"/>
      <c r="AA50" s="228" t="s">
        <v>290</v>
      </c>
      <c r="AB50" s="229"/>
      <c r="AC50" s="229"/>
      <c r="AD50" s="230"/>
      <c r="AE50" s="231" t="str">
        <f>IF(B50="","",VLOOKUP(B50,入力シート!$B$46:$CF$75,47,FALSE))</f>
        <v/>
      </c>
      <c r="AF50" s="232"/>
      <c r="AG50" s="232"/>
      <c r="AH50" s="232"/>
      <c r="AI50" s="232"/>
      <c r="AJ50" s="232"/>
      <c r="AK50" s="233"/>
      <c r="AL50" s="586" t="str">
        <f>IF(B50="","",VLOOKUP(B50,入力シート!$B$46:$CF$75,13,FALSE))</f>
        <v/>
      </c>
      <c r="AM50" s="587"/>
      <c r="AN50" s="587"/>
      <c r="AO50" s="587"/>
      <c r="AP50" s="587"/>
      <c r="AQ50" s="587"/>
      <c r="AR50" s="587"/>
      <c r="AS50" s="587"/>
      <c r="AT50" s="587" t="str">
        <f>IF(B50="","",VLOOKUP(B50,入力シート!$B$46:$CF$75,18,FALSE))</f>
        <v/>
      </c>
      <c r="AU50" s="587"/>
      <c r="AV50" s="587"/>
      <c r="AW50" s="587"/>
      <c r="AX50" s="587"/>
      <c r="AY50" s="588"/>
    </row>
    <row r="51" spans="2:51">
      <c r="B51" s="14" t="str">
        <f>IF(入力シート!D64="","",入力シート!B64)</f>
        <v/>
      </c>
      <c r="C51" s="224" t="str">
        <f>IF(B51="","",VLOOKUP(B51,入力シート!$B$46:$CF$108,3,FALSE))</f>
        <v/>
      </c>
      <c r="D51" s="224"/>
      <c r="E51" s="224"/>
      <c r="F51" s="224"/>
      <c r="G51" s="224"/>
      <c r="H51" s="224"/>
      <c r="I51" s="224"/>
      <c r="J51" s="224"/>
      <c r="K51" s="225"/>
      <c r="L51" s="191" t="str">
        <f>IF(入力シート!D64="","",入力シート!BB64)</f>
        <v/>
      </c>
      <c r="M51" s="192"/>
      <c r="N51" s="192"/>
      <c r="O51" s="193"/>
      <c r="P51" s="194" t="str">
        <f>IF(B51="","",VLOOKUP(B51,入力シート!$B$46:$CF$75,50,FALSE))</f>
        <v/>
      </c>
      <c r="Q51" s="195"/>
      <c r="R51" s="195"/>
      <c r="S51" s="195"/>
      <c r="T51" s="23" t="str">
        <f t="shared" si="10"/>
        <v/>
      </c>
      <c r="U51" s="216" t="str">
        <f>CONCATENATE(入力シート!W64,入力シート!Y64)</f>
        <v/>
      </c>
      <c r="V51" s="217"/>
      <c r="W51" s="194" t="str">
        <f>IF(B51="","",VLOOKUP(B51,入力シート!$B$46:$CF$75,53,FALSE))</f>
        <v/>
      </c>
      <c r="X51" s="195"/>
      <c r="Y51" s="195"/>
      <c r="Z51" s="196"/>
      <c r="AA51" s="228" t="s">
        <v>290</v>
      </c>
      <c r="AB51" s="229"/>
      <c r="AC51" s="229"/>
      <c r="AD51" s="230"/>
      <c r="AE51" s="231" t="str">
        <f>IF(B51="","",VLOOKUP(B51,入力シート!$B$46:$CF$75,47,FALSE))</f>
        <v/>
      </c>
      <c r="AF51" s="232"/>
      <c r="AG51" s="232"/>
      <c r="AH51" s="232"/>
      <c r="AI51" s="232"/>
      <c r="AJ51" s="232"/>
      <c r="AK51" s="233"/>
      <c r="AL51" s="586" t="str">
        <f>IF(B51="","",VLOOKUP(B51,入力シート!$B$46:$CF$75,13,FALSE))</f>
        <v/>
      </c>
      <c r="AM51" s="587"/>
      <c r="AN51" s="587"/>
      <c r="AO51" s="587"/>
      <c r="AP51" s="587"/>
      <c r="AQ51" s="587"/>
      <c r="AR51" s="587"/>
      <c r="AS51" s="587"/>
      <c r="AT51" s="587" t="str">
        <f>IF(B51="","",VLOOKUP(B51,入力シート!$B$46:$CF$75,18,FALSE))</f>
        <v/>
      </c>
      <c r="AU51" s="587"/>
      <c r="AV51" s="587"/>
      <c r="AW51" s="587"/>
      <c r="AX51" s="587"/>
      <c r="AY51" s="588"/>
    </row>
    <row r="52" spans="2:51">
      <c r="B52" s="14" t="str">
        <f>IF(入力シート!D65="","",入力シート!B65)</f>
        <v/>
      </c>
      <c r="C52" s="224" t="str">
        <f>IF(B52="","",VLOOKUP(B52,入力シート!$B$46:$CF$108,3,FALSE))</f>
        <v/>
      </c>
      <c r="D52" s="224"/>
      <c r="E52" s="224"/>
      <c r="F52" s="224"/>
      <c r="G52" s="224"/>
      <c r="H52" s="224"/>
      <c r="I52" s="224"/>
      <c r="J52" s="224"/>
      <c r="K52" s="225"/>
      <c r="L52" s="191" t="str">
        <f>IF(入力シート!D65="","",入力シート!BB65)</f>
        <v/>
      </c>
      <c r="M52" s="192"/>
      <c r="N52" s="192"/>
      <c r="O52" s="193"/>
      <c r="P52" s="194" t="str">
        <f>IF(B52="","",VLOOKUP(B52,入力シート!$B$46:$CF$75,50,FALSE))</f>
        <v/>
      </c>
      <c r="Q52" s="195"/>
      <c r="R52" s="195"/>
      <c r="S52" s="195"/>
      <c r="T52" s="23" t="str">
        <f t="shared" si="10"/>
        <v/>
      </c>
      <c r="U52" s="216" t="str">
        <f>CONCATENATE(入力シート!W65,入力シート!Y65)</f>
        <v/>
      </c>
      <c r="V52" s="217"/>
      <c r="W52" s="194" t="str">
        <f>IF(B52="","",VLOOKUP(B52,入力シート!$B$46:$CF$75,53,FALSE))</f>
        <v/>
      </c>
      <c r="X52" s="195"/>
      <c r="Y52" s="195"/>
      <c r="Z52" s="196"/>
      <c r="AA52" s="228" t="s">
        <v>290</v>
      </c>
      <c r="AB52" s="229"/>
      <c r="AC52" s="229"/>
      <c r="AD52" s="230"/>
      <c r="AE52" s="231" t="str">
        <f>IF(B52="","",VLOOKUP(B52,入力シート!$B$46:$CF$75,47,FALSE))</f>
        <v/>
      </c>
      <c r="AF52" s="232"/>
      <c r="AG52" s="232"/>
      <c r="AH52" s="232"/>
      <c r="AI52" s="232"/>
      <c r="AJ52" s="232"/>
      <c r="AK52" s="233"/>
      <c r="AL52" s="586" t="str">
        <f>IF(B52="","",VLOOKUP(B52,入力シート!$B$46:$CF$75,13,FALSE))</f>
        <v/>
      </c>
      <c r="AM52" s="587"/>
      <c r="AN52" s="587"/>
      <c r="AO52" s="587"/>
      <c r="AP52" s="587"/>
      <c r="AQ52" s="587"/>
      <c r="AR52" s="587"/>
      <c r="AS52" s="587"/>
      <c r="AT52" s="587" t="str">
        <f>IF(B52="","",VLOOKUP(B52,入力シート!$B$46:$CF$75,18,FALSE))</f>
        <v/>
      </c>
      <c r="AU52" s="587"/>
      <c r="AV52" s="587"/>
      <c r="AW52" s="587"/>
      <c r="AX52" s="587"/>
      <c r="AY52" s="588"/>
    </row>
    <row r="53" spans="2:51">
      <c r="B53" s="14" t="str">
        <f>IF(入力シート!D66="","",入力シート!B66)</f>
        <v/>
      </c>
      <c r="C53" s="224" t="str">
        <f>IF(B53="","",VLOOKUP(B53,入力シート!$B$46:$CF$108,3,FALSE))</f>
        <v/>
      </c>
      <c r="D53" s="224"/>
      <c r="E53" s="224"/>
      <c r="F53" s="224"/>
      <c r="G53" s="224"/>
      <c r="H53" s="224"/>
      <c r="I53" s="224"/>
      <c r="J53" s="224"/>
      <c r="K53" s="225"/>
      <c r="L53" s="191" t="str">
        <f>IF(入力シート!D66="","",入力シート!BB66)</f>
        <v/>
      </c>
      <c r="M53" s="192"/>
      <c r="N53" s="192"/>
      <c r="O53" s="193"/>
      <c r="P53" s="194" t="str">
        <f>IF(B53="","",VLOOKUP(B53,入力シート!$B$46:$CF$75,50,FALSE))</f>
        <v/>
      </c>
      <c r="Q53" s="195"/>
      <c r="R53" s="195"/>
      <c r="S53" s="195"/>
      <c r="T53" s="23" t="str">
        <f>IF(P53="","","×")</f>
        <v/>
      </c>
      <c r="U53" s="216" t="str">
        <f>CONCATENATE(入力シート!W66,入力シート!Y66)</f>
        <v/>
      </c>
      <c r="V53" s="217"/>
      <c r="W53" s="194" t="str">
        <f>IF(B53="","",VLOOKUP(B53,入力シート!$B$46:$CF$75,53,FALSE))</f>
        <v/>
      </c>
      <c r="X53" s="195"/>
      <c r="Y53" s="195"/>
      <c r="Z53" s="196"/>
      <c r="AA53" s="228" t="s">
        <v>290</v>
      </c>
      <c r="AB53" s="229"/>
      <c r="AC53" s="229"/>
      <c r="AD53" s="230"/>
      <c r="AE53" s="231" t="str">
        <f>IF(B53="","",VLOOKUP(B53,入力シート!$B$46:$CF$75,47,FALSE))</f>
        <v/>
      </c>
      <c r="AF53" s="232"/>
      <c r="AG53" s="232"/>
      <c r="AH53" s="232"/>
      <c r="AI53" s="232"/>
      <c r="AJ53" s="232"/>
      <c r="AK53" s="233"/>
      <c r="AL53" s="586" t="str">
        <f>IF(B53="","",VLOOKUP(B53,入力シート!$B$46:$CF$75,13,FALSE))</f>
        <v/>
      </c>
      <c r="AM53" s="587"/>
      <c r="AN53" s="587"/>
      <c r="AO53" s="587"/>
      <c r="AP53" s="587"/>
      <c r="AQ53" s="587"/>
      <c r="AR53" s="587"/>
      <c r="AS53" s="587"/>
      <c r="AT53" s="587" t="str">
        <f>IF(B53="","",VLOOKUP(B53,入力シート!$B$46:$CF$75,18,FALSE))</f>
        <v/>
      </c>
      <c r="AU53" s="587"/>
      <c r="AV53" s="587"/>
      <c r="AW53" s="587"/>
      <c r="AX53" s="587"/>
      <c r="AY53" s="588"/>
    </row>
    <row r="54" spans="2:51">
      <c r="B54" s="14" t="str">
        <f>IF(入力シート!D67="","",入力シート!B67)</f>
        <v/>
      </c>
      <c r="C54" s="224" t="str">
        <f>IF(B54="","",VLOOKUP(B54,入力シート!$B$46:$CF$108,3,FALSE))</f>
        <v/>
      </c>
      <c r="D54" s="224"/>
      <c r="E54" s="224"/>
      <c r="F54" s="224"/>
      <c r="G54" s="224"/>
      <c r="H54" s="224"/>
      <c r="I54" s="224"/>
      <c r="J54" s="224"/>
      <c r="K54" s="225"/>
      <c r="L54" s="191" t="str">
        <f>IF(入力シート!D67="","",入力シート!BB67)</f>
        <v/>
      </c>
      <c r="M54" s="192"/>
      <c r="N54" s="192"/>
      <c r="O54" s="193"/>
      <c r="P54" s="194" t="str">
        <f>IF(B54="","",VLOOKUP(B54,入力シート!$B$46:$CF$75,50,FALSE))</f>
        <v/>
      </c>
      <c r="Q54" s="195"/>
      <c r="R54" s="195"/>
      <c r="S54" s="195"/>
      <c r="T54" s="23" t="str">
        <f t="shared" ref="T54:T57" si="11">IF(P54="","","×")</f>
        <v/>
      </c>
      <c r="U54" s="216" t="str">
        <f>CONCATENATE(入力シート!W67,入力シート!Y67)</f>
        <v/>
      </c>
      <c r="V54" s="217"/>
      <c r="W54" s="194" t="str">
        <f>IF(B54="","",VLOOKUP(B54,入力シート!$B$46:$CF$75,53,FALSE))</f>
        <v/>
      </c>
      <c r="X54" s="195"/>
      <c r="Y54" s="195"/>
      <c r="Z54" s="196"/>
      <c r="AA54" s="228" t="s">
        <v>290</v>
      </c>
      <c r="AB54" s="229"/>
      <c r="AC54" s="229"/>
      <c r="AD54" s="230"/>
      <c r="AE54" s="231" t="str">
        <f>IF(B54="","",VLOOKUP(B54,入力シート!$B$46:$CF$75,47,FALSE))</f>
        <v/>
      </c>
      <c r="AF54" s="232"/>
      <c r="AG54" s="232"/>
      <c r="AH54" s="232"/>
      <c r="AI54" s="232"/>
      <c r="AJ54" s="232"/>
      <c r="AK54" s="233"/>
      <c r="AL54" s="586" t="str">
        <f>IF(B54="","",VLOOKUP(B54,入力シート!$B$46:$CF$75,13,FALSE))</f>
        <v/>
      </c>
      <c r="AM54" s="587"/>
      <c r="AN54" s="587"/>
      <c r="AO54" s="587"/>
      <c r="AP54" s="587"/>
      <c r="AQ54" s="587"/>
      <c r="AR54" s="587"/>
      <c r="AS54" s="587"/>
      <c r="AT54" s="587" t="str">
        <f>IF(B54="","",VLOOKUP(B54,入力シート!$B$46:$CF$75,18,FALSE))</f>
        <v/>
      </c>
      <c r="AU54" s="587"/>
      <c r="AV54" s="587"/>
      <c r="AW54" s="587"/>
      <c r="AX54" s="587"/>
      <c r="AY54" s="588"/>
    </row>
    <row r="55" spans="2:51">
      <c r="B55" s="14" t="str">
        <f>IF(入力シート!D68="","",入力シート!B68)</f>
        <v/>
      </c>
      <c r="C55" s="224" t="str">
        <f>IF(B55="","",VLOOKUP(B55,入力シート!$B$46:$CF$108,3,FALSE))</f>
        <v/>
      </c>
      <c r="D55" s="224"/>
      <c r="E55" s="224"/>
      <c r="F55" s="224"/>
      <c r="G55" s="224"/>
      <c r="H55" s="224"/>
      <c r="I55" s="224"/>
      <c r="J55" s="224"/>
      <c r="K55" s="225"/>
      <c r="L55" s="191" t="str">
        <f>IF(入力シート!D68="","",入力シート!BB68)</f>
        <v/>
      </c>
      <c r="M55" s="192"/>
      <c r="N55" s="192"/>
      <c r="O55" s="193"/>
      <c r="P55" s="194" t="str">
        <f>IF(B55="","",VLOOKUP(B55,入力シート!$B$46:$CF$75,50,FALSE))</f>
        <v/>
      </c>
      <c r="Q55" s="195"/>
      <c r="R55" s="195"/>
      <c r="S55" s="195"/>
      <c r="T55" s="23" t="str">
        <f t="shared" si="11"/>
        <v/>
      </c>
      <c r="U55" s="216" t="str">
        <f>CONCATENATE(入力シート!W68,入力シート!Y68)</f>
        <v/>
      </c>
      <c r="V55" s="217"/>
      <c r="W55" s="194" t="str">
        <f>IF(B55="","",VLOOKUP(B55,入力シート!$B$46:$CF$75,53,FALSE))</f>
        <v/>
      </c>
      <c r="X55" s="195"/>
      <c r="Y55" s="195"/>
      <c r="Z55" s="196"/>
      <c r="AA55" s="228" t="s">
        <v>290</v>
      </c>
      <c r="AB55" s="229"/>
      <c r="AC55" s="229"/>
      <c r="AD55" s="230"/>
      <c r="AE55" s="231" t="str">
        <f>IF(B55="","",VLOOKUP(B55,入力シート!$B$46:$CF$75,47,FALSE))</f>
        <v/>
      </c>
      <c r="AF55" s="232"/>
      <c r="AG55" s="232"/>
      <c r="AH55" s="232"/>
      <c r="AI55" s="232"/>
      <c r="AJ55" s="232"/>
      <c r="AK55" s="233"/>
      <c r="AL55" s="586" t="str">
        <f>IF(B55="","",VLOOKUP(B55,入力シート!$B$46:$CF$75,13,FALSE))</f>
        <v/>
      </c>
      <c r="AM55" s="587"/>
      <c r="AN55" s="587"/>
      <c r="AO55" s="587"/>
      <c r="AP55" s="587"/>
      <c r="AQ55" s="587"/>
      <c r="AR55" s="587"/>
      <c r="AS55" s="587"/>
      <c r="AT55" s="587" t="str">
        <f>IF(B55="","",VLOOKUP(B55,入力シート!$B$46:$CF$75,18,FALSE))</f>
        <v/>
      </c>
      <c r="AU55" s="587"/>
      <c r="AV55" s="587"/>
      <c r="AW55" s="587"/>
      <c r="AX55" s="587"/>
      <c r="AY55" s="588"/>
    </row>
    <row r="56" spans="2:51">
      <c r="B56" s="14" t="str">
        <f>IF(入力シート!D69="","",入力シート!B69)</f>
        <v/>
      </c>
      <c r="C56" s="224" t="str">
        <f>IF(B56="","",VLOOKUP(B56,入力シート!$B$46:$CF$108,3,FALSE))</f>
        <v/>
      </c>
      <c r="D56" s="224"/>
      <c r="E56" s="224"/>
      <c r="F56" s="224"/>
      <c r="G56" s="224"/>
      <c r="H56" s="224"/>
      <c r="I56" s="224"/>
      <c r="J56" s="224"/>
      <c r="K56" s="225"/>
      <c r="L56" s="191" t="str">
        <f>IF(入力シート!D69="","",入力シート!BB69)</f>
        <v/>
      </c>
      <c r="M56" s="192"/>
      <c r="N56" s="192"/>
      <c r="O56" s="193"/>
      <c r="P56" s="194" t="str">
        <f>IF(B56="","",VLOOKUP(B56,入力シート!$B$46:$CF$75,50,FALSE))</f>
        <v/>
      </c>
      <c r="Q56" s="195"/>
      <c r="R56" s="195"/>
      <c r="S56" s="195"/>
      <c r="T56" s="23" t="str">
        <f t="shared" si="11"/>
        <v/>
      </c>
      <c r="U56" s="216" t="str">
        <f>CONCATENATE(入力シート!W69,入力シート!Y69)</f>
        <v/>
      </c>
      <c r="V56" s="217"/>
      <c r="W56" s="194" t="str">
        <f>IF(B56="","",VLOOKUP(B56,入力シート!$B$46:$CF$75,53,FALSE))</f>
        <v/>
      </c>
      <c r="X56" s="195"/>
      <c r="Y56" s="195"/>
      <c r="Z56" s="196"/>
      <c r="AA56" s="228" t="s">
        <v>290</v>
      </c>
      <c r="AB56" s="229"/>
      <c r="AC56" s="229"/>
      <c r="AD56" s="230"/>
      <c r="AE56" s="231" t="str">
        <f>IF(B56="","",VLOOKUP(B56,入力シート!$B$46:$CF$75,47,FALSE))</f>
        <v/>
      </c>
      <c r="AF56" s="232"/>
      <c r="AG56" s="232"/>
      <c r="AH56" s="232"/>
      <c r="AI56" s="232"/>
      <c r="AJ56" s="232"/>
      <c r="AK56" s="233"/>
      <c r="AL56" s="586" t="str">
        <f>IF(B56="","",VLOOKUP(B56,入力シート!$B$46:$CF$75,13,FALSE))</f>
        <v/>
      </c>
      <c r="AM56" s="587"/>
      <c r="AN56" s="587"/>
      <c r="AO56" s="587"/>
      <c r="AP56" s="587"/>
      <c r="AQ56" s="587"/>
      <c r="AR56" s="587"/>
      <c r="AS56" s="587"/>
      <c r="AT56" s="587" t="str">
        <f>IF(B56="","",VLOOKUP(B56,入力シート!$B$46:$CF$75,18,FALSE))</f>
        <v/>
      </c>
      <c r="AU56" s="587"/>
      <c r="AV56" s="587"/>
      <c r="AW56" s="587"/>
      <c r="AX56" s="587"/>
      <c r="AY56" s="588"/>
    </row>
    <row r="57" spans="2:51">
      <c r="B57" s="14" t="str">
        <f>IF(入力シート!D70="","",入力シート!B70)</f>
        <v/>
      </c>
      <c r="C57" s="224" t="str">
        <f>IF(B57="","",VLOOKUP(B57,入力シート!$B$46:$CF$108,3,FALSE))</f>
        <v/>
      </c>
      <c r="D57" s="224"/>
      <c r="E57" s="224"/>
      <c r="F57" s="224"/>
      <c r="G57" s="224"/>
      <c r="H57" s="224"/>
      <c r="I57" s="224"/>
      <c r="J57" s="224"/>
      <c r="K57" s="225"/>
      <c r="L57" s="191" t="str">
        <f>IF(入力シート!D70="","",入力シート!BB70)</f>
        <v/>
      </c>
      <c r="M57" s="192"/>
      <c r="N57" s="192"/>
      <c r="O57" s="193"/>
      <c r="P57" s="194" t="str">
        <f>IF(B57="","",VLOOKUP(B57,入力シート!$B$46:$CF$75,50,FALSE))</f>
        <v/>
      </c>
      <c r="Q57" s="195"/>
      <c r="R57" s="195"/>
      <c r="S57" s="195"/>
      <c r="T57" s="23" t="str">
        <f t="shared" si="11"/>
        <v/>
      </c>
      <c r="U57" s="216" t="str">
        <f>CONCATENATE(入力シート!W70,入力シート!Y70)</f>
        <v/>
      </c>
      <c r="V57" s="217"/>
      <c r="W57" s="194" t="str">
        <f>IF(B57="","",VLOOKUP(B57,入力シート!$B$46:$CF$75,53,FALSE))</f>
        <v/>
      </c>
      <c r="X57" s="195"/>
      <c r="Y57" s="195"/>
      <c r="Z57" s="196"/>
      <c r="AA57" s="228" t="s">
        <v>290</v>
      </c>
      <c r="AB57" s="229"/>
      <c r="AC57" s="229"/>
      <c r="AD57" s="230"/>
      <c r="AE57" s="231" t="str">
        <f>IF(B57="","",VLOOKUP(B57,入力シート!$B$46:$CF$75,47,FALSE))</f>
        <v/>
      </c>
      <c r="AF57" s="232"/>
      <c r="AG57" s="232"/>
      <c r="AH57" s="232"/>
      <c r="AI57" s="232"/>
      <c r="AJ57" s="232"/>
      <c r="AK57" s="233"/>
      <c r="AL57" s="586" t="str">
        <f>IF(B57="","",VLOOKUP(B57,入力シート!$B$46:$CF$75,13,FALSE))</f>
        <v/>
      </c>
      <c r="AM57" s="587"/>
      <c r="AN57" s="587"/>
      <c r="AO57" s="587"/>
      <c r="AP57" s="587"/>
      <c r="AQ57" s="587"/>
      <c r="AR57" s="587"/>
      <c r="AS57" s="587"/>
      <c r="AT57" s="587" t="str">
        <f>IF(B57="","",VLOOKUP(B57,入力シート!$B$46:$CF$75,18,FALSE))</f>
        <v/>
      </c>
      <c r="AU57" s="587"/>
      <c r="AV57" s="587"/>
      <c r="AW57" s="587"/>
      <c r="AX57" s="587"/>
      <c r="AY57" s="588"/>
    </row>
    <row r="58" spans="2:51">
      <c r="B58" s="14" t="str">
        <f>IF(入力シート!D71="","",入力シート!B71)</f>
        <v/>
      </c>
      <c r="C58" s="224" t="str">
        <f>IF(B58="","",VLOOKUP(B58,入力シート!$B$46:$CF$108,3,FALSE))</f>
        <v/>
      </c>
      <c r="D58" s="224"/>
      <c r="E58" s="224"/>
      <c r="F58" s="224"/>
      <c r="G58" s="224"/>
      <c r="H58" s="224"/>
      <c r="I58" s="224"/>
      <c r="J58" s="224"/>
      <c r="K58" s="225"/>
      <c r="L58" s="191" t="str">
        <f>IF(入力シート!D71="","",入力シート!BB71)</f>
        <v/>
      </c>
      <c r="M58" s="192"/>
      <c r="N58" s="192"/>
      <c r="O58" s="193"/>
      <c r="P58" s="194" t="str">
        <f>IF(B58="","",VLOOKUP(B58,入力シート!$B$46:$CF$75,50,FALSE))</f>
        <v/>
      </c>
      <c r="Q58" s="195"/>
      <c r="R58" s="195"/>
      <c r="S58" s="195"/>
      <c r="T58" s="23" t="str">
        <f>IF(P58="","","×")</f>
        <v/>
      </c>
      <c r="U58" s="216" t="str">
        <f>CONCATENATE(入力シート!W71,入力シート!Y71)</f>
        <v/>
      </c>
      <c r="V58" s="217"/>
      <c r="W58" s="194" t="str">
        <f>IF(B58="","",VLOOKUP(B58,入力シート!$B$46:$CF$75,53,FALSE))</f>
        <v/>
      </c>
      <c r="X58" s="195"/>
      <c r="Y58" s="195"/>
      <c r="Z58" s="196"/>
      <c r="AA58" s="228" t="s">
        <v>290</v>
      </c>
      <c r="AB58" s="229"/>
      <c r="AC58" s="229"/>
      <c r="AD58" s="230"/>
      <c r="AE58" s="231" t="str">
        <f>IF(B58="","",VLOOKUP(B58,入力シート!$B$46:$CF$75,47,FALSE))</f>
        <v/>
      </c>
      <c r="AF58" s="232"/>
      <c r="AG58" s="232"/>
      <c r="AH58" s="232"/>
      <c r="AI58" s="232"/>
      <c r="AJ58" s="232"/>
      <c r="AK58" s="233"/>
      <c r="AL58" s="586" t="str">
        <f>IF(B58="","",VLOOKUP(B58,入力シート!$B$46:$CF$75,13,FALSE))</f>
        <v/>
      </c>
      <c r="AM58" s="587"/>
      <c r="AN58" s="587"/>
      <c r="AO58" s="587"/>
      <c r="AP58" s="587"/>
      <c r="AQ58" s="587"/>
      <c r="AR58" s="587"/>
      <c r="AS58" s="587"/>
      <c r="AT58" s="587" t="str">
        <f>IF(B58="","",VLOOKUP(B58,入力シート!$B$46:$CF$75,18,FALSE))</f>
        <v/>
      </c>
      <c r="AU58" s="587"/>
      <c r="AV58" s="587"/>
      <c r="AW58" s="587"/>
      <c r="AX58" s="587"/>
      <c r="AY58" s="588"/>
    </row>
    <row r="59" spans="2:51">
      <c r="B59" s="14" t="str">
        <f>IF(入力シート!D72="","",入力シート!B72)</f>
        <v/>
      </c>
      <c r="C59" s="224" t="str">
        <f>IF(B59="","",VLOOKUP(B59,入力シート!$B$46:$CF$108,3,FALSE))</f>
        <v/>
      </c>
      <c r="D59" s="224"/>
      <c r="E59" s="224"/>
      <c r="F59" s="224"/>
      <c r="G59" s="224"/>
      <c r="H59" s="224"/>
      <c r="I59" s="224"/>
      <c r="J59" s="224"/>
      <c r="K59" s="225"/>
      <c r="L59" s="191" t="str">
        <f>IF(入力シート!D72="","",入力シート!BB72)</f>
        <v/>
      </c>
      <c r="M59" s="192"/>
      <c r="N59" s="192"/>
      <c r="O59" s="193"/>
      <c r="P59" s="194" t="str">
        <f>IF(B59="","",VLOOKUP(B59,入力シート!$B$46:$CF$75,50,FALSE))</f>
        <v/>
      </c>
      <c r="Q59" s="195"/>
      <c r="R59" s="195"/>
      <c r="S59" s="195"/>
      <c r="T59" s="23" t="str">
        <f t="shared" ref="T59:T62" si="12">IF(P59="","","×")</f>
        <v/>
      </c>
      <c r="U59" s="216" t="str">
        <f>CONCATENATE(入力シート!W72,入力シート!Y72)</f>
        <v/>
      </c>
      <c r="V59" s="217"/>
      <c r="W59" s="194" t="str">
        <f>IF(B59="","",VLOOKUP(B59,入力シート!$B$46:$CF$75,53,FALSE))</f>
        <v/>
      </c>
      <c r="X59" s="195"/>
      <c r="Y59" s="195"/>
      <c r="Z59" s="196"/>
      <c r="AA59" s="228" t="s">
        <v>290</v>
      </c>
      <c r="AB59" s="229"/>
      <c r="AC59" s="229"/>
      <c r="AD59" s="230"/>
      <c r="AE59" s="231" t="str">
        <f>IF(B59="","",VLOOKUP(B59,入力シート!$B$46:$CF$75,47,FALSE))</f>
        <v/>
      </c>
      <c r="AF59" s="232"/>
      <c r="AG59" s="232"/>
      <c r="AH59" s="232"/>
      <c r="AI59" s="232"/>
      <c r="AJ59" s="232"/>
      <c r="AK59" s="233"/>
      <c r="AL59" s="586" t="str">
        <f>IF(B59="","",VLOOKUP(B59,入力シート!$B$46:$CF$75,13,FALSE))</f>
        <v/>
      </c>
      <c r="AM59" s="587"/>
      <c r="AN59" s="587"/>
      <c r="AO59" s="587"/>
      <c r="AP59" s="587"/>
      <c r="AQ59" s="587"/>
      <c r="AR59" s="587"/>
      <c r="AS59" s="587"/>
      <c r="AT59" s="587" t="str">
        <f>IF(B59="","",VLOOKUP(B59,入力シート!$B$46:$CF$75,18,FALSE))</f>
        <v/>
      </c>
      <c r="AU59" s="587"/>
      <c r="AV59" s="587"/>
      <c r="AW59" s="587"/>
      <c r="AX59" s="587"/>
      <c r="AY59" s="588"/>
    </row>
    <row r="60" spans="2:51">
      <c r="B60" s="14" t="str">
        <f>IF(入力シート!D73="","",入力シート!B73)</f>
        <v/>
      </c>
      <c r="C60" s="224" t="str">
        <f>IF(B60="","",VLOOKUP(B60,入力シート!$B$46:$CF$108,3,FALSE))</f>
        <v/>
      </c>
      <c r="D60" s="224"/>
      <c r="E60" s="224"/>
      <c r="F60" s="224"/>
      <c r="G60" s="224"/>
      <c r="H60" s="224"/>
      <c r="I60" s="224"/>
      <c r="J60" s="224"/>
      <c r="K60" s="225"/>
      <c r="L60" s="191" t="str">
        <f>IF(入力シート!D73="","",入力シート!BB73)</f>
        <v/>
      </c>
      <c r="M60" s="192"/>
      <c r="N60" s="192"/>
      <c r="O60" s="193"/>
      <c r="P60" s="194" t="str">
        <f>IF(B60="","",VLOOKUP(B60,入力シート!$B$46:$CF$75,50,FALSE))</f>
        <v/>
      </c>
      <c r="Q60" s="195"/>
      <c r="R60" s="195"/>
      <c r="S60" s="195"/>
      <c r="T60" s="23" t="str">
        <f t="shared" si="12"/>
        <v/>
      </c>
      <c r="U60" s="216" t="str">
        <f>CONCATENATE(入力シート!W73,入力シート!Y73)</f>
        <v/>
      </c>
      <c r="V60" s="217"/>
      <c r="W60" s="194" t="str">
        <f>IF(B60="","",VLOOKUP(B60,入力シート!$B$46:$CF$75,53,FALSE))</f>
        <v/>
      </c>
      <c r="X60" s="195"/>
      <c r="Y60" s="195"/>
      <c r="Z60" s="196"/>
      <c r="AA60" s="228" t="s">
        <v>290</v>
      </c>
      <c r="AB60" s="229"/>
      <c r="AC60" s="229"/>
      <c r="AD60" s="230"/>
      <c r="AE60" s="231" t="str">
        <f>IF(B60="","",VLOOKUP(B60,入力シート!$B$46:$CF$75,47,FALSE))</f>
        <v/>
      </c>
      <c r="AF60" s="232"/>
      <c r="AG60" s="232"/>
      <c r="AH60" s="232"/>
      <c r="AI60" s="232"/>
      <c r="AJ60" s="232"/>
      <c r="AK60" s="233"/>
      <c r="AL60" s="586" t="str">
        <f>IF(B60="","",VLOOKUP(B60,入力シート!$B$46:$CF$75,13,FALSE))</f>
        <v/>
      </c>
      <c r="AM60" s="587"/>
      <c r="AN60" s="587"/>
      <c r="AO60" s="587"/>
      <c r="AP60" s="587"/>
      <c r="AQ60" s="587"/>
      <c r="AR60" s="587"/>
      <c r="AS60" s="587"/>
      <c r="AT60" s="587" t="str">
        <f>IF(B60="","",VLOOKUP(B60,入力シート!$B$46:$CF$75,18,FALSE))</f>
        <v/>
      </c>
      <c r="AU60" s="587"/>
      <c r="AV60" s="587"/>
      <c r="AW60" s="587"/>
      <c r="AX60" s="587"/>
      <c r="AY60" s="588"/>
    </row>
    <row r="61" spans="2:51">
      <c r="B61" s="14" t="str">
        <f>IF(入力シート!D74="","",入力シート!B74)</f>
        <v/>
      </c>
      <c r="C61" s="224" t="str">
        <f>IF(B61="","",VLOOKUP(B61,入力シート!$B$46:$CF$108,3,FALSE))</f>
        <v/>
      </c>
      <c r="D61" s="224"/>
      <c r="E61" s="224"/>
      <c r="F61" s="224"/>
      <c r="G61" s="224"/>
      <c r="H61" s="224"/>
      <c r="I61" s="224"/>
      <c r="J61" s="224"/>
      <c r="K61" s="225"/>
      <c r="L61" s="191" t="str">
        <f>IF(入力シート!D74="","",入力シート!BB74)</f>
        <v/>
      </c>
      <c r="M61" s="192"/>
      <c r="N61" s="192"/>
      <c r="O61" s="193"/>
      <c r="P61" s="194" t="str">
        <f>IF(B61="","",VLOOKUP(B61,入力シート!$B$46:$CF$75,50,FALSE))</f>
        <v/>
      </c>
      <c r="Q61" s="195"/>
      <c r="R61" s="195"/>
      <c r="S61" s="195"/>
      <c r="T61" s="23" t="str">
        <f t="shared" si="12"/>
        <v/>
      </c>
      <c r="U61" s="216" t="str">
        <f>CONCATENATE(入力シート!W74,入力シート!Y74)</f>
        <v/>
      </c>
      <c r="V61" s="217"/>
      <c r="W61" s="194" t="str">
        <f>IF(B61="","",VLOOKUP(B61,入力シート!$B$46:$CF$75,53,FALSE))</f>
        <v/>
      </c>
      <c r="X61" s="195"/>
      <c r="Y61" s="195"/>
      <c r="Z61" s="196"/>
      <c r="AA61" s="228" t="s">
        <v>290</v>
      </c>
      <c r="AB61" s="229"/>
      <c r="AC61" s="229"/>
      <c r="AD61" s="230"/>
      <c r="AE61" s="231" t="str">
        <f>IF(B61="","",VLOOKUP(B61,入力シート!$B$46:$CF$75,47,FALSE))</f>
        <v/>
      </c>
      <c r="AF61" s="232"/>
      <c r="AG61" s="232"/>
      <c r="AH61" s="232"/>
      <c r="AI61" s="232"/>
      <c r="AJ61" s="232"/>
      <c r="AK61" s="233"/>
      <c r="AL61" s="586" t="str">
        <f>IF(B61="","",VLOOKUP(B61,入力シート!$B$46:$CF$75,13,FALSE))</f>
        <v/>
      </c>
      <c r="AM61" s="587"/>
      <c r="AN61" s="587"/>
      <c r="AO61" s="587"/>
      <c r="AP61" s="587"/>
      <c r="AQ61" s="587"/>
      <c r="AR61" s="587"/>
      <c r="AS61" s="587"/>
      <c r="AT61" s="587" t="str">
        <f>IF(B61="","",VLOOKUP(B61,入力シート!$B$46:$CF$75,18,FALSE))</f>
        <v/>
      </c>
      <c r="AU61" s="587"/>
      <c r="AV61" s="587"/>
      <c r="AW61" s="587"/>
      <c r="AX61" s="587"/>
      <c r="AY61" s="588"/>
    </row>
    <row r="62" spans="2:51">
      <c r="B62" s="14" t="str">
        <f>IF(入力シート!D75="","",入力シート!B75)</f>
        <v/>
      </c>
      <c r="C62" s="224" t="str">
        <f>IF(B62="","",VLOOKUP(B62,入力シート!$B$46:$CF$108,3,FALSE))</f>
        <v/>
      </c>
      <c r="D62" s="224"/>
      <c r="E62" s="224"/>
      <c r="F62" s="224"/>
      <c r="G62" s="224"/>
      <c r="H62" s="224"/>
      <c r="I62" s="224"/>
      <c r="J62" s="224"/>
      <c r="K62" s="225"/>
      <c r="L62" s="191" t="str">
        <f>IF(入力シート!D75="","",入力シート!BB75)</f>
        <v/>
      </c>
      <c r="M62" s="192"/>
      <c r="N62" s="192"/>
      <c r="O62" s="193"/>
      <c r="P62" s="194" t="str">
        <f>IF(B62="","",VLOOKUP(B62,入力シート!$B$46:$CF$75,50,FALSE))</f>
        <v/>
      </c>
      <c r="Q62" s="195"/>
      <c r="R62" s="195"/>
      <c r="S62" s="195"/>
      <c r="T62" s="23" t="str">
        <f t="shared" si="12"/>
        <v/>
      </c>
      <c r="U62" s="216" t="str">
        <f>CONCATENATE(入力シート!W75,入力シート!Y75)</f>
        <v/>
      </c>
      <c r="V62" s="217"/>
      <c r="W62" s="194" t="str">
        <f>IF(B62="","",VLOOKUP(B62,入力シート!$B$46:$CF$75,53,FALSE))</f>
        <v/>
      </c>
      <c r="X62" s="195"/>
      <c r="Y62" s="195"/>
      <c r="Z62" s="196"/>
      <c r="AA62" s="228" t="s">
        <v>290</v>
      </c>
      <c r="AB62" s="229"/>
      <c r="AC62" s="229"/>
      <c r="AD62" s="230"/>
      <c r="AE62" s="231" t="str">
        <f>IF(B62="","",VLOOKUP(B62,入力シート!$B$46:$CF$75,47,FALSE))</f>
        <v/>
      </c>
      <c r="AF62" s="232"/>
      <c r="AG62" s="232"/>
      <c r="AH62" s="232"/>
      <c r="AI62" s="232"/>
      <c r="AJ62" s="232"/>
      <c r="AK62" s="233"/>
      <c r="AL62" s="586" t="str">
        <f>IF(B62="","",VLOOKUP(B62,入力シート!$B$46:$CF$75,13,FALSE))</f>
        <v/>
      </c>
      <c r="AM62" s="587"/>
      <c r="AN62" s="587"/>
      <c r="AO62" s="587"/>
      <c r="AP62" s="587"/>
      <c r="AQ62" s="587"/>
      <c r="AR62" s="587"/>
      <c r="AS62" s="587"/>
      <c r="AT62" s="587" t="str">
        <f>IF(B62="","",VLOOKUP(B62,入力シート!$B$46:$CF$75,18,FALSE))</f>
        <v/>
      </c>
      <c r="AU62" s="587"/>
      <c r="AV62" s="587"/>
      <c r="AW62" s="587"/>
      <c r="AX62" s="587"/>
      <c r="AY62" s="588"/>
    </row>
    <row r="63" spans="2:51">
      <c r="B63" s="14"/>
      <c r="C63" s="32"/>
      <c r="D63" s="32"/>
      <c r="E63" s="32"/>
      <c r="F63" s="32"/>
      <c r="G63" s="32"/>
      <c r="H63" s="32"/>
      <c r="I63" s="32"/>
      <c r="J63" s="32"/>
      <c r="K63" s="33"/>
      <c r="L63" s="19"/>
      <c r="M63" s="2"/>
      <c r="N63" s="2"/>
      <c r="O63" s="20"/>
      <c r="P63" s="21"/>
      <c r="Q63" s="22"/>
      <c r="R63" s="22"/>
      <c r="S63" s="22"/>
      <c r="T63" s="23"/>
      <c r="U63" s="24"/>
      <c r="V63" s="25"/>
      <c r="W63" s="21"/>
      <c r="X63" s="22"/>
      <c r="Y63" s="22"/>
      <c r="Z63" s="26"/>
      <c r="AA63" s="27"/>
      <c r="AD63" s="28"/>
      <c r="AE63" s="46"/>
      <c r="AF63" s="62"/>
      <c r="AG63" s="62"/>
      <c r="AH63" s="62"/>
      <c r="AI63" s="62"/>
      <c r="AJ63" s="62"/>
      <c r="AK63" s="45"/>
      <c r="AL63" s="29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1"/>
    </row>
    <row r="64" spans="2:51">
      <c r="B64" s="14" t="s">
        <v>295</v>
      </c>
      <c r="C64" s="32"/>
      <c r="D64" s="32"/>
      <c r="E64" s="32"/>
      <c r="F64" s="32"/>
      <c r="G64" s="32"/>
      <c r="H64" s="32"/>
      <c r="I64" s="32"/>
      <c r="J64" s="32"/>
      <c r="K64" s="33"/>
      <c r="L64" s="19"/>
      <c r="M64" s="2"/>
      <c r="N64" s="2"/>
      <c r="O64" s="20"/>
      <c r="P64" s="21"/>
      <c r="Q64" s="22"/>
      <c r="R64" s="22"/>
      <c r="S64" s="22"/>
      <c r="T64" s="23"/>
      <c r="U64" s="24"/>
      <c r="V64" s="25"/>
      <c r="W64" s="237">
        <f>SUM(W65:Z95)</f>
        <v>0</v>
      </c>
      <c r="X64" s="238"/>
      <c r="Y64" s="238"/>
      <c r="Z64" s="239"/>
      <c r="AA64" s="57"/>
      <c r="AB64" s="58"/>
      <c r="AC64" s="58"/>
      <c r="AD64" s="59"/>
      <c r="AE64" s="46"/>
      <c r="AF64" s="62"/>
      <c r="AG64" s="62"/>
      <c r="AH64" s="62"/>
      <c r="AI64" s="62"/>
      <c r="AJ64" s="62"/>
      <c r="AK64" s="45"/>
      <c r="AL64" s="234" t="s">
        <v>19</v>
      </c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6"/>
    </row>
    <row r="65" spans="2:51">
      <c r="B65" s="14" t="str">
        <f>IF(入力シート!D79="","",入力シート!B79)</f>
        <v/>
      </c>
      <c r="C65" s="224" t="str">
        <f>IF(B65="","",VLOOKUP(B65,入力シート!$B$79:$AR$108,3,FALSE))</f>
        <v/>
      </c>
      <c r="D65" s="224"/>
      <c r="E65" s="224"/>
      <c r="F65" s="224"/>
      <c r="G65" s="224"/>
      <c r="H65" s="224"/>
      <c r="I65" s="224"/>
      <c r="J65" s="224"/>
      <c r="K65" s="225"/>
      <c r="L65" s="191" t="str">
        <f>P65</f>
        <v/>
      </c>
      <c r="M65" s="192"/>
      <c r="N65" s="192"/>
      <c r="O65" s="193"/>
      <c r="P65" s="194" t="str">
        <f>IF(B65="","",VLOOKUP(B65,入力シート!$B$79:$AR$108,35,FALSE))</f>
        <v/>
      </c>
      <c r="Q65" s="195"/>
      <c r="R65" s="195"/>
      <c r="S65" s="195"/>
      <c r="T65" s="23" t="str">
        <f>IF(入力シート!D79="","","－")</f>
        <v/>
      </c>
      <c r="U65" s="240" t="str">
        <f>IF(B65="","",VLOOKUP(B65,入力シート!$B$79:$AR$108,38,FALSE))</f>
        <v/>
      </c>
      <c r="V65" s="241"/>
      <c r="W65" s="194" t="str">
        <f>IF(B65="","",VLOOKUP(B65,入力シート!$B$79:$AR$108,35,FALSE))</f>
        <v/>
      </c>
      <c r="X65" s="195"/>
      <c r="Y65" s="195"/>
      <c r="Z65" s="196"/>
      <c r="AA65" s="197" t="str">
        <f t="shared" ref="AA65" si="13">U65</f>
        <v/>
      </c>
      <c r="AB65" s="198"/>
      <c r="AC65" s="198"/>
      <c r="AD65" s="199"/>
      <c r="AE65" s="589" t="str">
        <f>IF(B65="","",VLOOKUP(B65,入力シート!$B$79:$AR$108,27,FALSE))</f>
        <v/>
      </c>
      <c r="AF65" s="590"/>
      <c r="AG65" s="590"/>
      <c r="AH65" s="590"/>
      <c r="AI65" s="590"/>
      <c r="AJ65" s="590"/>
      <c r="AK65" s="591"/>
      <c r="AL65" s="598" t="str">
        <f>IF(B65="","",VLOOKUP(B65,入力シート!$B$79:$AR$108,18,FALSE))</f>
        <v/>
      </c>
      <c r="AM65" s="599"/>
      <c r="AN65" s="599"/>
      <c r="AO65" s="599"/>
      <c r="AP65" s="599"/>
      <c r="AQ65" s="599"/>
      <c r="AR65" s="599"/>
      <c r="AS65" s="599"/>
      <c r="AT65" s="599"/>
      <c r="AU65" s="599"/>
      <c r="AV65" s="599"/>
      <c r="AW65" s="599"/>
      <c r="AX65" s="599"/>
      <c r="AY65" s="600"/>
    </row>
    <row r="66" spans="2:51">
      <c r="B66" s="14" t="str">
        <f>IF(入力シート!D80="","",入力シート!B80)</f>
        <v/>
      </c>
      <c r="C66" s="224" t="str">
        <f>IF(B66="","",VLOOKUP(B66,入力シート!$B$79:$AR$108,3,FALSE))</f>
        <v/>
      </c>
      <c r="D66" s="224"/>
      <c r="E66" s="224"/>
      <c r="F66" s="224"/>
      <c r="G66" s="224"/>
      <c r="H66" s="224"/>
      <c r="I66" s="224"/>
      <c r="J66" s="224"/>
      <c r="K66" s="225"/>
      <c r="L66" s="191" t="str">
        <f t="shared" ref="L66:L94" si="14">P66</f>
        <v/>
      </c>
      <c r="M66" s="192"/>
      <c r="N66" s="192"/>
      <c r="O66" s="193"/>
      <c r="P66" s="194" t="str">
        <f>IF(B66="","",VLOOKUP(B66,入力シート!$B$79:$AR$108,35,FALSE))</f>
        <v/>
      </c>
      <c r="Q66" s="195"/>
      <c r="R66" s="195"/>
      <c r="S66" s="195"/>
      <c r="T66" s="23" t="str">
        <f>IF(入力シート!D80="","","－")</f>
        <v/>
      </c>
      <c r="U66" s="240" t="str">
        <f>IF(B66="","",VLOOKUP(B66,入力シート!$B$79:$AR$108,38,FALSE))</f>
        <v/>
      </c>
      <c r="V66" s="241"/>
      <c r="W66" s="194" t="str">
        <f>IF(B66="","",VLOOKUP(B66,入力シート!$B$79:$AR$108,35,FALSE))</f>
        <v/>
      </c>
      <c r="X66" s="195"/>
      <c r="Y66" s="195"/>
      <c r="Z66" s="196"/>
      <c r="AA66" s="197" t="str">
        <f t="shared" ref="AA66:AA94" si="15">U66</f>
        <v/>
      </c>
      <c r="AB66" s="198"/>
      <c r="AC66" s="198"/>
      <c r="AD66" s="199"/>
      <c r="AE66" s="589" t="str">
        <f>IF(B66="","",VLOOKUP(B66,入力シート!$B$79:$AR$108,27,FALSE))</f>
        <v/>
      </c>
      <c r="AF66" s="590"/>
      <c r="AG66" s="590"/>
      <c r="AH66" s="590"/>
      <c r="AI66" s="590"/>
      <c r="AJ66" s="590"/>
      <c r="AK66" s="591"/>
      <c r="AL66" s="598" t="str">
        <f>IF(B66="","",VLOOKUP(B66,入力シート!$B$79:$AR$108,18,FALSE))</f>
        <v/>
      </c>
      <c r="AM66" s="599"/>
      <c r="AN66" s="599"/>
      <c r="AO66" s="599"/>
      <c r="AP66" s="599"/>
      <c r="AQ66" s="599"/>
      <c r="AR66" s="599"/>
      <c r="AS66" s="599"/>
      <c r="AT66" s="599"/>
      <c r="AU66" s="599"/>
      <c r="AV66" s="599"/>
      <c r="AW66" s="599"/>
      <c r="AX66" s="599"/>
      <c r="AY66" s="600"/>
    </row>
    <row r="67" spans="2:51">
      <c r="B67" s="14" t="str">
        <f>IF(入力シート!D81="","",入力シート!B81)</f>
        <v/>
      </c>
      <c r="C67" s="224" t="str">
        <f>IF(B67="","",VLOOKUP(B67,入力シート!$B$79:$AR$108,3,FALSE))</f>
        <v/>
      </c>
      <c r="D67" s="224"/>
      <c r="E67" s="224"/>
      <c r="F67" s="224"/>
      <c r="G67" s="224"/>
      <c r="H67" s="224"/>
      <c r="I67" s="224"/>
      <c r="J67" s="224"/>
      <c r="K67" s="225"/>
      <c r="L67" s="191" t="str">
        <f t="shared" si="14"/>
        <v/>
      </c>
      <c r="M67" s="192"/>
      <c r="N67" s="192"/>
      <c r="O67" s="193"/>
      <c r="P67" s="194" t="str">
        <f>IF(B67="","",VLOOKUP(B67,入力シート!$B$79:$AR$108,35,FALSE))</f>
        <v/>
      </c>
      <c r="Q67" s="195"/>
      <c r="R67" s="195"/>
      <c r="S67" s="195"/>
      <c r="T67" s="23" t="str">
        <f>IF(入力シート!D81="","","－")</f>
        <v/>
      </c>
      <c r="U67" s="240" t="str">
        <f>IF(B67="","",VLOOKUP(B67,入力シート!$B$79:$AR$108,38,FALSE))</f>
        <v/>
      </c>
      <c r="V67" s="241"/>
      <c r="W67" s="194" t="str">
        <f>IF(B67="","",VLOOKUP(B67,入力シート!$B$79:$AR$108,35,FALSE))</f>
        <v/>
      </c>
      <c r="X67" s="195"/>
      <c r="Y67" s="195"/>
      <c r="Z67" s="196"/>
      <c r="AA67" s="197" t="str">
        <f t="shared" si="15"/>
        <v/>
      </c>
      <c r="AB67" s="198"/>
      <c r="AC67" s="198"/>
      <c r="AD67" s="199"/>
      <c r="AE67" s="589" t="str">
        <f>IF(B67="","",VLOOKUP(B67,入力シート!$B$79:$AR$108,27,FALSE))</f>
        <v/>
      </c>
      <c r="AF67" s="590"/>
      <c r="AG67" s="590"/>
      <c r="AH67" s="590"/>
      <c r="AI67" s="590"/>
      <c r="AJ67" s="590"/>
      <c r="AK67" s="591"/>
      <c r="AL67" s="598" t="str">
        <f>IF(B67="","",VLOOKUP(B67,入力シート!$B$79:$AR$108,18,FALSE))</f>
        <v/>
      </c>
      <c r="AM67" s="599"/>
      <c r="AN67" s="599"/>
      <c r="AO67" s="599"/>
      <c r="AP67" s="599"/>
      <c r="AQ67" s="599"/>
      <c r="AR67" s="599"/>
      <c r="AS67" s="599"/>
      <c r="AT67" s="599"/>
      <c r="AU67" s="599"/>
      <c r="AV67" s="599"/>
      <c r="AW67" s="599"/>
      <c r="AX67" s="599"/>
      <c r="AY67" s="600"/>
    </row>
    <row r="68" spans="2:51">
      <c r="B68" s="14" t="str">
        <f>IF(入力シート!D82="","",入力シート!B82)</f>
        <v/>
      </c>
      <c r="C68" s="224" t="str">
        <f>IF(B68="","",VLOOKUP(B68,入力シート!$B$79:$AR$108,3,FALSE))</f>
        <v/>
      </c>
      <c r="D68" s="224"/>
      <c r="E68" s="224"/>
      <c r="F68" s="224"/>
      <c r="G68" s="224"/>
      <c r="H68" s="224"/>
      <c r="I68" s="224"/>
      <c r="J68" s="224"/>
      <c r="K68" s="225"/>
      <c r="L68" s="191" t="str">
        <f t="shared" si="14"/>
        <v/>
      </c>
      <c r="M68" s="192"/>
      <c r="N68" s="192"/>
      <c r="O68" s="193"/>
      <c r="P68" s="194" t="str">
        <f>IF(B68="","",VLOOKUP(B68,入力シート!$B$79:$AR$108,35,FALSE))</f>
        <v/>
      </c>
      <c r="Q68" s="195"/>
      <c r="R68" s="195"/>
      <c r="S68" s="195"/>
      <c r="T68" s="23" t="str">
        <f>IF(入力シート!D82="","","－")</f>
        <v/>
      </c>
      <c r="U68" s="240" t="str">
        <f>IF(B68="","",VLOOKUP(B68,入力シート!$B$79:$AR$108,38,FALSE))</f>
        <v/>
      </c>
      <c r="V68" s="241"/>
      <c r="W68" s="194" t="str">
        <f>IF(B68="","",VLOOKUP(B68,入力シート!$B$79:$AR$108,35,FALSE))</f>
        <v/>
      </c>
      <c r="X68" s="195"/>
      <c r="Y68" s="195"/>
      <c r="Z68" s="196"/>
      <c r="AA68" s="197" t="str">
        <f t="shared" si="15"/>
        <v/>
      </c>
      <c r="AB68" s="198"/>
      <c r="AC68" s="198"/>
      <c r="AD68" s="199"/>
      <c r="AE68" s="589" t="str">
        <f>IF(B68="","",VLOOKUP(B68,入力シート!$B$79:$AR$108,27,FALSE))</f>
        <v/>
      </c>
      <c r="AF68" s="590"/>
      <c r="AG68" s="590"/>
      <c r="AH68" s="590"/>
      <c r="AI68" s="590"/>
      <c r="AJ68" s="590"/>
      <c r="AK68" s="591"/>
      <c r="AL68" s="592" t="str">
        <f>IF(B68="","",VLOOKUP(B68,入力シート!$B$79:$AR$108,18,FALSE))</f>
        <v/>
      </c>
      <c r="AM68" s="592"/>
      <c r="AN68" s="592"/>
      <c r="AO68" s="592"/>
      <c r="AP68" s="592"/>
      <c r="AQ68" s="592"/>
      <c r="AR68" s="592"/>
      <c r="AS68" s="592"/>
      <c r="AT68" s="592"/>
      <c r="AU68" s="592"/>
      <c r="AV68" s="592"/>
      <c r="AW68" s="592"/>
      <c r="AX68" s="592"/>
      <c r="AY68" s="593"/>
    </row>
    <row r="69" spans="2:51">
      <c r="B69" s="14" t="str">
        <f>IF(入力シート!D83="","",入力シート!B83)</f>
        <v/>
      </c>
      <c r="C69" s="224" t="str">
        <f>IF(B69="","",VLOOKUP(B69,入力シート!$B$79:$AR$108,3,FALSE))</f>
        <v/>
      </c>
      <c r="D69" s="224"/>
      <c r="E69" s="224"/>
      <c r="F69" s="224"/>
      <c r="G69" s="224"/>
      <c r="H69" s="224"/>
      <c r="I69" s="224"/>
      <c r="J69" s="224"/>
      <c r="K69" s="225"/>
      <c r="L69" s="191" t="str">
        <f t="shared" si="14"/>
        <v/>
      </c>
      <c r="M69" s="192"/>
      <c r="N69" s="192"/>
      <c r="O69" s="193"/>
      <c r="P69" s="194" t="str">
        <f>IF(B69="","",VLOOKUP(B69,入力シート!$B$79:$AR$108,35,FALSE))</f>
        <v/>
      </c>
      <c r="Q69" s="195"/>
      <c r="R69" s="195"/>
      <c r="S69" s="195"/>
      <c r="T69" s="23" t="str">
        <f>IF(入力シート!D83="","","－")</f>
        <v/>
      </c>
      <c r="U69" s="240" t="str">
        <f>IF(B69="","",VLOOKUP(B69,入力シート!$B$79:$AR$108,38,FALSE))</f>
        <v/>
      </c>
      <c r="V69" s="241"/>
      <c r="W69" s="194" t="str">
        <f>IF(B69="","",VLOOKUP(B69,入力シート!$B$79:$AR$108,35,FALSE))</f>
        <v/>
      </c>
      <c r="X69" s="195"/>
      <c r="Y69" s="195"/>
      <c r="Z69" s="196"/>
      <c r="AA69" s="197" t="str">
        <f t="shared" si="15"/>
        <v/>
      </c>
      <c r="AB69" s="198"/>
      <c r="AC69" s="198"/>
      <c r="AD69" s="199"/>
      <c r="AE69" s="589" t="str">
        <f>IF(B69="","",VLOOKUP(B69,入力シート!$B$79:$AR$108,27,FALSE))</f>
        <v/>
      </c>
      <c r="AF69" s="590"/>
      <c r="AG69" s="590"/>
      <c r="AH69" s="590"/>
      <c r="AI69" s="590"/>
      <c r="AJ69" s="590"/>
      <c r="AK69" s="591"/>
      <c r="AL69" s="592" t="str">
        <f>IF(B69="","",VLOOKUP(B69,入力シート!$B$79:$AR$108,18,FALSE))</f>
        <v/>
      </c>
      <c r="AM69" s="592"/>
      <c r="AN69" s="592"/>
      <c r="AO69" s="592"/>
      <c r="AP69" s="592"/>
      <c r="AQ69" s="592"/>
      <c r="AR69" s="592"/>
      <c r="AS69" s="592"/>
      <c r="AT69" s="592"/>
      <c r="AU69" s="592"/>
      <c r="AV69" s="592"/>
      <c r="AW69" s="592"/>
      <c r="AX69" s="592"/>
      <c r="AY69" s="593"/>
    </row>
    <row r="70" spans="2:51">
      <c r="B70" s="14" t="str">
        <f>IF(入力シート!D84="","",入力シート!B84)</f>
        <v/>
      </c>
      <c r="C70" s="224" t="str">
        <f>IF(B70="","",VLOOKUP(B70,入力シート!$B$79:$AR$108,3,FALSE))</f>
        <v/>
      </c>
      <c r="D70" s="224"/>
      <c r="E70" s="224"/>
      <c r="F70" s="224"/>
      <c r="G70" s="224"/>
      <c r="H70" s="224"/>
      <c r="I70" s="224"/>
      <c r="J70" s="224"/>
      <c r="K70" s="225"/>
      <c r="L70" s="191" t="str">
        <f t="shared" si="14"/>
        <v/>
      </c>
      <c r="M70" s="192"/>
      <c r="N70" s="192"/>
      <c r="O70" s="193"/>
      <c r="P70" s="194" t="str">
        <f>IF(B70="","",VLOOKUP(B70,入力シート!$B$79:$AR$108,35,FALSE))</f>
        <v/>
      </c>
      <c r="Q70" s="195"/>
      <c r="R70" s="195"/>
      <c r="S70" s="195"/>
      <c r="T70" s="23" t="str">
        <f>IF(入力シート!D84="","","－")</f>
        <v/>
      </c>
      <c r="U70" s="240" t="str">
        <f>IF(B70="","",VLOOKUP(B70,入力シート!$B$79:$AR$108,38,FALSE))</f>
        <v/>
      </c>
      <c r="V70" s="241"/>
      <c r="W70" s="194" t="str">
        <f>IF(B70="","",VLOOKUP(B70,入力シート!$B$79:$AR$108,35,FALSE))</f>
        <v/>
      </c>
      <c r="X70" s="195"/>
      <c r="Y70" s="195"/>
      <c r="Z70" s="196"/>
      <c r="AA70" s="197" t="str">
        <f t="shared" si="15"/>
        <v/>
      </c>
      <c r="AB70" s="198"/>
      <c r="AC70" s="198"/>
      <c r="AD70" s="199"/>
      <c r="AE70" s="589" t="str">
        <f>IF(B70="","",VLOOKUP(B70,入力シート!$B$79:$AR$108,27,FALSE))</f>
        <v/>
      </c>
      <c r="AF70" s="590"/>
      <c r="AG70" s="590"/>
      <c r="AH70" s="590"/>
      <c r="AI70" s="590"/>
      <c r="AJ70" s="590"/>
      <c r="AK70" s="591"/>
      <c r="AL70" s="592" t="str">
        <f>IF(B70="","",VLOOKUP(B70,入力シート!$B$79:$AR$108,18,FALSE))</f>
        <v/>
      </c>
      <c r="AM70" s="592"/>
      <c r="AN70" s="592"/>
      <c r="AO70" s="592"/>
      <c r="AP70" s="592"/>
      <c r="AQ70" s="592"/>
      <c r="AR70" s="592"/>
      <c r="AS70" s="592"/>
      <c r="AT70" s="592"/>
      <c r="AU70" s="592"/>
      <c r="AV70" s="592"/>
      <c r="AW70" s="592"/>
      <c r="AX70" s="592"/>
      <c r="AY70" s="593"/>
    </row>
    <row r="71" spans="2:51">
      <c r="B71" s="14" t="str">
        <f>IF(入力シート!D85="","",入力シート!B85)</f>
        <v/>
      </c>
      <c r="C71" s="224" t="str">
        <f>IF(B71="","",VLOOKUP(B71,入力シート!$B$79:$AR$108,3,FALSE))</f>
        <v/>
      </c>
      <c r="D71" s="224"/>
      <c r="E71" s="224"/>
      <c r="F71" s="224"/>
      <c r="G71" s="224"/>
      <c r="H71" s="224"/>
      <c r="I71" s="224"/>
      <c r="J71" s="224"/>
      <c r="K71" s="225"/>
      <c r="L71" s="191" t="str">
        <f t="shared" si="14"/>
        <v/>
      </c>
      <c r="M71" s="192"/>
      <c r="N71" s="192"/>
      <c r="O71" s="193"/>
      <c r="P71" s="194" t="str">
        <f>IF(B71="","",VLOOKUP(B71,入力シート!$B$79:$AR$108,35,FALSE))</f>
        <v/>
      </c>
      <c r="Q71" s="195"/>
      <c r="R71" s="195"/>
      <c r="S71" s="195"/>
      <c r="T71" s="23" t="str">
        <f>IF(入力シート!D85="","","－")</f>
        <v/>
      </c>
      <c r="U71" s="240" t="str">
        <f>IF(B71="","",VLOOKUP(B71,入力シート!$B$79:$AR$108,38,FALSE))</f>
        <v/>
      </c>
      <c r="V71" s="241"/>
      <c r="W71" s="194" t="str">
        <f>IF(B71="","",VLOOKUP(B71,入力シート!$B$79:$AR$108,35,FALSE))</f>
        <v/>
      </c>
      <c r="X71" s="195"/>
      <c r="Y71" s="195"/>
      <c r="Z71" s="196"/>
      <c r="AA71" s="197" t="str">
        <f t="shared" si="15"/>
        <v/>
      </c>
      <c r="AB71" s="198"/>
      <c r="AC71" s="198"/>
      <c r="AD71" s="199"/>
      <c r="AE71" s="589" t="str">
        <f>IF(B71="","",VLOOKUP(B71,入力シート!$B$79:$AR$108,27,FALSE))</f>
        <v/>
      </c>
      <c r="AF71" s="590"/>
      <c r="AG71" s="590"/>
      <c r="AH71" s="590"/>
      <c r="AI71" s="590"/>
      <c r="AJ71" s="590"/>
      <c r="AK71" s="591"/>
      <c r="AL71" s="592" t="str">
        <f>IF(B71="","",VLOOKUP(B71,入力シート!$B$79:$AR$108,18,FALSE))</f>
        <v/>
      </c>
      <c r="AM71" s="592"/>
      <c r="AN71" s="592"/>
      <c r="AO71" s="592"/>
      <c r="AP71" s="592"/>
      <c r="AQ71" s="592"/>
      <c r="AR71" s="592"/>
      <c r="AS71" s="592"/>
      <c r="AT71" s="592"/>
      <c r="AU71" s="592"/>
      <c r="AV71" s="592"/>
      <c r="AW71" s="592"/>
      <c r="AX71" s="592"/>
      <c r="AY71" s="593"/>
    </row>
    <row r="72" spans="2:51">
      <c r="B72" s="14" t="str">
        <f>IF(入力シート!D86="","",入力シート!B86)</f>
        <v/>
      </c>
      <c r="C72" s="224" t="str">
        <f>IF(B72="","",VLOOKUP(B72,入力シート!$B$79:$AR$108,3,FALSE))</f>
        <v/>
      </c>
      <c r="D72" s="224"/>
      <c r="E72" s="224"/>
      <c r="F72" s="224"/>
      <c r="G72" s="224"/>
      <c r="H72" s="224"/>
      <c r="I72" s="224"/>
      <c r="J72" s="224"/>
      <c r="K72" s="225"/>
      <c r="L72" s="191" t="str">
        <f t="shared" si="14"/>
        <v/>
      </c>
      <c r="M72" s="192"/>
      <c r="N72" s="192"/>
      <c r="O72" s="193"/>
      <c r="P72" s="194" t="str">
        <f>IF(B72="","",VLOOKUP(B72,入力シート!$B$79:$AR$108,35,FALSE))</f>
        <v/>
      </c>
      <c r="Q72" s="195"/>
      <c r="R72" s="195"/>
      <c r="S72" s="195"/>
      <c r="T72" s="23" t="str">
        <f>IF(入力シート!D86="","","－")</f>
        <v/>
      </c>
      <c r="U72" s="240" t="str">
        <f>IF(B72="","",VLOOKUP(B72,入力シート!$B$79:$AR$108,38,FALSE))</f>
        <v/>
      </c>
      <c r="V72" s="241"/>
      <c r="W72" s="194" t="str">
        <f>IF(B72="","",VLOOKUP(B72,入力シート!$B$79:$AR$108,35,FALSE))</f>
        <v/>
      </c>
      <c r="X72" s="195"/>
      <c r="Y72" s="195"/>
      <c r="Z72" s="196"/>
      <c r="AA72" s="197" t="str">
        <f t="shared" si="15"/>
        <v/>
      </c>
      <c r="AB72" s="198"/>
      <c r="AC72" s="198"/>
      <c r="AD72" s="199"/>
      <c r="AE72" s="589" t="str">
        <f>IF(B72="","",VLOOKUP(B72,入力シート!$B$79:$AR$108,27,FALSE))</f>
        <v/>
      </c>
      <c r="AF72" s="590"/>
      <c r="AG72" s="590"/>
      <c r="AH72" s="590"/>
      <c r="AI72" s="590"/>
      <c r="AJ72" s="590"/>
      <c r="AK72" s="591"/>
      <c r="AL72" s="592" t="str">
        <f>IF(B72="","",VLOOKUP(B72,入力シート!$B$79:$AR$108,18,FALSE))</f>
        <v/>
      </c>
      <c r="AM72" s="592"/>
      <c r="AN72" s="592"/>
      <c r="AO72" s="592"/>
      <c r="AP72" s="592"/>
      <c r="AQ72" s="592"/>
      <c r="AR72" s="592"/>
      <c r="AS72" s="592"/>
      <c r="AT72" s="592"/>
      <c r="AU72" s="592"/>
      <c r="AV72" s="592"/>
      <c r="AW72" s="592"/>
      <c r="AX72" s="592"/>
      <c r="AY72" s="593"/>
    </row>
    <row r="73" spans="2:51">
      <c r="B73" s="14" t="str">
        <f>IF(入力シート!D87="","",入力シート!B87)</f>
        <v/>
      </c>
      <c r="C73" s="224" t="str">
        <f>IF(B73="","",VLOOKUP(B73,入力シート!$B$79:$AR$108,3,FALSE))</f>
        <v/>
      </c>
      <c r="D73" s="224"/>
      <c r="E73" s="224"/>
      <c r="F73" s="224"/>
      <c r="G73" s="224"/>
      <c r="H73" s="224"/>
      <c r="I73" s="224"/>
      <c r="J73" s="224"/>
      <c r="K73" s="225"/>
      <c r="L73" s="191" t="str">
        <f t="shared" si="14"/>
        <v/>
      </c>
      <c r="M73" s="192"/>
      <c r="N73" s="192"/>
      <c r="O73" s="193"/>
      <c r="P73" s="194" t="str">
        <f>IF(B73="","",VLOOKUP(B73,入力シート!$B$79:$AR$108,35,FALSE))</f>
        <v/>
      </c>
      <c r="Q73" s="195"/>
      <c r="R73" s="195"/>
      <c r="S73" s="195"/>
      <c r="T73" s="23" t="str">
        <f>IF(入力シート!D87="","","－")</f>
        <v/>
      </c>
      <c r="U73" s="240" t="str">
        <f>IF(B73="","",VLOOKUP(B73,入力シート!$B$79:$AR$108,38,FALSE))</f>
        <v/>
      </c>
      <c r="V73" s="241"/>
      <c r="W73" s="194" t="str">
        <f>IF(B73="","",VLOOKUP(B73,入力シート!$B$79:$AR$108,35,FALSE))</f>
        <v/>
      </c>
      <c r="X73" s="195"/>
      <c r="Y73" s="195"/>
      <c r="Z73" s="196"/>
      <c r="AA73" s="197" t="str">
        <f t="shared" si="15"/>
        <v/>
      </c>
      <c r="AB73" s="198"/>
      <c r="AC73" s="198"/>
      <c r="AD73" s="199"/>
      <c r="AE73" s="589" t="str">
        <f>IF(B73="","",VLOOKUP(B73,入力シート!$B$79:$AR$108,27,FALSE))</f>
        <v/>
      </c>
      <c r="AF73" s="590"/>
      <c r="AG73" s="590"/>
      <c r="AH73" s="590"/>
      <c r="AI73" s="590"/>
      <c r="AJ73" s="590"/>
      <c r="AK73" s="591"/>
      <c r="AL73" s="592" t="str">
        <f>IF(B73="","",VLOOKUP(B73,入力シート!$B$79:$AR$108,18,FALSE))</f>
        <v/>
      </c>
      <c r="AM73" s="592"/>
      <c r="AN73" s="592"/>
      <c r="AO73" s="592"/>
      <c r="AP73" s="592"/>
      <c r="AQ73" s="592"/>
      <c r="AR73" s="592"/>
      <c r="AS73" s="592"/>
      <c r="AT73" s="592"/>
      <c r="AU73" s="592"/>
      <c r="AV73" s="592"/>
      <c r="AW73" s="592"/>
      <c r="AX73" s="592"/>
      <c r="AY73" s="593"/>
    </row>
    <row r="74" spans="2:51">
      <c r="B74" s="14" t="str">
        <f>IF(入力シート!D88="","",入力シート!B88)</f>
        <v/>
      </c>
      <c r="C74" s="224" t="str">
        <f>IF(B74="","",VLOOKUP(B74,入力シート!$B$79:$AR$108,3,FALSE))</f>
        <v/>
      </c>
      <c r="D74" s="224"/>
      <c r="E74" s="224"/>
      <c r="F74" s="224"/>
      <c r="G74" s="224"/>
      <c r="H74" s="224"/>
      <c r="I74" s="224"/>
      <c r="J74" s="224"/>
      <c r="K74" s="225"/>
      <c r="L74" s="191" t="str">
        <f t="shared" si="14"/>
        <v/>
      </c>
      <c r="M74" s="192"/>
      <c r="N74" s="192"/>
      <c r="O74" s="193"/>
      <c r="P74" s="194" t="str">
        <f>IF(B74="","",VLOOKUP(B74,入力シート!$B$79:$AR$108,35,FALSE))</f>
        <v/>
      </c>
      <c r="Q74" s="195"/>
      <c r="R74" s="195"/>
      <c r="S74" s="195"/>
      <c r="T74" s="23" t="str">
        <f>IF(入力シート!D88="","","－")</f>
        <v/>
      </c>
      <c r="U74" s="240" t="str">
        <f>IF(B74="","",VLOOKUP(B74,入力シート!$B$79:$AR$108,38,FALSE))</f>
        <v/>
      </c>
      <c r="V74" s="241"/>
      <c r="W74" s="194" t="str">
        <f>IF(B74="","",VLOOKUP(B74,入力シート!$B$79:$AR$108,35,FALSE))</f>
        <v/>
      </c>
      <c r="X74" s="195"/>
      <c r="Y74" s="195"/>
      <c r="Z74" s="196"/>
      <c r="AA74" s="197" t="str">
        <f t="shared" si="15"/>
        <v/>
      </c>
      <c r="AB74" s="198"/>
      <c r="AC74" s="198"/>
      <c r="AD74" s="199"/>
      <c r="AE74" s="589" t="str">
        <f>IF(B74="","",VLOOKUP(B74,入力シート!$B$79:$AR$108,27,FALSE))</f>
        <v/>
      </c>
      <c r="AF74" s="590"/>
      <c r="AG74" s="590"/>
      <c r="AH74" s="590"/>
      <c r="AI74" s="590"/>
      <c r="AJ74" s="590"/>
      <c r="AK74" s="591"/>
      <c r="AL74" s="592" t="str">
        <f>IF(B74="","",VLOOKUP(B74,入力シート!$B$79:$AR$108,18,FALSE))</f>
        <v/>
      </c>
      <c r="AM74" s="592"/>
      <c r="AN74" s="592"/>
      <c r="AO74" s="592"/>
      <c r="AP74" s="592"/>
      <c r="AQ74" s="592"/>
      <c r="AR74" s="592"/>
      <c r="AS74" s="592"/>
      <c r="AT74" s="592"/>
      <c r="AU74" s="592"/>
      <c r="AV74" s="592"/>
      <c r="AW74" s="592"/>
      <c r="AX74" s="592"/>
      <c r="AY74" s="593"/>
    </row>
    <row r="75" spans="2:51">
      <c r="B75" s="14" t="str">
        <f>IF(入力シート!D89="","",入力シート!B89)</f>
        <v/>
      </c>
      <c r="C75" s="224" t="str">
        <f>IF(B75="","",VLOOKUP(B75,入力シート!$B$79:$AR$108,3,FALSE))</f>
        <v/>
      </c>
      <c r="D75" s="224"/>
      <c r="E75" s="224"/>
      <c r="F75" s="224"/>
      <c r="G75" s="224"/>
      <c r="H75" s="224"/>
      <c r="I75" s="224"/>
      <c r="J75" s="224"/>
      <c r="K75" s="225"/>
      <c r="L75" s="191" t="str">
        <f t="shared" si="14"/>
        <v/>
      </c>
      <c r="M75" s="192"/>
      <c r="N75" s="192"/>
      <c r="O75" s="193"/>
      <c r="P75" s="194" t="str">
        <f>IF(B75="","",VLOOKUP(B75,入力シート!$B$79:$AR$108,35,FALSE))</f>
        <v/>
      </c>
      <c r="Q75" s="195"/>
      <c r="R75" s="195"/>
      <c r="S75" s="195"/>
      <c r="T75" s="23" t="str">
        <f>IF(入力シート!D89="","","－")</f>
        <v/>
      </c>
      <c r="U75" s="240" t="str">
        <f>IF(B75="","",VLOOKUP(B75,入力シート!$B$79:$AR$108,38,FALSE))</f>
        <v/>
      </c>
      <c r="V75" s="241"/>
      <c r="W75" s="194" t="str">
        <f>IF(B75="","",VLOOKUP(B75,入力シート!$B$79:$AR$108,35,FALSE))</f>
        <v/>
      </c>
      <c r="X75" s="195"/>
      <c r="Y75" s="195"/>
      <c r="Z75" s="196"/>
      <c r="AA75" s="197" t="str">
        <f t="shared" si="15"/>
        <v/>
      </c>
      <c r="AB75" s="198"/>
      <c r="AC75" s="198"/>
      <c r="AD75" s="199"/>
      <c r="AE75" s="589" t="str">
        <f>IF(B75="","",VLOOKUP(B75,入力シート!$B$79:$AR$108,27,FALSE))</f>
        <v/>
      </c>
      <c r="AF75" s="590"/>
      <c r="AG75" s="590"/>
      <c r="AH75" s="590"/>
      <c r="AI75" s="590"/>
      <c r="AJ75" s="590"/>
      <c r="AK75" s="591"/>
      <c r="AL75" s="592" t="str">
        <f>IF(B75="","",VLOOKUP(B75,入力シート!$B$79:$AR$108,18,FALSE))</f>
        <v/>
      </c>
      <c r="AM75" s="592"/>
      <c r="AN75" s="592"/>
      <c r="AO75" s="592"/>
      <c r="AP75" s="592"/>
      <c r="AQ75" s="592"/>
      <c r="AR75" s="592"/>
      <c r="AS75" s="592"/>
      <c r="AT75" s="592"/>
      <c r="AU75" s="592"/>
      <c r="AV75" s="592"/>
      <c r="AW75" s="592"/>
      <c r="AX75" s="592"/>
      <c r="AY75" s="593"/>
    </row>
    <row r="76" spans="2:51">
      <c r="B76" s="14" t="str">
        <f>IF(入力シート!D90="","",入力シート!B90)</f>
        <v/>
      </c>
      <c r="C76" s="224" t="str">
        <f>IF(B76="","",VLOOKUP(B76,入力シート!$B$79:$AR$108,3,FALSE))</f>
        <v/>
      </c>
      <c r="D76" s="224"/>
      <c r="E76" s="224"/>
      <c r="F76" s="224"/>
      <c r="G76" s="224"/>
      <c r="H76" s="224"/>
      <c r="I76" s="224"/>
      <c r="J76" s="224"/>
      <c r="K76" s="225"/>
      <c r="L76" s="191" t="str">
        <f t="shared" si="14"/>
        <v/>
      </c>
      <c r="M76" s="192"/>
      <c r="N76" s="192"/>
      <c r="O76" s="193"/>
      <c r="P76" s="194" t="str">
        <f>IF(B76="","",VLOOKUP(B76,入力シート!$B$79:$AR$108,35,FALSE))</f>
        <v/>
      </c>
      <c r="Q76" s="195"/>
      <c r="R76" s="195"/>
      <c r="S76" s="195"/>
      <c r="T76" s="23" t="str">
        <f>IF(入力シート!D90="","","－")</f>
        <v/>
      </c>
      <c r="U76" s="240" t="str">
        <f>IF(B76="","",VLOOKUP(B76,入力シート!$B$79:$AR$108,38,FALSE))</f>
        <v/>
      </c>
      <c r="V76" s="241"/>
      <c r="W76" s="194" t="str">
        <f>IF(B76="","",VLOOKUP(B76,入力シート!$B$79:$AR$108,35,FALSE))</f>
        <v/>
      </c>
      <c r="X76" s="195"/>
      <c r="Y76" s="195"/>
      <c r="Z76" s="196"/>
      <c r="AA76" s="197" t="str">
        <f t="shared" si="15"/>
        <v/>
      </c>
      <c r="AB76" s="198"/>
      <c r="AC76" s="198"/>
      <c r="AD76" s="199"/>
      <c r="AE76" s="589" t="str">
        <f>IF(B76="","",VLOOKUP(B76,入力シート!$B$79:$AR$108,27,FALSE))</f>
        <v/>
      </c>
      <c r="AF76" s="590"/>
      <c r="AG76" s="590"/>
      <c r="AH76" s="590"/>
      <c r="AI76" s="590"/>
      <c r="AJ76" s="590"/>
      <c r="AK76" s="591"/>
      <c r="AL76" s="592" t="str">
        <f>IF(B76="","",VLOOKUP(B76,入力シート!$B$79:$AR$108,18,FALSE))</f>
        <v/>
      </c>
      <c r="AM76" s="592"/>
      <c r="AN76" s="592"/>
      <c r="AO76" s="592"/>
      <c r="AP76" s="592"/>
      <c r="AQ76" s="592"/>
      <c r="AR76" s="592"/>
      <c r="AS76" s="592"/>
      <c r="AT76" s="592"/>
      <c r="AU76" s="592"/>
      <c r="AV76" s="592"/>
      <c r="AW76" s="592"/>
      <c r="AX76" s="592"/>
      <c r="AY76" s="593"/>
    </row>
    <row r="77" spans="2:51">
      <c r="B77" s="14" t="str">
        <f>IF(入力シート!D91="","",入力シート!B91)</f>
        <v/>
      </c>
      <c r="C77" s="224" t="str">
        <f>IF(B77="","",VLOOKUP(B77,入力シート!$B$79:$AR$108,3,FALSE))</f>
        <v/>
      </c>
      <c r="D77" s="224"/>
      <c r="E77" s="224"/>
      <c r="F77" s="224"/>
      <c r="G77" s="224"/>
      <c r="H77" s="224"/>
      <c r="I77" s="224"/>
      <c r="J77" s="224"/>
      <c r="K77" s="225"/>
      <c r="L77" s="191" t="str">
        <f t="shared" si="14"/>
        <v/>
      </c>
      <c r="M77" s="192"/>
      <c r="N77" s="192"/>
      <c r="O77" s="193"/>
      <c r="P77" s="194" t="str">
        <f>IF(B77="","",VLOOKUP(B77,入力シート!$B$79:$AR$108,35,FALSE))</f>
        <v/>
      </c>
      <c r="Q77" s="195"/>
      <c r="R77" s="195"/>
      <c r="S77" s="195"/>
      <c r="T77" s="23" t="str">
        <f>IF(入力シート!D91="","","－")</f>
        <v/>
      </c>
      <c r="U77" s="240" t="str">
        <f>IF(B77="","",VLOOKUP(B77,入力シート!$B$79:$AR$108,38,FALSE))</f>
        <v/>
      </c>
      <c r="V77" s="241"/>
      <c r="W77" s="194" t="str">
        <f>IF(B77="","",VLOOKUP(B77,入力シート!$B$79:$AR$108,35,FALSE))</f>
        <v/>
      </c>
      <c r="X77" s="195"/>
      <c r="Y77" s="195"/>
      <c r="Z77" s="196"/>
      <c r="AA77" s="197" t="str">
        <f t="shared" si="15"/>
        <v/>
      </c>
      <c r="AB77" s="198"/>
      <c r="AC77" s="198"/>
      <c r="AD77" s="199"/>
      <c r="AE77" s="589" t="str">
        <f>IF(B77="","",VLOOKUP(B77,入力シート!$B$79:$AR$108,27,FALSE))</f>
        <v/>
      </c>
      <c r="AF77" s="590"/>
      <c r="AG77" s="590"/>
      <c r="AH77" s="590"/>
      <c r="AI77" s="590"/>
      <c r="AJ77" s="590"/>
      <c r="AK77" s="591"/>
      <c r="AL77" s="592" t="str">
        <f>IF(B77="","",VLOOKUP(B77,入力シート!$B$79:$AR$108,18,FALSE))</f>
        <v/>
      </c>
      <c r="AM77" s="592"/>
      <c r="AN77" s="592"/>
      <c r="AO77" s="592"/>
      <c r="AP77" s="592"/>
      <c r="AQ77" s="592"/>
      <c r="AR77" s="592"/>
      <c r="AS77" s="592"/>
      <c r="AT77" s="592"/>
      <c r="AU77" s="592"/>
      <c r="AV77" s="592"/>
      <c r="AW77" s="592"/>
      <c r="AX77" s="592"/>
      <c r="AY77" s="593"/>
    </row>
    <row r="78" spans="2:51">
      <c r="B78" s="14" t="str">
        <f>IF(入力シート!D92="","",入力シート!B92)</f>
        <v/>
      </c>
      <c r="C78" s="224" t="str">
        <f>IF(B78="","",VLOOKUP(B78,入力シート!$B$79:$AR$108,3,FALSE))</f>
        <v/>
      </c>
      <c r="D78" s="224"/>
      <c r="E78" s="224"/>
      <c r="F78" s="224"/>
      <c r="G78" s="224"/>
      <c r="H78" s="224"/>
      <c r="I78" s="224"/>
      <c r="J78" s="224"/>
      <c r="K78" s="225"/>
      <c r="L78" s="191" t="str">
        <f t="shared" si="14"/>
        <v/>
      </c>
      <c r="M78" s="192"/>
      <c r="N78" s="192"/>
      <c r="O78" s="193"/>
      <c r="P78" s="194" t="str">
        <f>IF(B78="","",VLOOKUP(B78,入力シート!$B$79:$AR$108,35,FALSE))</f>
        <v/>
      </c>
      <c r="Q78" s="195"/>
      <c r="R78" s="195"/>
      <c r="S78" s="195"/>
      <c r="T78" s="23" t="str">
        <f>IF(入力シート!D92="","","－")</f>
        <v/>
      </c>
      <c r="U78" s="240" t="str">
        <f>IF(B78="","",VLOOKUP(B78,入力シート!$B$79:$AR$108,38,FALSE))</f>
        <v/>
      </c>
      <c r="V78" s="241"/>
      <c r="W78" s="194" t="str">
        <f>IF(B78="","",VLOOKUP(B78,入力シート!$B$79:$AR$108,35,FALSE))</f>
        <v/>
      </c>
      <c r="X78" s="195"/>
      <c r="Y78" s="195"/>
      <c r="Z78" s="196"/>
      <c r="AA78" s="197" t="str">
        <f t="shared" si="15"/>
        <v/>
      </c>
      <c r="AB78" s="198"/>
      <c r="AC78" s="198"/>
      <c r="AD78" s="199"/>
      <c r="AE78" s="589" t="str">
        <f>IF(B78="","",VLOOKUP(B78,入力シート!$B$79:$AR$108,27,FALSE))</f>
        <v/>
      </c>
      <c r="AF78" s="590"/>
      <c r="AG78" s="590"/>
      <c r="AH78" s="590"/>
      <c r="AI78" s="590"/>
      <c r="AJ78" s="590"/>
      <c r="AK78" s="591"/>
      <c r="AL78" s="592" t="str">
        <f>IF(B78="","",VLOOKUP(B78,入力シート!$B$79:$AR$108,18,FALSE))</f>
        <v/>
      </c>
      <c r="AM78" s="592"/>
      <c r="AN78" s="592"/>
      <c r="AO78" s="592"/>
      <c r="AP78" s="592"/>
      <c r="AQ78" s="592"/>
      <c r="AR78" s="592"/>
      <c r="AS78" s="592"/>
      <c r="AT78" s="592"/>
      <c r="AU78" s="592"/>
      <c r="AV78" s="592"/>
      <c r="AW78" s="592"/>
      <c r="AX78" s="592"/>
      <c r="AY78" s="593"/>
    </row>
    <row r="79" spans="2:51">
      <c r="B79" s="14" t="str">
        <f>IF(入力シート!D93="","",入力シート!B93)</f>
        <v/>
      </c>
      <c r="C79" s="224" t="str">
        <f>IF(B79="","",VLOOKUP(B79,入力シート!$B$79:$AR$108,3,FALSE))</f>
        <v/>
      </c>
      <c r="D79" s="224"/>
      <c r="E79" s="224"/>
      <c r="F79" s="224"/>
      <c r="G79" s="224"/>
      <c r="H79" s="224"/>
      <c r="I79" s="224"/>
      <c r="J79" s="224"/>
      <c r="K79" s="225"/>
      <c r="L79" s="191" t="str">
        <f t="shared" si="14"/>
        <v/>
      </c>
      <c r="M79" s="192"/>
      <c r="N79" s="192"/>
      <c r="O79" s="193"/>
      <c r="P79" s="194" t="str">
        <f>IF(B79="","",VLOOKUP(B79,入力シート!$B$79:$AR$108,35,FALSE))</f>
        <v/>
      </c>
      <c r="Q79" s="195"/>
      <c r="R79" s="195"/>
      <c r="S79" s="195"/>
      <c r="T79" s="23" t="str">
        <f>IF(入力シート!D93="","","－")</f>
        <v/>
      </c>
      <c r="U79" s="240" t="str">
        <f>IF(B79="","",VLOOKUP(B79,入力シート!$B$79:$AR$108,38,FALSE))</f>
        <v/>
      </c>
      <c r="V79" s="241"/>
      <c r="W79" s="194" t="str">
        <f>IF(B79="","",VLOOKUP(B79,入力シート!$B$79:$AR$108,35,FALSE))</f>
        <v/>
      </c>
      <c r="X79" s="195"/>
      <c r="Y79" s="195"/>
      <c r="Z79" s="196"/>
      <c r="AA79" s="197" t="str">
        <f t="shared" si="15"/>
        <v/>
      </c>
      <c r="AB79" s="198"/>
      <c r="AC79" s="198"/>
      <c r="AD79" s="199"/>
      <c r="AE79" s="589" t="str">
        <f>IF(B79="","",VLOOKUP(B79,入力シート!$B$79:$AR$108,27,FALSE))</f>
        <v/>
      </c>
      <c r="AF79" s="590"/>
      <c r="AG79" s="590"/>
      <c r="AH79" s="590"/>
      <c r="AI79" s="590"/>
      <c r="AJ79" s="590"/>
      <c r="AK79" s="591"/>
      <c r="AL79" s="592" t="str">
        <f>IF(B79="","",VLOOKUP(B79,入力シート!$B$79:$AR$108,18,FALSE))</f>
        <v/>
      </c>
      <c r="AM79" s="592"/>
      <c r="AN79" s="592"/>
      <c r="AO79" s="592"/>
      <c r="AP79" s="592"/>
      <c r="AQ79" s="592"/>
      <c r="AR79" s="592"/>
      <c r="AS79" s="592"/>
      <c r="AT79" s="592"/>
      <c r="AU79" s="592"/>
      <c r="AV79" s="592"/>
      <c r="AW79" s="592"/>
      <c r="AX79" s="592"/>
      <c r="AY79" s="593"/>
    </row>
    <row r="80" spans="2:51">
      <c r="B80" s="14" t="str">
        <f>IF(入力シート!D94="","",入力シート!B94)</f>
        <v/>
      </c>
      <c r="C80" s="224" t="str">
        <f>IF(B80="","",VLOOKUP(B80,入力シート!$B$79:$AR$108,3,FALSE))</f>
        <v/>
      </c>
      <c r="D80" s="224"/>
      <c r="E80" s="224"/>
      <c r="F80" s="224"/>
      <c r="G80" s="224"/>
      <c r="H80" s="224"/>
      <c r="I80" s="224"/>
      <c r="J80" s="224"/>
      <c r="K80" s="225"/>
      <c r="L80" s="191" t="str">
        <f t="shared" si="14"/>
        <v/>
      </c>
      <c r="M80" s="192"/>
      <c r="N80" s="192"/>
      <c r="O80" s="193"/>
      <c r="P80" s="194" t="str">
        <f>IF(B80="","",VLOOKUP(B80,入力シート!$B$79:$AR$108,35,FALSE))</f>
        <v/>
      </c>
      <c r="Q80" s="195"/>
      <c r="R80" s="195"/>
      <c r="S80" s="195"/>
      <c r="T80" s="23" t="str">
        <f>IF(入力シート!D94="","","－")</f>
        <v/>
      </c>
      <c r="U80" s="240" t="str">
        <f>IF(B80="","",VLOOKUP(B80,入力シート!$B$79:$AR$108,38,FALSE))</f>
        <v/>
      </c>
      <c r="V80" s="241"/>
      <c r="W80" s="194" t="str">
        <f>IF(B80="","",VLOOKUP(B80,入力シート!$B$79:$AR$108,35,FALSE))</f>
        <v/>
      </c>
      <c r="X80" s="195"/>
      <c r="Y80" s="195"/>
      <c r="Z80" s="196"/>
      <c r="AA80" s="197" t="str">
        <f t="shared" si="15"/>
        <v/>
      </c>
      <c r="AB80" s="198"/>
      <c r="AC80" s="198"/>
      <c r="AD80" s="199"/>
      <c r="AE80" s="589" t="str">
        <f>IF(B80="","",VLOOKUP(B80,入力シート!$B$79:$AR$108,27,FALSE))</f>
        <v/>
      </c>
      <c r="AF80" s="590"/>
      <c r="AG80" s="590"/>
      <c r="AH80" s="590"/>
      <c r="AI80" s="590"/>
      <c r="AJ80" s="590"/>
      <c r="AK80" s="591"/>
      <c r="AL80" s="592" t="str">
        <f>IF(B80="","",VLOOKUP(B80,入力シート!$B$79:$AR$108,18,FALSE))</f>
        <v/>
      </c>
      <c r="AM80" s="592"/>
      <c r="AN80" s="592"/>
      <c r="AO80" s="592"/>
      <c r="AP80" s="592"/>
      <c r="AQ80" s="592"/>
      <c r="AR80" s="592"/>
      <c r="AS80" s="592"/>
      <c r="AT80" s="592"/>
      <c r="AU80" s="592"/>
      <c r="AV80" s="592"/>
      <c r="AW80" s="592"/>
      <c r="AX80" s="592"/>
      <c r="AY80" s="593"/>
    </row>
    <row r="81" spans="2:51">
      <c r="B81" s="14" t="str">
        <f>IF(入力シート!D95="","",入力シート!B95)</f>
        <v/>
      </c>
      <c r="C81" s="224" t="str">
        <f>IF(B81="","",VLOOKUP(B81,入力シート!$B$79:$AR$108,3,FALSE))</f>
        <v/>
      </c>
      <c r="D81" s="224"/>
      <c r="E81" s="224"/>
      <c r="F81" s="224"/>
      <c r="G81" s="224"/>
      <c r="H81" s="224"/>
      <c r="I81" s="224"/>
      <c r="J81" s="224"/>
      <c r="K81" s="225"/>
      <c r="L81" s="191" t="str">
        <f t="shared" si="14"/>
        <v/>
      </c>
      <c r="M81" s="192"/>
      <c r="N81" s="192"/>
      <c r="O81" s="193"/>
      <c r="P81" s="194" t="str">
        <f>IF(B81="","",VLOOKUP(B81,入力シート!$B$79:$AR$108,35,FALSE))</f>
        <v/>
      </c>
      <c r="Q81" s="195"/>
      <c r="R81" s="195"/>
      <c r="S81" s="195"/>
      <c r="T81" s="23" t="str">
        <f>IF(入力シート!D95="","","－")</f>
        <v/>
      </c>
      <c r="U81" s="240" t="str">
        <f>IF(B81="","",VLOOKUP(B81,入力シート!$B$79:$AR$108,38,FALSE))</f>
        <v/>
      </c>
      <c r="V81" s="241"/>
      <c r="W81" s="194" t="str">
        <f>IF(B81="","",VLOOKUP(B81,入力シート!$B$79:$AR$108,35,FALSE))</f>
        <v/>
      </c>
      <c r="X81" s="195"/>
      <c r="Y81" s="195"/>
      <c r="Z81" s="196"/>
      <c r="AA81" s="197" t="str">
        <f t="shared" si="15"/>
        <v/>
      </c>
      <c r="AB81" s="198"/>
      <c r="AC81" s="198"/>
      <c r="AD81" s="199"/>
      <c r="AE81" s="589" t="str">
        <f>IF(B81="","",VLOOKUP(B81,入力シート!$B$79:$AR$108,27,FALSE))</f>
        <v/>
      </c>
      <c r="AF81" s="590"/>
      <c r="AG81" s="590"/>
      <c r="AH81" s="590"/>
      <c r="AI81" s="590"/>
      <c r="AJ81" s="590"/>
      <c r="AK81" s="591"/>
      <c r="AL81" s="592" t="str">
        <f>IF(B81="","",VLOOKUP(B81,入力シート!$B$79:$AR$108,18,FALSE))</f>
        <v/>
      </c>
      <c r="AM81" s="592"/>
      <c r="AN81" s="592"/>
      <c r="AO81" s="592"/>
      <c r="AP81" s="592"/>
      <c r="AQ81" s="592"/>
      <c r="AR81" s="592"/>
      <c r="AS81" s="592"/>
      <c r="AT81" s="592"/>
      <c r="AU81" s="592"/>
      <c r="AV81" s="592"/>
      <c r="AW81" s="592"/>
      <c r="AX81" s="592"/>
      <c r="AY81" s="593"/>
    </row>
    <row r="82" spans="2:51">
      <c r="B82" s="14" t="str">
        <f>IF(入力シート!D96="","",入力シート!B96)</f>
        <v/>
      </c>
      <c r="C82" s="224" t="str">
        <f>IF(B82="","",VLOOKUP(B82,入力シート!$B$79:$AR$108,3,FALSE))</f>
        <v/>
      </c>
      <c r="D82" s="224"/>
      <c r="E82" s="224"/>
      <c r="F82" s="224"/>
      <c r="G82" s="224"/>
      <c r="H82" s="224"/>
      <c r="I82" s="224"/>
      <c r="J82" s="224"/>
      <c r="K82" s="225"/>
      <c r="L82" s="191" t="str">
        <f t="shared" si="14"/>
        <v/>
      </c>
      <c r="M82" s="192"/>
      <c r="N82" s="192"/>
      <c r="O82" s="193"/>
      <c r="P82" s="194" t="str">
        <f>IF(B82="","",VLOOKUP(B82,入力シート!$B$79:$AR$108,35,FALSE))</f>
        <v/>
      </c>
      <c r="Q82" s="195"/>
      <c r="R82" s="195"/>
      <c r="S82" s="195"/>
      <c r="T82" s="23" t="str">
        <f>IF(入力シート!D96="","","－")</f>
        <v/>
      </c>
      <c r="U82" s="240" t="str">
        <f>IF(B82="","",VLOOKUP(B82,入力シート!$B$79:$AR$108,38,FALSE))</f>
        <v/>
      </c>
      <c r="V82" s="241"/>
      <c r="W82" s="194" t="str">
        <f>IF(B82="","",VLOOKUP(B82,入力シート!$B$79:$AR$108,35,FALSE))</f>
        <v/>
      </c>
      <c r="X82" s="195"/>
      <c r="Y82" s="195"/>
      <c r="Z82" s="196"/>
      <c r="AA82" s="197" t="str">
        <f t="shared" si="15"/>
        <v/>
      </c>
      <c r="AB82" s="198"/>
      <c r="AC82" s="198"/>
      <c r="AD82" s="199"/>
      <c r="AE82" s="589" t="str">
        <f>IF(B82="","",VLOOKUP(B82,入力シート!$B$79:$AR$108,27,FALSE))</f>
        <v/>
      </c>
      <c r="AF82" s="590"/>
      <c r="AG82" s="590"/>
      <c r="AH82" s="590"/>
      <c r="AI82" s="590"/>
      <c r="AJ82" s="590"/>
      <c r="AK82" s="591"/>
      <c r="AL82" s="592" t="str">
        <f>IF(B82="","",VLOOKUP(B82,入力シート!$B$79:$AR$108,18,FALSE))</f>
        <v/>
      </c>
      <c r="AM82" s="592"/>
      <c r="AN82" s="592"/>
      <c r="AO82" s="592"/>
      <c r="AP82" s="592"/>
      <c r="AQ82" s="592"/>
      <c r="AR82" s="592"/>
      <c r="AS82" s="592"/>
      <c r="AT82" s="592"/>
      <c r="AU82" s="592"/>
      <c r="AV82" s="592"/>
      <c r="AW82" s="592"/>
      <c r="AX82" s="592"/>
      <c r="AY82" s="593"/>
    </row>
    <row r="83" spans="2:51">
      <c r="B83" s="14" t="str">
        <f>IF(入力シート!D97="","",入力シート!B97)</f>
        <v/>
      </c>
      <c r="C83" s="224" t="str">
        <f>IF(B83="","",VLOOKUP(B83,入力シート!$B$79:$AR$108,3,FALSE))</f>
        <v/>
      </c>
      <c r="D83" s="224"/>
      <c r="E83" s="224"/>
      <c r="F83" s="224"/>
      <c r="G83" s="224"/>
      <c r="H83" s="224"/>
      <c r="I83" s="224"/>
      <c r="J83" s="224"/>
      <c r="K83" s="225"/>
      <c r="L83" s="191" t="str">
        <f t="shared" si="14"/>
        <v/>
      </c>
      <c r="M83" s="192"/>
      <c r="N83" s="192"/>
      <c r="O83" s="193"/>
      <c r="P83" s="194" t="str">
        <f>IF(B83="","",VLOOKUP(B83,入力シート!$B$79:$AR$108,35,FALSE))</f>
        <v/>
      </c>
      <c r="Q83" s="195"/>
      <c r="R83" s="195"/>
      <c r="S83" s="195"/>
      <c r="T83" s="23" t="str">
        <f>IF(入力シート!D97="","","－")</f>
        <v/>
      </c>
      <c r="U83" s="240" t="str">
        <f>IF(B83="","",VLOOKUP(B83,入力シート!$B$79:$AR$108,38,FALSE))</f>
        <v/>
      </c>
      <c r="V83" s="241"/>
      <c r="W83" s="194" t="str">
        <f>IF(B83="","",VLOOKUP(B83,入力シート!$B$79:$AR$108,35,FALSE))</f>
        <v/>
      </c>
      <c r="X83" s="195"/>
      <c r="Y83" s="195"/>
      <c r="Z83" s="196"/>
      <c r="AA83" s="197" t="str">
        <f t="shared" si="15"/>
        <v/>
      </c>
      <c r="AB83" s="198"/>
      <c r="AC83" s="198"/>
      <c r="AD83" s="199"/>
      <c r="AE83" s="589" t="str">
        <f>IF(B83="","",VLOOKUP(B83,入力シート!$B$79:$AR$108,27,FALSE))</f>
        <v/>
      </c>
      <c r="AF83" s="590"/>
      <c r="AG83" s="590"/>
      <c r="AH83" s="590"/>
      <c r="AI83" s="590"/>
      <c r="AJ83" s="590"/>
      <c r="AK83" s="591"/>
      <c r="AL83" s="592" t="str">
        <f>IF(B83="","",VLOOKUP(B83,入力シート!$B$79:$AR$108,18,FALSE))</f>
        <v/>
      </c>
      <c r="AM83" s="592"/>
      <c r="AN83" s="592"/>
      <c r="AO83" s="592"/>
      <c r="AP83" s="592"/>
      <c r="AQ83" s="592"/>
      <c r="AR83" s="592"/>
      <c r="AS83" s="592"/>
      <c r="AT83" s="592"/>
      <c r="AU83" s="592"/>
      <c r="AV83" s="592"/>
      <c r="AW83" s="592"/>
      <c r="AX83" s="592"/>
      <c r="AY83" s="593"/>
    </row>
    <row r="84" spans="2:51">
      <c r="B84" s="14" t="str">
        <f>IF(入力シート!D98="","",入力シート!B98)</f>
        <v/>
      </c>
      <c r="C84" s="224" t="str">
        <f>IF(B84="","",VLOOKUP(B84,入力シート!$B$79:$AR$108,3,FALSE))</f>
        <v/>
      </c>
      <c r="D84" s="224"/>
      <c r="E84" s="224"/>
      <c r="F84" s="224"/>
      <c r="G84" s="224"/>
      <c r="H84" s="224"/>
      <c r="I84" s="224"/>
      <c r="J84" s="224"/>
      <c r="K84" s="225"/>
      <c r="L84" s="191" t="str">
        <f t="shared" si="14"/>
        <v/>
      </c>
      <c r="M84" s="192"/>
      <c r="N84" s="192"/>
      <c r="O84" s="193"/>
      <c r="P84" s="194" t="str">
        <f>IF(B84="","",VLOOKUP(B84,入力シート!$B$79:$AR$108,35,FALSE))</f>
        <v/>
      </c>
      <c r="Q84" s="195"/>
      <c r="R84" s="195"/>
      <c r="S84" s="195"/>
      <c r="T84" s="23" t="str">
        <f>IF(入力シート!D98="","","－")</f>
        <v/>
      </c>
      <c r="U84" s="240" t="str">
        <f>IF(B84="","",VLOOKUP(B84,入力シート!$B$79:$AR$108,38,FALSE))</f>
        <v/>
      </c>
      <c r="V84" s="241"/>
      <c r="W84" s="194" t="str">
        <f>IF(B84="","",VLOOKUP(B84,入力シート!$B$79:$AR$108,35,FALSE))</f>
        <v/>
      </c>
      <c r="X84" s="195"/>
      <c r="Y84" s="195"/>
      <c r="Z84" s="196"/>
      <c r="AA84" s="197" t="str">
        <f t="shared" si="15"/>
        <v/>
      </c>
      <c r="AB84" s="198"/>
      <c r="AC84" s="198"/>
      <c r="AD84" s="199"/>
      <c r="AE84" s="589" t="str">
        <f>IF(B84="","",VLOOKUP(B84,入力シート!$B$79:$AR$108,27,FALSE))</f>
        <v/>
      </c>
      <c r="AF84" s="590"/>
      <c r="AG84" s="590"/>
      <c r="AH84" s="590"/>
      <c r="AI84" s="590"/>
      <c r="AJ84" s="590"/>
      <c r="AK84" s="591"/>
      <c r="AL84" s="592" t="str">
        <f>IF(B84="","",VLOOKUP(B84,入力シート!$B$79:$AR$108,18,FALSE))</f>
        <v/>
      </c>
      <c r="AM84" s="592"/>
      <c r="AN84" s="592"/>
      <c r="AO84" s="592"/>
      <c r="AP84" s="592"/>
      <c r="AQ84" s="592"/>
      <c r="AR84" s="592"/>
      <c r="AS84" s="592"/>
      <c r="AT84" s="592"/>
      <c r="AU84" s="592"/>
      <c r="AV84" s="592"/>
      <c r="AW84" s="592"/>
      <c r="AX84" s="592"/>
      <c r="AY84" s="593"/>
    </row>
    <row r="85" spans="2:51">
      <c r="B85" s="14" t="str">
        <f>IF(入力シート!D99="","",入力シート!B99)</f>
        <v/>
      </c>
      <c r="C85" s="224" t="str">
        <f>IF(B85="","",VLOOKUP(B85,入力シート!$B$79:$AR$108,3,FALSE))</f>
        <v/>
      </c>
      <c r="D85" s="224"/>
      <c r="E85" s="224"/>
      <c r="F85" s="224"/>
      <c r="G85" s="224"/>
      <c r="H85" s="224"/>
      <c r="I85" s="224"/>
      <c r="J85" s="224"/>
      <c r="K85" s="225"/>
      <c r="L85" s="191" t="str">
        <f t="shared" si="14"/>
        <v/>
      </c>
      <c r="M85" s="192"/>
      <c r="N85" s="192"/>
      <c r="O85" s="193"/>
      <c r="P85" s="194" t="str">
        <f>IF(B85="","",VLOOKUP(B85,入力シート!$B$79:$AR$108,35,FALSE))</f>
        <v/>
      </c>
      <c r="Q85" s="195"/>
      <c r="R85" s="195"/>
      <c r="S85" s="195"/>
      <c r="T85" s="23" t="str">
        <f>IF(入力シート!D99="","","－")</f>
        <v/>
      </c>
      <c r="U85" s="240" t="str">
        <f>IF(B85="","",VLOOKUP(B85,入力シート!$B$79:$AR$108,38,FALSE))</f>
        <v/>
      </c>
      <c r="V85" s="241"/>
      <c r="W85" s="194" t="str">
        <f>IF(B85="","",VLOOKUP(B85,入力シート!$B$79:$AR$108,35,FALSE))</f>
        <v/>
      </c>
      <c r="X85" s="195"/>
      <c r="Y85" s="195"/>
      <c r="Z85" s="196"/>
      <c r="AA85" s="197" t="str">
        <f t="shared" si="15"/>
        <v/>
      </c>
      <c r="AB85" s="198"/>
      <c r="AC85" s="198"/>
      <c r="AD85" s="199"/>
      <c r="AE85" s="589" t="str">
        <f>IF(B85="","",VLOOKUP(B85,入力シート!$B$79:$AR$108,27,FALSE))</f>
        <v/>
      </c>
      <c r="AF85" s="590"/>
      <c r="AG85" s="590"/>
      <c r="AH85" s="590"/>
      <c r="AI85" s="590"/>
      <c r="AJ85" s="590"/>
      <c r="AK85" s="591"/>
      <c r="AL85" s="592" t="str">
        <f>IF(B85="","",VLOOKUP(B85,入力シート!$B$79:$AR$108,18,FALSE))</f>
        <v/>
      </c>
      <c r="AM85" s="592"/>
      <c r="AN85" s="592"/>
      <c r="AO85" s="592"/>
      <c r="AP85" s="592"/>
      <c r="AQ85" s="592"/>
      <c r="AR85" s="592"/>
      <c r="AS85" s="592"/>
      <c r="AT85" s="592"/>
      <c r="AU85" s="592"/>
      <c r="AV85" s="592"/>
      <c r="AW85" s="592"/>
      <c r="AX85" s="592"/>
      <c r="AY85" s="593"/>
    </row>
    <row r="86" spans="2:51">
      <c r="B86" s="14" t="str">
        <f>IF(入力シート!D100="","",入力シート!B100)</f>
        <v/>
      </c>
      <c r="C86" s="224" t="str">
        <f>IF(B86="","",VLOOKUP(B86,入力シート!$B$79:$AR$108,3,FALSE))</f>
        <v/>
      </c>
      <c r="D86" s="224"/>
      <c r="E86" s="224"/>
      <c r="F86" s="224"/>
      <c r="G86" s="224"/>
      <c r="H86" s="224"/>
      <c r="I86" s="224"/>
      <c r="J86" s="224"/>
      <c r="K86" s="225"/>
      <c r="L86" s="191" t="str">
        <f t="shared" si="14"/>
        <v/>
      </c>
      <c r="M86" s="192"/>
      <c r="N86" s="192"/>
      <c r="O86" s="193"/>
      <c r="P86" s="194" t="str">
        <f>IF(B86="","",VLOOKUP(B86,入力シート!$B$79:$AR$108,35,FALSE))</f>
        <v/>
      </c>
      <c r="Q86" s="195"/>
      <c r="R86" s="195"/>
      <c r="S86" s="195"/>
      <c r="T86" s="23" t="str">
        <f>IF(入力シート!D100="","","－")</f>
        <v/>
      </c>
      <c r="U86" s="240" t="str">
        <f>IF(B86="","",VLOOKUP(B86,入力シート!$B$79:$AR$108,38,FALSE))</f>
        <v/>
      </c>
      <c r="V86" s="241"/>
      <c r="W86" s="194" t="str">
        <f>IF(B86="","",VLOOKUP(B86,入力シート!$B$79:$AR$108,35,FALSE))</f>
        <v/>
      </c>
      <c r="X86" s="195"/>
      <c r="Y86" s="195"/>
      <c r="Z86" s="196"/>
      <c r="AA86" s="197" t="str">
        <f t="shared" si="15"/>
        <v/>
      </c>
      <c r="AB86" s="198"/>
      <c r="AC86" s="198"/>
      <c r="AD86" s="199"/>
      <c r="AE86" s="589" t="str">
        <f>IF(B86="","",VLOOKUP(B86,入力シート!$B$79:$AR$108,27,FALSE))</f>
        <v/>
      </c>
      <c r="AF86" s="590"/>
      <c r="AG86" s="590"/>
      <c r="AH86" s="590"/>
      <c r="AI86" s="590"/>
      <c r="AJ86" s="590"/>
      <c r="AK86" s="591"/>
      <c r="AL86" s="592" t="str">
        <f>IF(B86="","",VLOOKUP(B86,入力シート!$B$79:$AR$108,18,FALSE))</f>
        <v/>
      </c>
      <c r="AM86" s="592"/>
      <c r="AN86" s="592"/>
      <c r="AO86" s="592"/>
      <c r="AP86" s="592"/>
      <c r="AQ86" s="592"/>
      <c r="AR86" s="592"/>
      <c r="AS86" s="592"/>
      <c r="AT86" s="592"/>
      <c r="AU86" s="592"/>
      <c r="AV86" s="592"/>
      <c r="AW86" s="592"/>
      <c r="AX86" s="592"/>
      <c r="AY86" s="593"/>
    </row>
    <row r="87" spans="2:51">
      <c r="B87" s="14" t="str">
        <f>IF(入力シート!D101="","",入力シート!B101)</f>
        <v/>
      </c>
      <c r="C87" s="224" t="str">
        <f>IF(B87="","",VLOOKUP(B87,入力シート!$B$79:$AR$108,3,FALSE))</f>
        <v/>
      </c>
      <c r="D87" s="224"/>
      <c r="E87" s="224"/>
      <c r="F87" s="224"/>
      <c r="G87" s="224"/>
      <c r="H87" s="224"/>
      <c r="I87" s="224"/>
      <c r="J87" s="224"/>
      <c r="K87" s="225"/>
      <c r="L87" s="191" t="str">
        <f t="shared" si="14"/>
        <v/>
      </c>
      <c r="M87" s="192"/>
      <c r="N87" s="192"/>
      <c r="O87" s="193"/>
      <c r="P87" s="194" t="str">
        <f>IF(B87="","",VLOOKUP(B87,入力シート!$B$79:$AR$108,35,FALSE))</f>
        <v/>
      </c>
      <c r="Q87" s="195"/>
      <c r="R87" s="195"/>
      <c r="S87" s="195"/>
      <c r="T87" s="23" t="str">
        <f>IF(入力シート!D101="","","－")</f>
        <v/>
      </c>
      <c r="U87" s="240" t="str">
        <f>IF(B87="","",VLOOKUP(B87,入力シート!$B$79:$AR$108,38,FALSE))</f>
        <v/>
      </c>
      <c r="V87" s="241"/>
      <c r="W87" s="194" t="str">
        <f>IF(B87="","",VLOOKUP(B87,入力シート!$B$79:$AR$108,35,FALSE))</f>
        <v/>
      </c>
      <c r="X87" s="195"/>
      <c r="Y87" s="195"/>
      <c r="Z87" s="196"/>
      <c r="AA87" s="197" t="str">
        <f t="shared" si="15"/>
        <v/>
      </c>
      <c r="AB87" s="198"/>
      <c r="AC87" s="198"/>
      <c r="AD87" s="199"/>
      <c r="AE87" s="589" t="str">
        <f>IF(B87="","",VLOOKUP(B87,入力シート!$B$79:$AR$108,27,FALSE))</f>
        <v/>
      </c>
      <c r="AF87" s="590"/>
      <c r="AG87" s="590"/>
      <c r="AH87" s="590"/>
      <c r="AI87" s="590"/>
      <c r="AJ87" s="590"/>
      <c r="AK87" s="591"/>
      <c r="AL87" s="592" t="str">
        <f>IF(B87="","",VLOOKUP(B87,入力シート!$B$79:$AR$108,18,FALSE))</f>
        <v/>
      </c>
      <c r="AM87" s="592"/>
      <c r="AN87" s="592"/>
      <c r="AO87" s="592"/>
      <c r="AP87" s="592"/>
      <c r="AQ87" s="592"/>
      <c r="AR87" s="592"/>
      <c r="AS87" s="592"/>
      <c r="AT87" s="592"/>
      <c r="AU87" s="592"/>
      <c r="AV87" s="592"/>
      <c r="AW87" s="592"/>
      <c r="AX87" s="592"/>
      <c r="AY87" s="593"/>
    </row>
    <row r="88" spans="2:51">
      <c r="B88" s="14" t="str">
        <f>IF(入力シート!D102="","",入力シート!B102)</f>
        <v/>
      </c>
      <c r="C88" s="224" t="str">
        <f>IF(B88="","",VLOOKUP(B88,入力シート!$B$79:$AR$108,3,FALSE))</f>
        <v/>
      </c>
      <c r="D88" s="224"/>
      <c r="E88" s="224"/>
      <c r="F88" s="224"/>
      <c r="G88" s="224"/>
      <c r="H88" s="224"/>
      <c r="I88" s="224"/>
      <c r="J88" s="224"/>
      <c r="K88" s="225"/>
      <c r="L88" s="191" t="str">
        <f t="shared" si="14"/>
        <v/>
      </c>
      <c r="M88" s="192"/>
      <c r="N88" s="192"/>
      <c r="O88" s="193"/>
      <c r="P88" s="194" t="str">
        <f>IF(B88="","",VLOOKUP(B88,入力シート!$B$79:$AR$108,35,FALSE))</f>
        <v/>
      </c>
      <c r="Q88" s="195"/>
      <c r="R88" s="195"/>
      <c r="S88" s="195"/>
      <c r="T88" s="23" t="str">
        <f>IF(入力シート!D102="","","－")</f>
        <v/>
      </c>
      <c r="U88" s="240" t="str">
        <f>IF(B88="","",VLOOKUP(B88,入力シート!$B$79:$AR$108,38,FALSE))</f>
        <v/>
      </c>
      <c r="V88" s="241"/>
      <c r="W88" s="194" t="str">
        <f>IF(B88="","",VLOOKUP(B88,入力シート!$B$79:$AR$108,35,FALSE))</f>
        <v/>
      </c>
      <c r="X88" s="195"/>
      <c r="Y88" s="195"/>
      <c r="Z88" s="196"/>
      <c r="AA88" s="197" t="str">
        <f t="shared" si="15"/>
        <v/>
      </c>
      <c r="AB88" s="198"/>
      <c r="AC88" s="198"/>
      <c r="AD88" s="199"/>
      <c r="AE88" s="589" t="str">
        <f>IF(B88="","",VLOOKUP(B88,入力シート!$B$79:$AR$108,27,FALSE))</f>
        <v/>
      </c>
      <c r="AF88" s="590"/>
      <c r="AG88" s="590"/>
      <c r="AH88" s="590"/>
      <c r="AI88" s="590"/>
      <c r="AJ88" s="590"/>
      <c r="AK88" s="591"/>
      <c r="AL88" s="592" t="str">
        <f>IF(B88="","",VLOOKUP(B88,入力シート!$B$79:$AR$108,18,FALSE))</f>
        <v/>
      </c>
      <c r="AM88" s="592"/>
      <c r="AN88" s="592"/>
      <c r="AO88" s="592"/>
      <c r="AP88" s="592"/>
      <c r="AQ88" s="592"/>
      <c r="AR88" s="592"/>
      <c r="AS88" s="592"/>
      <c r="AT88" s="592"/>
      <c r="AU88" s="592"/>
      <c r="AV88" s="592"/>
      <c r="AW88" s="592"/>
      <c r="AX88" s="592"/>
      <c r="AY88" s="593"/>
    </row>
    <row r="89" spans="2:51">
      <c r="B89" s="14" t="str">
        <f>IF(入力シート!D103="","",入力シート!B103)</f>
        <v/>
      </c>
      <c r="C89" s="224" t="str">
        <f>IF(B89="","",VLOOKUP(B89,入力シート!$B$79:$AR$108,3,FALSE))</f>
        <v/>
      </c>
      <c r="D89" s="224"/>
      <c r="E89" s="224"/>
      <c r="F89" s="224"/>
      <c r="G89" s="224"/>
      <c r="H89" s="224"/>
      <c r="I89" s="224"/>
      <c r="J89" s="224"/>
      <c r="K89" s="225"/>
      <c r="L89" s="191" t="str">
        <f t="shared" si="14"/>
        <v/>
      </c>
      <c r="M89" s="192"/>
      <c r="N89" s="192"/>
      <c r="O89" s="193"/>
      <c r="P89" s="194" t="str">
        <f>IF(B89="","",VLOOKUP(B89,入力シート!$B$79:$AR$108,35,FALSE))</f>
        <v/>
      </c>
      <c r="Q89" s="195"/>
      <c r="R89" s="195"/>
      <c r="S89" s="195"/>
      <c r="T89" s="23" t="str">
        <f>IF(入力シート!D103="","","－")</f>
        <v/>
      </c>
      <c r="U89" s="240" t="str">
        <f>IF(B89="","",VLOOKUP(B89,入力シート!$B$79:$AR$108,38,FALSE))</f>
        <v/>
      </c>
      <c r="V89" s="241"/>
      <c r="W89" s="194" t="str">
        <f>IF(B89="","",VLOOKUP(B89,入力シート!$B$79:$AR$108,35,FALSE))</f>
        <v/>
      </c>
      <c r="X89" s="195"/>
      <c r="Y89" s="195"/>
      <c r="Z89" s="196"/>
      <c r="AA89" s="197" t="str">
        <f t="shared" si="15"/>
        <v/>
      </c>
      <c r="AB89" s="198"/>
      <c r="AC89" s="198"/>
      <c r="AD89" s="199"/>
      <c r="AE89" s="589" t="str">
        <f>IF(B89="","",VLOOKUP(B89,入力シート!$B$79:$AR$108,27,FALSE))</f>
        <v/>
      </c>
      <c r="AF89" s="590"/>
      <c r="AG89" s="590"/>
      <c r="AH89" s="590"/>
      <c r="AI89" s="590"/>
      <c r="AJ89" s="590"/>
      <c r="AK89" s="591"/>
      <c r="AL89" s="592" t="str">
        <f>IF(B89="","",VLOOKUP(B89,入力シート!$B$79:$AR$108,18,FALSE))</f>
        <v/>
      </c>
      <c r="AM89" s="592"/>
      <c r="AN89" s="592"/>
      <c r="AO89" s="592"/>
      <c r="AP89" s="592"/>
      <c r="AQ89" s="592"/>
      <c r="AR89" s="592"/>
      <c r="AS89" s="592"/>
      <c r="AT89" s="592"/>
      <c r="AU89" s="592"/>
      <c r="AV89" s="592"/>
      <c r="AW89" s="592"/>
      <c r="AX89" s="592"/>
      <c r="AY89" s="593"/>
    </row>
    <row r="90" spans="2:51">
      <c r="B90" s="14" t="str">
        <f>IF(入力シート!D104="","",入力シート!B104)</f>
        <v/>
      </c>
      <c r="C90" s="224" t="str">
        <f>IF(B90="","",VLOOKUP(B90,入力シート!$B$79:$AR$108,3,FALSE))</f>
        <v/>
      </c>
      <c r="D90" s="224"/>
      <c r="E90" s="224"/>
      <c r="F90" s="224"/>
      <c r="G90" s="224"/>
      <c r="H90" s="224"/>
      <c r="I90" s="224"/>
      <c r="J90" s="224"/>
      <c r="K90" s="225"/>
      <c r="L90" s="191" t="str">
        <f t="shared" si="14"/>
        <v/>
      </c>
      <c r="M90" s="192"/>
      <c r="N90" s="192"/>
      <c r="O90" s="193"/>
      <c r="P90" s="194" t="str">
        <f>IF(B90="","",VLOOKUP(B90,入力シート!$B$79:$AR$108,35,FALSE))</f>
        <v/>
      </c>
      <c r="Q90" s="195"/>
      <c r="R90" s="195"/>
      <c r="S90" s="195"/>
      <c r="T90" s="23" t="str">
        <f>IF(入力シート!D104="","","－")</f>
        <v/>
      </c>
      <c r="U90" s="240" t="str">
        <f>IF(B90="","",VLOOKUP(B90,入力シート!$B$79:$AR$108,38,FALSE))</f>
        <v/>
      </c>
      <c r="V90" s="241"/>
      <c r="W90" s="194" t="str">
        <f>IF(B90="","",VLOOKUP(B90,入力シート!$B$79:$AR$108,35,FALSE))</f>
        <v/>
      </c>
      <c r="X90" s="195"/>
      <c r="Y90" s="195"/>
      <c r="Z90" s="196"/>
      <c r="AA90" s="197" t="str">
        <f t="shared" si="15"/>
        <v/>
      </c>
      <c r="AB90" s="198"/>
      <c r="AC90" s="198"/>
      <c r="AD90" s="199"/>
      <c r="AE90" s="589" t="str">
        <f>IF(B90="","",VLOOKUP(B90,入力シート!$B$79:$AR$108,27,FALSE))</f>
        <v/>
      </c>
      <c r="AF90" s="590"/>
      <c r="AG90" s="590"/>
      <c r="AH90" s="590"/>
      <c r="AI90" s="590"/>
      <c r="AJ90" s="590"/>
      <c r="AK90" s="591"/>
      <c r="AL90" s="592" t="str">
        <f>IF(B90="","",VLOOKUP(B90,入力シート!$B$79:$AR$108,18,FALSE))</f>
        <v/>
      </c>
      <c r="AM90" s="592"/>
      <c r="AN90" s="592"/>
      <c r="AO90" s="592"/>
      <c r="AP90" s="592"/>
      <c r="AQ90" s="592"/>
      <c r="AR90" s="592"/>
      <c r="AS90" s="592"/>
      <c r="AT90" s="592"/>
      <c r="AU90" s="592"/>
      <c r="AV90" s="592"/>
      <c r="AW90" s="592"/>
      <c r="AX90" s="592"/>
      <c r="AY90" s="593"/>
    </row>
    <row r="91" spans="2:51">
      <c r="B91" s="14" t="str">
        <f>IF(入力シート!D105="","",入力シート!B105)</f>
        <v/>
      </c>
      <c r="C91" s="224" t="str">
        <f>IF(B91="","",VLOOKUP(B91,入力シート!$B$79:$AR$108,3,FALSE))</f>
        <v/>
      </c>
      <c r="D91" s="224"/>
      <c r="E91" s="224"/>
      <c r="F91" s="224"/>
      <c r="G91" s="224"/>
      <c r="H91" s="224"/>
      <c r="I91" s="224"/>
      <c r="J91" s="224"/>
      <c r="K91" s="225"/>
      <c r="L91" s="191" t="str">
        <f t="shared" si="14"/>
        <v/>
      </c>
      <c r="M91" s="192"/>
      <c r="N91" s="192"/>
      <c r="O91" s="193"/>
      <c r="P91" s="194" t="str">
        <f>IF(B91="","",VLOOKUP(B91,入力シート!$B$79:$AR$108,35,FALSE))</f>
        <v/>
      </c>
      <c r="Q91" s="195"/>
      <c r="R91" s="195"/>
      <c r="S91" s="195"/>
      <c r="T91" s="23" t="str">
        <f>IF(入力シート!D105="","","－")</f>
        <v/>
      </c>
      <c r="U91" s="240" t="str">
        <f>IF(B91="","",VLOOKUP(B91,入力シート!$B$79:$AR$108,38,FALSE))</f>
        <v/>
      </c>
      <c r="V91" s="241"/>
      <c r="W91" s="194" t="str">
        <f>IF(B91="","",VLOOKUP(B91,入力シート!$B$79:$AR$108,35,FALSE))</f>
        <v/>
      </c>
      <c r="X91" s="195"/>
      <c r="Y91" s="195"/>
      <c r="Z91" s="196"/>
      <c r="AA91" s="197" t="str">
        <f t="shared" si="15"/>
        <v/>
      </c>
      <c r="AB91" s="198"/>
      <c r="AC91" s="198"/>
      <c r="AD91" s="199"/>
      <c r="AE91" s="589" t="str">
        <f>IF(B91="","",VLOOKUP(B91,入力シート!$B$79:$AR$108,27,FALSE))</f>
        <v/>
      </c>
      <c r="AF91" s="590"/>
      <c r="AG91" s="590"/>
      <c r="AH91" s="590"/>
      <c r="AI91" s="590"/>
      <c r="AJ91" s="590"/>
      <c r="AK91" s="591"/>
      <c r="AL91" s="592" t="str">
        <f>IF(B91="","",VLOOKUP(B91,入力シート!$B$79:$AR$108,18,FALSE))</f>
        <v/>
      </c>
      <c r="AM91" s="592"/>
      <c r="AN91" s="592"/>
      <c r="AO91" s="592"/>
      <c r="AP91" s="592"/>
      <c r="AQ91" s="592"/>
      <c r="AR91" s="592"/>
      <c r="AS91" s="592"/>
      <c r="AT91" s="592"/>
      <c r="AU91" s="592"/>
      <c r="AV91" s="592"/>
      <c r="AW91" s="592"/>
      <c r="AX91" s="592"/>
      <c r="AY91" s="593"/>
    </row>
    <row r="92" spans="2:51">
      <c r="B92" s="14" t="str">
        <f>IF(入力シート!D106="","",入力シート!B106)</f>
        <v/>
      </c>
      <c r="C92" s="224" t="str">
        <f>IF(B92="","",VLOOKUP(B92,入力シート!$B$79:$AR$108,3,FALSE))</f>
        <v/>
      </c>
      <c r="D92" s="224"/>
      <c r="E92" s="224"/>
      <c r="F92" s="224"/>
      <c r="G92" s="224"/>
      <c r="H92" s="224"/>
      <c r="I92" s="224"/>
      <c r="J92" s="224"/>
      <c r="K92" s="225"/>
      <c r="L92" s="191" t="str">
        <f t="shared" si="14"/>
        <v/>
      </c>
      <c r="M92" s="192"/>
      <c r="N92" s="192"/>
      <c r="O92" s="193"/>
      <c r="P92" s="194" t="str">
        <f>IF(B92="","",VLOOKUP(B92,入力シート!$B$79:$AR$108,35,FALSE))</f>
        <v/>
      </c>
      <c r="Q92" s="195"/>
      <c r="R92" s="195"/>
      <c r="S92" s="195"/>
      <c r="T92" s="23" t="str">
        <f>IF(入力シート!D106="","","－")</f>
        <v/>
      </c>
      <c r="U92" s="240" t="str">
        <f>IF(B92="","",VLOOKUP(B92,入力シート!$B$79:$AR$108,38,FALSE))</f>
        <v/>
      </c>
      <c r="V92" s="241"/>
      <c r="W92" s="194" t="str">
        <f>IF(B92="","",VLOOKUP(B92,入力シート!$B$79:$AR$108,35,FALSE))</f>
        <v/>
      </c>
      <c r="X92" s="195"/>
      <c r="Y92" s="195"/>
      <c r="Z92" s="196"/>
      <c r="AA92" s="197" t="str">
        <f t="shared" si="15"/>
        <v/>
      </c>
      <c r="AB92" s="198"/>
      <c r="AC92" s="198"/>
      <c r="AD92" s="199"/>
      <c r="AE92" s="589" t="str">
        <f>IF(B92="","",VLOOKUP(B92,入力シート!$B$79:$AR$108,27,FALSE))</f>
        <v/>
      </c>
      <c r="AF92" s="590"/>
      <c r="AG92" s="590"/>
      <c r="AH92" s="590"/>
      <c r="AI92" s="590"/>
      <c r="AJ92" s="590"/>
      <c r="AK92" s="591"/>
      <c r="AL92" s="592" t="str">
        <f>IF(B92="","",VLOOKUP(B92,入力シート!$B$79:$AR$108,18,FALSE))</f>
        <v/>
      </c>
      <c r="AM92" s="592"/>
      <c r="AN92" s="592"/>
      <c r="AO92" s="592"/>
      <c r="AP92" s="592"/>
      <c r="AQ92" s="592"/>
      <c r="AR92" s="592"/>
      <c r="AS92" s="592"/>
      <c r="AT92" s="592"/>
      <c r="AU92" s="592"/>
      <c r="AV92" s="592"/>
      <c r="AW92" s="592"/>
      <c r="AX92" s="592"/>
      <c r="AY92" s="593"/>
    </row>
    <row r="93" spans="2:51">
      <c r="B93" s="14" t="str">
        <f>IF(入力シート!D107="","",入力シート!B107)</f>
        <v/>
      </c>
      <c r="C93" s="224" t="str">
        <f>IF(B93="","",VLOOKUP(B93,入力シート!$B$79:$AR$108,3,FALSE))</f>
        <v/>
      </c>
      <c r="D93" s="224"/>
      <c r="E93" s="224"/>
      <c r="F93" s="224"/>
      <c r="G93" s="224"/>
      <c r="H93" s="224"/>
      <c r="I93" s="224"/>
      <c r="J93" s="224"/>
      <c r="K93" s="225"/>
      <c r="L93" s="191" t="str">
        <f t="shared" si="14"/>
        <v/>
      </c>
      <c r="M93" s="192"/>
      <c r="N93" s="192"/>
      <c r="O93" s="193"/>
      <c r="P93" s="194" t="str">
        <f>IF(B93="","",VLOOKUP(B93,入力シート!$B$79:$AR$108,35,FALSE))</f>
        <v/>
      </c>
      <c r="Q93" s="195"/>
      <c r="R93" s="195"/>
      <c r="S93" s="195"/>
      <c r="T93" s="23" t="str">
        <f>IF(入力シート!D107="","","－")</f>
        <v/>
      </c>
      <c r="U93" s="240" t="str">
        <f>IF(B93="","",VLOOKUP(B93,入力シート!$B$79:$AR$108,38,FALSE))</f>
        <v/>
      </c>
      <c r="V93" s="241"/>
      <c r="W93" s="194" t="str">
        <f>IF(B93="","",VLOOKUP(B93,入力シート!$B$79:$AR$108,35,FALSE))</f>
        <v/>
      </c>
      <c r="X93" s="195"/>
      <c r="Y93" s="195"/>
      <c r="Z93" s="196"/>
      <c r="AA93" s="197" t="str">
        <f t="shared" si="15"/>
        <v/>
      </c>
      <c r="AB93" s="198"/>
      <c r="AC93" s="198"/>
      <c r="AD93" s="199"/>
      <c r="AE93" s="589" t="str">
        <f>IF(B93="","",VLOOKUP(B93,入力シート!$B$79:$AR$108,27,FALSE))</f>
        <v/>
      </c>
      <c r="AF93" s="590"/>
      <c r="AG93" s="590"/>
      <c r="AH93" s="590"/>
      <c r="AI93" s="590"/>
      <c r="AJ93" s="590"/>
      <c r="AK93" s="591"/>
      <c r="AL93" s="592" t="str">
        <f>IF(B93="","",VLOOKUP(B93,入力シート!$B$79:$AR$108,18,FALSE))</f>
        <v/>
      </c>
      <c r="AM93" s="592"/>
      <c r="AN93" s="592"/>
      <c r="AO93" s="592"/>
      <c r="AP93" s="592"/>
      <c r="AQ93" s="592"/>
      <c r="AR93" s="592"/>
      <c r="AS93" s="592"/>
      <c r="AT93" s="592"/>
      <c r="AU93" s="592"/>
      <c r="AV93" s="592"/>
      <c r="AW93" s="592"/>
      <c r="AX93" s="592"/>
      <c r="AY93" s="593"/>
    </row>
    <row r="94" spans="2:51">
      <c r="B94" s="14" t="str">
        <f>IF(入力シート!D108="","",入力シート!B108)</f>
        <v/>
      </c>
      <c r="C94" s="224" t="str">
        <f>IF(B94="","",VLOOKUP(B94,入力シート!$B$79:$AR$108,3,FALSE))</f>
        <v/>
      </c>
      <c r="D94" s="224"/>
      <c r="E94" s="224"/>
      <c r="F94" s="224"/>
      <c r="G94" s="224"/>
      <c r="H94" s="224"/>
      <c r="I94" s="224"/>
      <c r="J94" s="224"/>
      <c r="K94" s="225"/>
      <c r="L94" s="191" t="str">
        <f t="shared" si="14"/>
        <v/>
      </c>
      <c r="M94" s="192"/>
      <c r="N94" s="192"/>
      <c r="O94" s="193"/>
      <c r="P94" s="194" t="str">
        <f>IF(B94="","",VLOOKUP(B94,入力シート!$B$79:$AR$108,35,FALSE))</f>
        <v/>
      </c>
      <c r="Q94" s="195"/>
      <c r="R94" s="195"/>
      <c r="S94" s="195"/>
      <c r="T94" s="23" t="str">
        <f>IF(入力シート!D108="","","－")</f>
        <v/>
      </c>
      <c r="U94" s="240" t="str">
        <f>IF(B94="","",VLOOKUP(B94,入力シート!$B$79:$AR$108,38,FALSE))</f>
        <v/>
      </c>
      <c r="V94" s="241"/>
      <c r="W94" s="194" t="str">
        <f>IF(B94="","",VLOOKUP(B94,入力シート!$B$79:$AR$108,35,FALSE))</f>
        <v/>
      </c>
      <c r="X94" s="195"/>
      <c r="Y94" s="195"/>
      <c r="Z94" s="196"/>
      <c r="AA94" s="197" t="str">
        <f t="shared" si="15"/>
        <v/>
      </c>
      <c r="AB94" s="198"/>
      <c r="AC94" s="198"/>
      <c r="AD94" s="199"/>
      <c r="AE94" s="589" t="str">
        <f>IF(B94="","",VLOOKUP(B94,入力シート!$B$79:$AR$108,27,FALSE))</f>
        <v/>
      </c>
      <c r="AF94" s="590"/>
      <c r="AG94" s="590"/>
      <c r="AH94" s="590"/>
      <c r="AI94" s="590"/>
      <c r="AJ94" s="590"/>
      <c r="AK94" s="591"/>
      <c r="AL94" s="592" t="str">
        <f>IF(B94="","",VLOOKUP(B94,入力シート!$B$79:$AR$108,18,FALSE))</f>
        <v/>
      </c>
      <c r="AM94" s="592"/>
      <c r="AN94" s="592"/>
      <c r="AO94" s="592"/>
      <c r="AP94" s="592"/>
      <c r="AQ94" s="592"/>
      <c r="AR94" s="592"/>
      <c r="AS94" s="592"/>
      <c r="AT94" s="592"/>
      <c r="AU94" s="592"/>
      <c r="AV94" s="592"/>
      <c r="AW94" s="592"/>
      <c r="AX94" s="592"/>
      <c r="AY94" s="593"/>
    </row>
    <row r="95" spans="2:51" ht="15.75" customHeight="1" thickBot="1">
      <c r="B95" s="14"/>
      <c r="C95" s="189" t="str">
        <f>IF(入力シート!B109="","",入力シート!B109)</f>
        <v/>
      </c>
      <c r="D95" s="189"/>
      <c r="E95" s="189"/>
      <c r="F95" s="189"/>
      <c r="G95" s="189"/>
      <c r="H95" s="189"/>
      <c r="I95" s="189"/>
      <c r="J95" s="189"/>
      <c r="K95" s="190"/>
      <c r="L95" s="191" t="str">
        <f>IF(入力シート!B109="","",入力シート!AB109)</f>
        <v/>
      </c>
      <c r="M95" s="192"/>
      <c r="N95" s="192"/>
      <c r="O95" s="193"/>
      <c r="P95" s="194" t="str">
        <f>IF(入力シート!B109="","",入力シート!AB109)</f>
        <v/>
      </c>
      <c r="Q95" s="195"/>
      <c r="R95" s="195"/>
      <c r="S95" s="195"/>
      <c r="T95" s="23" t="str">
        <f>IF(入力シート!B109="","","－")</f>
        <v/>
      </c>
      <c r="U95" s="240" t="str">
        <f>IF(入力シート!B109="","",入力シート!AJ109)</f>
        <v/>
      </c>
      <c r="V95" s="241"/>
      <c r="W95" s="194" t="str">
        <f>IF(入力シート!B109="","",入力シート!AF109)</f>
        <v/>
      </c>
      <c r="X95" s="195"/>
      <c r="Y95" s="195"/>
      <c r="Z95" s="196"/>
      <c r="AA95" s="197" t="str">
        <f t="shared" ref="AA95" si="16">U95</f>
        <v/>
      </c>
      <c r="AB95" s="198"/>
      <c r="AC95" s="198"/>
      <c r="AD95" s="199"/>
      <c r="AE95" s="231" t="str">
        <f>IF(入力シート!B109="","",入力シート!V109)</f>
        <v/>
      </c>
      <c r="AF95" s="232"/>
      <c r="AG95" s="232"/>
      <c r="AH95" s="232"/>
      <c r="AI95" s="232"/>
      <c r="AJ95" s="232"/>
      <c r="AK95" s="233"/>
      <c r="AL95" s="200" t="str">
        <f>IF(入力シート!B109="","",入力シート!M109)</f>
        <v/>
      </c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1"/>
    </row>
    <row r="96" spans="2:51" ht="20.25" customHeight="1" thickTop="1" thickBot="1">
      <c r="B96" s="242" t="s">
        <v>20</v>
      </c>
      <c r="C96" s="243"/>
      <c r="D96" s="243"/>
      <c r="E96" s="243"/>
      <c r="F96" s="243"/>
      <c r="G96" s="243"/>
      <c r="H96" s="243"/>
      <c r="I96" s="243"/>
      <c r="J96" s="243"/>
      <c r="K96" s="244"/>
      <c r="L96" s="365">
        <f>SUM(L7:O94)</f>
        <v>0</v>
      </c>
      <c r="M96" s="366"/>
      <c r="N96" s="366"/>
      <c r="O96" s="367"/>
      <c r="P96" s="248"/>
      <c r="Q96" s="249"/>
      <c r="R96" s="249"/>
      <c r="S96" s="249"/>
      <c r="T96" s="249"/>
      <c r="U96" s="249"/>
      <c r="V96" s="250"/>
      <c r="W96" s="251" t="str">
        <f>_xlfn.IFS(入力シート!$J$12="週30時間以上実施",MIN(SUM($W$6,$W$18,$W$25,$W$32,$W$64),2000000),入力シート!$J$12="週30時間未満実施",MIN(SUM($W$6,$W$18,$W$25,$W$32,$W$64),1000000),入力シート!$J$12="","")</f>
        <v/>
      </c>
      <c r="X96" s="252"/>
      <c r="Y96" s="252"/>
      <c r="Z96" s="253"/>
      <c r="AA96" s="254" t="str">
        <f>IFERROR(L96-W96-SUM(AA7:AD94),"")</f>
        <v/>
      </c>
      <c r="AB96" s="255"/>
      <c r="AC96" s="255"/>
      <c r="AD96" s="256"/>
      <c r="AE96" s="612"/>
      <c r="AF96" s="613"/>
      <c r="AG96" s="613"/>
      <c r="AH96" s="613"/>
      <c r="AI96" s="613"/>
      <c r="AJ96" s="613"/>
      <c r="AK96" s="614"/>
      <c r="AL96" s="259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1"/>
    </row>
    <row r="97" spans="1:51">
      <c r="B97" s="38"/>
      <c r="C97" s="38"/>
      <c r="D97" s="38"/>
      <c r="E97" s="38"/>
      <c r="F97" s="38"/>
      <c r="G97" s="38"/>
      <c r="H97" s="38"/>
      <c r="I97" s="38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ht="15" customHeight="1">
      <c r="B98" s="38"/>
      <c r="C98" s="38"/>
      <c r="D98" s="38"/>
      <c r="E98" s="38"/>
      <c r="F98" s="38"/>
      <c r="G98" s="38"/>
      <c r="H98" s="38"/>
      <c r="I98" s="38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ht="16.5" thickBot="1">
      <c r="A99" s="10" t="s">
        <v>296</v>
      </c>
    </row>
    <row r="100" spans="1:51">
      <c r="B100" s="262" t="s">
        <v>39</v>
      </c>
      <c r="C100" s="263"/>
      <c r="D100" s="263"/>
      <c r="E100" s="263"/>
      <c r="F100" s="263"/>
      <c r="G100" s="263"/>
      <c r="H100" s="263"/>
      <c r="I100" s="263"/>
      <c r="J100" s="263"/>
      <c r="K100" s="273"/>
      <c r="L100" s="264" t="s">
        <v>40</v>
      </c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265"/>
    </row>
    <row r="101" spans="1:51">
      <c r="B101" s="163" t="str">
        <f>IF(入力シート!$D$29="","",入力シート!$B$29)</f>
        <v/>
      </c>
      <c r="C101" s="275" t="str">
        <f>IF(入力シート!D29="","",入力シート!D29)</f>
        <v/>
      </c>
      <c r="D101" s="275"/>
      <c r="E101" s="275"/>
      <c r="F101" s="275"/>
      <c r="G101" s="275"/>
      <c r="H101" s="275"/>
      <c r="I101" s="275"/>
      <c r="J101" s="275"/>
      <c r="K101" s="276"/>
      <c r="L101" s="277" t="str">
        <f>IF(入力シート!BE29="","",入力シート!BE29)</f>
        <v/>
      </c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9"/>
    </row>
    <row r="102" spans="1:51">
      <c r="B102" s="163" t="str">
        <f>IF(入力シート!$D$30="","",入力シート!$B$30)</f>
        <v/>
      </c>
      <c r="C102" s="275" t="str">
        <f>IF(入力シート!D30="","",入力シート!D30)</f>
        <v/>
      </c>
      <c r="D102" s="275"/>
      <c r="E102" s="275"/>
      <c r="F102" s="275"/>
      <c r="G102" s="275"/>
      <c r="H102" s="275"/>
      <c r="I102" s="275"/>
      <c r="J102" s="275"/>
      <c r="K102" s="276"/>
      <c r="L102" s="277" t="str">
        <f>IF(入力シート!BE30="","",入力シート!BE30)</f>
        <v/>
      </c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9"/>
    </row>
    <row r="103" spans="1:51">
      <c r="B103" s="163" t="str">
        <f>IF(入力シート!$D$31="","",入力シート!$B$31)</f>
        <v/>
      </c>
      <c r="C103" s="275" t="str">
        <f>IF(入力シート!D31="","",入力シート!D31)</f>
        <v/>
      </c>
      <c r="D103" s="275"/>
      <c r="E103" s="275"/>
      <c r="F103" s="275"/>
      <c r="G103" s="275"/>
      <c r="H103" s="275"/>
      <c r="I103" s="275"/>
      <c r="J103" s="275"/>
      <c r="K103" s="276"/>
      <c r="L103" s="277" t="str">
        <f>IF(入力シート!BE31="","",入力シート!BE31)</f>
        <v/>
      </c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9"/>
    </row>
    <row r="104" spans="1:51">
      <c r="B104" s="163" t="str">
        <f>IF(入力シート!$D$32="","",入力シート!$B$32)</f>
        <v/>
      </c>
      <c r="C104" s="275" t="str">
        <f>IF(入力シート!D32="","",入力シート!D32)</f>
        <v/>
      </c>
      <c r="D104" s="275"/>
      <c r="E104" s="275"/>
      <c r="F104" s="275"/>
      <c r="G104" s="275"/>
      <c r="H104" s="275"/>
      <c r="I104" s="275"/>
      <c r="J104" s="275"/>
      <c r="K104" s="276"/>
      <c r="L104" s="277" t="str">
        <f>IF(入力シート!BE32="","",入力シート!BE32)</f>
        <v/>
      </c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9"/>
    </row>
    <row r="105" spans="1:51" ht="16.5" thickBot="1">
      <c r="B105" s="164" t="str">
        <f>IF(入力シート!$D$33="","",入力シート!$B$33)</f>
        <v/>
      </c>
      <c r="C105" s="288" t="str">
        <f>IF(入力シート!D33="","",入力シート!D33)</f>
        <v/>
      </c>
      <c r="D105" s="288"/>
      <c r="E105" s="288"/>
      <c r="F105" s="288"/>
      <c r="G105" s="288"/>
      <c r="H105" s="288"/>
      <c r="I105" s="288"/>
      <c r="J105" s="288"/>
      <c r="K105" s="289"/>
      <c r="L105" s="290" t="str">
        <f>IF(入力シート!BE33="","",入力シート!BE33)</f>
        <v/>
      </c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2"/>
    </row>
    <row r="106" spans="1:5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ht="16.5" thickBot="1">
      <c r="A107" s="10" t="s">
        <v>297</v>
      </c>
    </row>
    <row r="108" spans="1:51" ht="18.75" customHeight="1">
      <c r="B108" s="262" t="s">
        <v>39</v>
      </c>
      <c r="C108" s="263"/>
      <c r="D108" s="263"/>
      <c r="E108" s="263"/>
      <c r="F108" s="263"/>
      <c r="G108" s="263"/>
      <c r="H108" s="263"/>
      <c r="I108" s="263"/>
      <c r="J108" s="263"/>
      <c r="K108" s="273"/>
      <c r="L108" s="264" t="s">
        <v>42</v>
      </c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4" t="s">
        <v>298</v>
      </c>
      <c r="AB108" s="175"/>
      <c r="AC108" s="175"/>
      <c r="AD108" s="175"/>
      <c r="AE108" s="175"/>
      <c r="AF108" s="175"/>
      <c r="AG108" s="175"/>
      <c r="AH108" s="175"/>
      <c r="AI108" s="175"/>
      <c r="AJ108" s="176"/>
      <c r="AK108" s="175" t="s">
        <v>299</v>
      </c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265"/>
    </row>
    <row r="109" spans="1:51">
      <c r="B109" s="160" t="str">
        <f>IF(入力シート!D46="","",入力シート!B46)</f>
        <v/>
      </c>
      <c r="C109" s="275" t="str">
        <f>IF(入力シート!D46="","",入力シート!D46)</f>
        <v/>
      </c>
      <c r="D109" s="275"/>
      <c r="E109" s="275"/>
      <c r="F109" s="275"/>
      <c r="G109" s="275"/>
      <c r="H109" s="275"/>
      <c r="I109" s="275"/>
      <c r="J109" s="275"/>
      <c r="K109" s="276"/>
      <c r="L109" s="609" t="str">
        <f>IF(入力シート!D46="","",入力シート!BE46)</f>
        <v/>
      </c>
      <c r="M109" s="610"/>
      <c r="N109" s="610"/>
      <c r="O109" s="610"/>
      <c r="P109" s="610"/>
      <c r="Q109" s="610"/>
      <c r="R109" s="610"/>
      <c r="S109" s="610"/>
      <c r="T109" s="610"/>
      <c r="U109" s="610"/>
      <c r="V109" s="610"/>
      <c r="W109" s="610"/>
      <c r="X109" s="610"/>
      <c r="Y109" s="610"/>
      <c r="Z109" s="611"/>
      <c r="AA109" s="160" t="str">
        <f>IF(入力シート!D61="","",入力シート!B61)</f>
        <v/>
      </c>
      <c r="AB109" s="285" t="str">
        <f>IF(入力シート!D61="","",入力シート!D61)</f>
        <v/>
      </c>
      <c r="AC109" s="285"/>
      <c r="AD109" s="285"/>
      <c r="AE109" s="285"/>
      <c r="AF109" s="285"/>
      <c r="AG109" s="285"/>
      <c r="AH109" s="285"/>
      <c r="AI109" s="285"/>
      <c r="AJ109" s="615"/>
      <c r="AK109" s="610" t="str">
        <f>IF(入力シート!D61="","",入力シート!BE61)</f>
        <v/>
      </c>
      <c r="AL109" s="610"/>
      <c r="AM109" s="610"/>
      <c r="AN109" s="610"/>
      <c r="AO109" s="610"/>
      <c r="AP109" s="610"/>
      <c r="AQ109" s="610"/>
      <c r="AR109" s="610"/>
      <c r="AS109" s="610"/>
      <c r="AT109" s="610"/>
      <c r="AU109" s="610"/>
      <c r="AV109" s="610"/>
      <c r="AW109" s="610"/>
      <c r="AX109" s="610"/>
      <c r="AY109" s="616"/>
    </row>
    <row r="110" spans="1:51">
      <c r="B110" s="160" t="str">
        <f>IF(入力シート!D47="","",入力シート!B47)</f>
        <v/>
      </c>
      <c r="C110" s="275" t="str">
        <f>IF(入力シート!D47="","",入力シート!D47)</f>
        <v/>
      </c>
      <c r="D110" s="275"/>
      <c r="E110" s="275"/>
      <c r="F110" s="275"/>
      <c r="G110" s="275"/>
      <c r="H110" s="275"/>
      <c r="I110" s="275"/>
      <c r="J110" s="275"/>
      <c r="K110" s="276"/>
      <c r="L110" s="609" t="str">
        <f>IF(入力シート!D47="","",入力シート!BE47)</f>
        <v/>
      </c>
      <c r="M110" s="610"/>
      <c r="N110" s="610"/>
      <c r="O110" s="610"/>
      <c r="P110" s="610"/>
      <c r="Q110" s="610"/>
      <c r="R110" s="610"/>
      <c r="S110" s="610"/>
      <c r="T110" s="610"/>
      <c r="U110" s="610"/>
      <c r="V110" s="610"/>
      <c r="W110" s="610"/>
      <c r="X110" s="610"/>
      <c r="Y110" s="610"/>
      <c r="Z110" s="611"/>
      <c r="AA110" s="160" t="str">
        <f>IF(入力シート!D62="","",入力シート!B62)</f>
        <v/>
      </c>
      <c r="AB110" s="285" t="str">
        <f>IF(入力シート!D62="","",入力シート!D62)</f>
        <v/>
      </c>
      <c r="AC110" s="285"/>
      <c r="AD110" s="285"/>
      <c r="AE110" s="285"/>
      <c r="AF110" s="285"/>
      <c r="AG110" s="285"/>
      <c r="AH110" s="285"/>
      <c r="AI110" s="285"/>
      <c r="AJ110" s="615"/>
      <c r="AK110" s="610" t="str">
        <f>IF(入力シート!D62="","",入力シート!BE62)</f>
        <v/>
      </c>
      <c r="AL110" s="610"/>
      <c r="AM110" s="610"/>
      <c r="AN110" s="610"/>
      <c r="AO110" s="610"/>
      <c r="AP110" s="610"/>
      <c r="AQ110" s="610"/>
      <c r="AR110" s="610"/>
      <c r="AS110" s="610"/>
      <c r="AT110" s="610"/>
      <c r="AU110" s="610"/>
      <c r="AV110" s="610"/>
      <c r="AW110" s="610"/>
      <c r="AX110" s="610"/>
      <c r="AY110" s="616"/>
    </row>
    <row r="111" spans="1:51">
      <c r="B111" s="160" t="str">
        <f>IF(入力シート!D48="","",入力シート!B48)</f>
        <v/>
      </c>
      <c r="C111" s="275" t="str">
        <f>IF(入力シート!D48="","",入力シート!D48)</f>
        <v/>
      </c>
      <c r="D111" s="275"/>
      <c r="E111" s="275"/>
      <c r="F111" s="275"/>
      <c r="G111" s="275"/>
      <c r="H111" s="275"/>
      <c r="I111" s="275"/>
      <c r="J111" s="275"/>
      <c r="K111" s="276"/>
      <c r="L111" s="609" t="str">
        <f>IF(入力シート!D48="","",入力シート!BE48)</f>
        <v/>
      </c>
      <c r="M111" s="610"/>
      <c r="N111" s="610"/>
      <c r="O111" s="610"/>
      <c r="P111" s="610"/>
      <c r="Q111" s="610"/>
      <c r="R111" s="610"/>
      <c r="S111" s="610"/>
      <c r="T111" s="610"/>
      <c r="U111" s="610"/>
      <c r="V111" s="610"/>
      <c r="W111" s="610"/>
      <c r="X111" s="610"/>
      <c r="Y111" s="610"/>
      <c r="Z111" s="611"/>
      <c r="AA111" s="160" t="str">
        <f>IF(入力シート!D63="","",入力シート!B63)</f>
        <v/>
      </c>
      <c r="AB111" s="285" t="str">
        <f>IF(入力シート!D63="","",入力シート!D63)</f>
        <v/>
      </c>
      <c r="AC111" s="285"/>
      <c r="AD111" s="285"/>
      <c r="AE111" s="285"/>
      <c r="AF111" s="285"/>
      <c r="AG111" s="285"/>
      <c r="AH111" s="285"/>
      <c r="AI111" s="285"/>
      <c r="AJ111" s="615"/>
      <c r="AK111" s="610" t="str">
        <f>IF(入力シート!D63="","",入力シート!BE63)</f>
        <v/>
      </c>
      <c r="AL111" s="610"/>
      <c r="AM111" s="610"/>
      <c r="AN111" s="610"/>
      <c r="AO111" s="610"/>
      <c r="AP111" s="610"/>
      <c r="AQ111" s="610"/>
      <c r="AR111" s="610"/>
      <c r="AS111" s="610"/>
      <c r="AT111" s="610"/>
      <c r="AU111" s="610"/>
      <c r="AV111" s="610"/>
      <c r="AW111" s="610"/>
      <c r="AX111" s="610"/>
      <c r="AY111" s="616"/>
    </row>
    <row r="112" spans="1:51">
      <c r="B112" s="160" t="str">
        <f>IF(入力シート!D49="","",入力シート!B49)</f>
        <v/>
      </c>
      <c r="C112" s="275" t="str">
        <f>IF(入力シート!D49="","",入力シート!D49)</f>
        <v/>
      </c>
      <c r="D112" s="275"/>
      <c r="E112" s="275"/>
      <c r="F112" s="275"/>
      <c r="G112" s="275"/>
      <c r="H112" s="275"/>
      <c r="I112" s="275"/>
      <c r="J112" s="275"/>
      <c r="K112" s="276"/>
      <c r="L112" s="609" t="str">
        <f>IF(入力シート!D49="","",入力シート!BE49)</f>
        <v/>
      </c>
      <c r="M112" s="610"/>
      <c r="N112" s="610"/>
      <c r="O112" s="610"/>
      <c r="P112" s="610"/>
      <c r="Q112" s="610"/>
      <c r="R112" s="610"/>
      <c r="S112" s="610"/>
      <c r="T112" s="610"/>
      <c r="U112" s="610"/>
      <c r="V112" s="610"/>
      <c r="W112" s="610"/>
      <c r="X112" s="610"/>
      <c r="Y112" s="610"/>
      <c r="Z112" s="611"/>
      <c r="AA112" s="160" t="str">
        <f>IF(入力シート!D64="","",入力シート!B64)</f>
        <v/>
      </c>
      <c r="AB112" s="285" t="str">
        <f>IF(入力シート!D64="","",入力シート!D64)</f>
        <v/>
      </c>
      <c r="AC112" s="285"/>
      <c r="AD112" s="285"/>
      <c r="AE112" s="285"/>
      <c r="AF112" s="285"/>
      <c r="AG112" s="285"/>
      <c r="AH112" s="285"/>
      <c r="AI112" s="285"/>
      <c r="AJ112" s="615"/>
      <c r="AK112" s="610" t="str">
        <f>IF(入力シート!D64="","",入力シート!BE64)</f>
        <v/>
      </c>
      <c r="AL112" s="610"/>
      <c r="AM112" s="610"/>
      <c r="AN112" s="610"/>
      <c r="AO112" s="610"/>
      <c r="AP112" s="610"/>
      <c r="AQ112" s="610"/>
      <c r="AR112" s="610"/>
      <c r="AS112" s="610"/>
      <c r="AT112" s="610"/>
      <c r="AU112" s="610"/>
      <c r="AV112" s="610"/>
      <c r="AW112" s="610"/>
      <c r="AX112" s="610"/>
      <c r="AY112" s="616"/>
    </row>
    <row r="113" spans="1:51">
      <c r="B113" s="160" t="str">
        <f>IF(入力シート!D50="","",入力シート!B50)</f>
        <v/>
      </c>
      <c r="C113" s="275" t="str">
        <f>IF(入力シート!D50="","",入力シート!D50)</f>
        <v/>
      </c>
      <c r="D113" s="275"/>
      <c r="E113" s="275"/>
      <c r="F113" s="275"/>
      <c r="G113" s="275"/>
      <c r="H113" s="275"/>
      <c r="I113" s="275"/>
      <c r="J113" s="275"/>
      <c r="K113" s="276"/>
      <c r="L113" s="609" t="str">
        <f>IF(入力シート!D50="","",入力シート!BE50)</f>
        <v/>
      </c>
      <c r="M113" s="610"/>
      <c r="N113" s="610"/>
      <c r="O113" s="610"/>
      <c r="P113" s="610"/>
      <c r="Q113" s="610"/>
      <c r="R113" s="610"/>
      <c r="S113" s="610"/>
      <c r="T113" s="610"/>
      <c r="U113" s="610"/>
      <c r="V113" s="610"/>
      <c r="W113" s="610"/>
      <c r="X113" s="610"/>
      <c r="Y113" s="610"/>
      <c r="Z113" s="611"/>
      <c r="AA113" s="160" t="str">
        <f>IF(入力シート!D65="","",入力シート!B65)</f>
        <v/>
      </c>
      <c r="AB113" s="285" t="str">
        <f>IF(入力シート!D65="","",入力シート!D65)</f>
        <v/>
      </c>
      <c r="AC113" s="285"/>
      <c r="AD113" s="285"/>
      <c r="AE113" s="285"/>
      <c r="AF113" s="285"/>
      <c r="AG113" s="285"/>
      <c r="AH113" s="285"/>
      <c r="AI113" s="285"/>
      <c r="AJ113" s="615"/>
      <c r="AK113" s="610" t="str">
        <f>IF(入力シート!D65="","",入力シート!BE65)</f>
        <v/>
      </c>
      <c r="AL113" s="610"/>
      <c r="AM113" s="610"/>
      <c r="AN113" s="610"/>
      <c r="AO113" s="610"/>
      <c r="AP113" s="610"/>
      <c r="AQ113" s="610"/>
      <c r="AR113" s="610"/>
      <c r="AS113" s="610"/>
      <c r="AT113" s="610"/>
      <c r="AU113" s="610"/>
      <c r="AV113" s="610"/>
      <c r="AW113" s="610"/>
      <c r="AX113" s="610"/>
      <c r="AY113" s="616"/>
    </row>
    <row r="114" spans="1:51">
      <c r="B114" s="160" t="str">
        <f>IF(入力シート!D51="","",入力シート!B51)</f>
        <v/>
      </c>
      <c r="C114" s="275" t="str">
        <f>IF(入力シート!D51="","",入力シート!D51)</f>
        <v/>
      </c>
      <c r="D114" s="275"/>
      <c r="E114" s="275"/>
      <c r="F114" s="275"/>
      <c r="G114" s="275"/>
      <c r="H114" s="275"/>
      <c r="I114" s="275"/>
      <c r="J114" s="275"/>
      <c r="K114" s="276"/>
      <c r="L114" s="609" t="str">
        <f>IF(入力シート!D51="","",入力シート!BE51)</f>
        <v/>
      </c>
      <c r="M114" s="610"/>
      <c r="N114" s="610"/>
      <c r="O114" s="610"/>
      <c r="P114" s="610"/>
      <c r="Q114" s="610"/>
      <c r="R114" s="610"/>
      <c r="S114" s="610"/>
      <c r="T114" s="610"/>
      <c r="U114" s="610"/>
      <c r="V114" s="610"/>
      <c r="W114" s="610"/>
      <c r="X114" s="610"/>
      <c r="Y114" s="610"/>
      <c r="Z114" s="611"/>
      <c r="AA114" s="160" t="str">
        <f>IF(入力シート!D66="","",入力シート!B66)</f>
        <v/>
      </c>
      <c r="AB114" s="285" t="str">
        <f>IF(入力シート!D66="","",入力シート!D66)</f>
        <v/>
      </c>
      <c r="AC114" s="285"/>
      <c r="AD114" s="285"/>
      <c r="AE114" s="285"/>
      <c r="AF114" s="285"/>
      <c r="AG114" s="285"/>
      <c r="AH114" s="285"/>
      <c r="AI114" s="285"/>
      <c r="AJ114" s="615"/>
      <c r="AK114" s="610" t="str">
        <f>IF(入力シート!D66="","",入力シート!BE66)</f>
        <v/>
      </c>
      <c r="AL114" s="610"/>
      <c r="AM114" s="610"/>
      <c r="AN114" s="610"/>
      <c r="AO114" s="610"/>
      <c r="AP114" s="610"/>
      <c r="AQ114" s="610"/>
      <c r="AR114" s="610"/>
      <c r="AS114" s="610"/>
      <c r="AT114" s="610"/>
      <c r="AU114" s="610"/>
      <c r="AV114" s="610"/>
      <c r="AW114" s="610"/>
      <c r="AX114" s="610"/>
      <c r="AY114" s="616"/>
    </row>
    <row r="115" spans="1:51">
      <c r="B115" s="160" t="str">
        <f>IF(入力シート!D52="","",入力シート!B52)</f>
        <v/>
      </c>
      <c r="C115" s="275" t="str">
        <f>IF(入力シート!D52="","",入力シート!D52)</f>
        <v/>
      </c>
      <c r="D115" s="275"/>
      <c r="E115" s="275"/>
      <c r="F115" s="275"/>
      <c r="G115" s="275"/>
      <c r="H115" s="275"/>
      <c r="I115" s="275"/>
      <c r="J115" s="275"/>
      <c r="K115" s="276"/>
      <c r="L115" s="609" t="str">
        <f>IF(入力シート!D52="","",入力シート!BE52)</f>
        <v/>
      </c>
      <c r="M115" s="610"/>
      <c r="N115" s="610"/>
      <c r="O115" s="610"/>
      <c r="P115" s="610"/>
      <c r="Q115" s="610"/>
      <c r="R115" s="610"/>
      <c r="S115" s="610"/>
      <c r="T115" s="610"/>
      <c r="U115" s="610"/>
      <c r="V115" s="610"/>
      <c r="W115" s="610"/>
      <c r="X115" s="610"/>
      <c r="Y115" s="610"/>
      <c r="Z115" s="611"/>
      <c r="AA115" s="160" t="str">
        <f>IF(入力シート!D67="","",入力シート!B67)</f>
        <v/>
      </c>
      <c r="AB115" s="285" t="str">
        <f>IF(入力シート!D67="","",入力シート!D67)</f>
        <v/>
      </c>
      <c r="AC115" s="285"/>
      <c r="AD115" s="285"/>
      <c r="AE115" s="285"/>
      <c r="AF115" s="285"/>
      <c r="AG115" s="285"/>
      <c r="AH115" s="285"/>
      <c r="AI115" s="285"/>
      <c r="AJ115" s="615"/>
      <c r="AK115" s="610" t="str">
        <f>IF(入力シート!D67="","",入力シート!BE67)</f>
        <v/>
      </c>
      <c r="AL115" s="610"/>
      <c r="AM115" s="610"/>
      <c r="AN115" s="610"/>
      <c r="AO115" s="610"/>
      <c r="AP115" s="610"/>
      <c r="AQ115" s="610"/>
      <c r="AR115" s="610"/>
      <c r="AS115" s="610"/>
      <c r="AT115" s="610"/>
      <c r="AU115" s="610"/>
      <c r="AV115" s="610"/>
      <c r="AW115" s="610"/>
      <c r="AX115" s="610"/>
      <c r="AY115" s="616"/>
    </row>
    <row r="116" spans="1:51">
      <c r="B116" s="160" t="str">
        <f>IF(入力シート!D53="","",入力シート!B53)</f>
        <v/>
      </c>
      <c r="C116" s="275" t="str">
        <f>IF(入力シート!D53="","",入力シート!D53)</f>
        <v/>
      </c>
      <c r="D116" s="275"/>
      <c r="E116" s="275"/>
      <c r="F116" s="275"/>
      <c r="G116" s="275"/>
      <c r="H116" s="275"/>
      <c r="I116" s="275"/>
      <c r="J116" s="275"/>
      <c r="K116" s="276"/>
      <c r="L116" s="609" t="str">
        <f>IF(入力シート!D53="","",入力シート!BE53)</f>
        <v/>
      </c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0"/>
      <c r="X116" s="610"/>
      <c r="Y116" s="610"/>
      <c r="Z116" s="611"/>
      <c r="AA116" s="160" t="str">
        <f>IF(入力シート!D68="","",入力シート!B68)</f>
        <v/>
      </c>
      <c r="AB116" s="285" t="str">
        <f>IF(入力シート!D68="","",入力シート!D68)</f>
        <v/>
      </c>
      <c r="AC116" s="285"/>
      <c r="AD116" s="285"/>
      <c r="AE116" s="285"/>
      <c r="AF116" s="285"/>
      <c r="AG116" s="285"/>
      <c r="AH116" s="285"/>
      <c r="AI116" s="285"/>
      <c r="AJ116" s="615"/>
      <c r="AK116" s="610" t="str">
        <f>IF(入力シート!D68="","",入力シート!BE68)</f>
        <v/>
      </c>
      <c r="AL116" s="610"/>
      <c r="AM116" s="610"/>
      <c r="AN116" s="610"/>
      <c r="AO116" s="610"/>
      <c r="AP116" s="610"/>
      <c r="AQ116" s="610"/>
      <c r="AR116" s="610"/>
      <c r="AS116" s="610"/>
      <c r="AT116" s="610"/>
      <c r="AU116" s="610"/>
      <c r="AV116" s="610"/>
      <c r="AW116" s="610"/>
      <c r="AX116" s="610"/>
      <c r="AY116" s="616"/>
    </row>
    <row r="117" spans="1:51">
      <c r="B117" s="160" t="str">
        <f>IF(入力シート!D54="","",入力シート!B54)</f>
        <v/>
      </c>
      <c r="C117" s="275" t="str">
        <f>IF(入力シート!D54="","",入力シート!D54)</f>
        <v/>
      </c>
      <c r="D117" s="275"/>
      <c r="E117" s="275"/>
      <c r="F117" s="275"/>
      <c r="G117" s="275"/>
      <c r="H117" s="275"/>
      <c r="I117" s="275"/>
      <c r="J117" s="275"/>
      <c r="K117" s="276"/>
      <c r="L117" s="609" t="str">
        <f>IF(入力シート!D54="","",入力シート!BE54)</f>
        <v/>
      </c>
      <c r="M117" s="610"/>
      <c r="N117" s="610"/>
      <c r="O117" s="610"/>
      <c r="P117" s="610"/>
      <c r="Q117" s="610"/>
      <c r="R117" s="610"/>
      <c r="S117" s="610"/>
      <c r="T117" s="610"/>
      <c r="U117" s="610"/>
      <c r="V117" s="610"/>
      <c r="W117" s="610"/>
      <c r="X117" s="610"/>
      <c r="Y117" s="610"/>
      <c r="Z117" s="611"/>
      <c r="AA117" s="160" t="str">
        <f>IF(入力シート!D69="","",入力シート!B69)</f>
        <v/>
      </c>
      <c r="AB117" s="285" t="str">
        <f>IF(入力シート!D69="","",入力シート!D69)</f>
        <v/>
      </c>
      <c r="AC117" s="285"/>
      <c r="AD117" s="285"/>
      <c r="AE117" s="285"/>
      <c r="AF117" s="285"/>
      <c r="AG117" s="285"/>
      <c r="AH117" s="285"/>
      <c r="AI117" s="285"/>
      <c r="AJ117" s="615"/>
      <c r="AK117" s="610" t="str">
        <f>IF(入力シート!D69="","",入力シート!BE69)</f>
        <v/>
      </c>
      <c r="AL117" s="610"/>
      <c r="AM117" s="610"/>
      <c r="AN117" s="610"/>
      <c r="AO117" s="610"/>
      <c r="AP117" s="610"/>
      <c r="AQ117" s="610"/>
      <c r="AR117" s="610"/>
      <c r="AS117" s="610"/>
      <c r="AT117" s="610"/>
      <c r="AU117" s="610"/>
      <c r="AV117" s="610"/>
      <c r="AW117" s="610"/>
      <c r="AX117" s="610"/>
      <c r="AY117" s="616"/>
    </row>
    <row r="118" spans="1:51">
      <c r="B118" s="160" t="str">
        <f>IF(入力シート!D55="","",入力シート!B55)</f>
        <v/>
      </c>
      <c r="C118" s="275" t="str">
        <f>IF(入力シート!D55="","",入力シート!D55)</f>
        <v/>
      </c>
      <c r="D118" s="275"/>
      <c r="E118" s="275"/>
      <c r="F118" s="275"/>
      <c r="G118" s="275"/>
      <c r="H118" s="275"/>
      <c r="I118" s="275"/>
      <c r="J118" s="275"/>
      <c r="K118" s="276"/>
      <c r="L118" s="609" t="str">
        <f>IF(入力シート!D55="","",入力シート!BE55)</f>
        <v/>
      </c>
      <c r="M118" s="610"/>
      <c r="N118" s="610"/>
      <c r="O118" s="610"/>
      <c r="P118" s="610"/>
      <c r="Q118" s="610"/>
      <c r="R118" s="610"/>
      <c r="S118" s="610"/>
      <c r="T118" s="610"/>
      <c r="U118" s="610"/>
      <c r="V118" s="610"/>
      <c r="W118" s="610"/>
      <c r="X118" s="610"/>
      <c r="Y118" s="610"/>
      <c r="Z118" s="611"/>
      <c r="AA118" s="160" t="str">
        <f>IF(入力シート!D70="","",入力シート!B70)</f>
        <v/>
      </c>
      <c r="AB118" s="285" t="str">
        <f>IF(入力シート!D70="","",入力シート!D70)</f>
        <v/>
      </c>
      <c r="AC118" s="285"/>
      <c r="AD118" s="285"/>
      <c r="AE118" s="285"/>
      <c r="AF118" s="285"/>
      <c r="AG118" s="285"/>
      <c r="AH118" s="285"/>
      <c r="AI118" s="285"/>
      <c r="AJ118" s="615"/>
      <c r="AK118" s="610" t="str">
        <f>IF(入力シート!D70="","",入力シート!BE70)</f>
        <v/>
      </c>
      <c r="AL118" s="610"/>
      <c r="AM118" s="610"/>
      <c r="AN118" s="610"/>
      <c r="AO118" s="610"/>
      <c r="AP118" s="610"/>
      <c r="AQ118" s="610"/>
      <c r="AR118" s="610"/>
      <c r="AS118" s="610"/>
      <c r="AT118" s="610"/>
      <c r="AU118" s="610"/>
      <c r="AV118" s="610"/>
      <c r="AW118" s="610"/>
      <c r="AX118" s="610"/>
      <c r="AY118" s="616"/>
    </row>
    <row r="119" spans="1:51">
      <c r="B119" s="160" t="str">
        <f>IF(入力シート!D56="","",入力シート!B56)</f>
        <v/>
      </c>
      <c r="C119" s="275" t="str">
        <f>IF(入力シート!D56="","",入力シート!D56)</f>
        <v/>
      </c>
      <c r="D119" s="275"/>
      <c r="E119" s="275"/>
      <c r="F119" s="275"/>
      <c r="G119" s="275"/>
      <c r="H119" s="275"/>
      <c r="I119" s="275"/>
      <c r="J119" s="275"/>
      <c r="K119" s="276"/>
      <c r="L119" s="609" t="str">
        <f>IF(入力シート!D56="","",入力シート!BE56)</f>
        <v/>
      </c>
      <c r="M119" s="610"/>
      <c r="N119" s="610"/>
      <c r="O119" s="610"/>
      <c r="P119" s="610"/>
      <c r="Q119" s="610"/>
      <c r="R119" s="610"/>
      <c r="S119" s="610"/>
      <c r="T119" s="610"/>
      <c r="U119" s="610"/>
      <c r="V119" s="610"/>
      <c r="W119" s="610"/>
      <c r="X119" s="610"/>
      <c r="Y119" s="610"/>
      <c r="Z119" s="611"/>
      <c r="AA119" s="160" t="str">
        <f>IF(入力シート!D71="","",入力シート!B71)</f>
        <v/>
      </c>
      <c r="AB119" s="285" t="str">
        <f>IF(入力シート!D71="","",入力シート!D71)</f>
        <v/>
      </c>
      <c r="AC119" s="285"/>
      <c r="AD119" s="285"/>
      <c r="AE119" s="285"/>
      <c r="AF119" s="285"/>
      <c r="AG119" s="285"/>
      <c r="AH119" s="285"/>
      <c r="AI119" s="285"/>
      <c r="AJ119" s="615"/>
      <c r="AK119" s="610" t="str">
        <f>IF(入力シート!D71="","",入力シート!BE71)</f>
        <v/>
      </c>
      <c r="AL119" s="610"/>
      <c r="AM119" s="610"/>
      <c r="AN119" s="610"/>
      <c r="AO119" s="610"/>
      <c r="AP119" s="610"/>
      <c r="AQ119" s="610"/>
      <c r="AR119" s="610"/>
      <c r="AS119" s="610"/>
      <c r="AT119" s="610"/>
      <c r="AU119" s="610"/>
      <c r="AV119" s="610"/>
      <c r="AW119" s="610"/>
      <c r="AX119" s="610"/>
      <c r="AY119" s="616"/>
    </row>
    <row r="120" spans="1:51">
      <c r="B120" s="160" t="str">
        <f>IF(入力シート!D57="","",入力シート!B57)</f>
        <v/>
      </c>
      <c r="C120" s="275" t="str">
        <f>IF(入力シート!D57="","",入力シート!D57)</f>
        <v/>
      </c>
      <c r="D120" s="275"/>
      <c r="E120" s="275"/>
      <c r="F120" s="275"/>
      <c r="G120" s="275"/>
      <c r="H120" s="275"/>
      <c r="I120" s="275"/>
      <c r="J120" s="275"/>
      <c r="K120" s="276"/>
      <c r="L120" s="609" t="str">
        <f>IF(入力シート!D57="","",入力シート!BE57)</f>
        <v/>
      </c>
      <c r="M120" s="610"/>
      <c r="N120" s="610"/>
      <c r="O120" s="610"/>
      <c r="P120" s="610"/>
      <c r="Q120" s="610"/>
      <c r="R120" s="610"/>
      <c r="S120" s="610"/>
      <c r="T120" s="610"/>
      <c r="U120" s="610"/>
      <c r="V120" s="610"/>
      <c r="W120" s="610"/>
      <c r="X120" s="610"/>
      <c r="Y120" s="610"/>
      <c r="Z120" s="611"/>
      <c r="AA120" s="160" t="str">
        <f>IF(入力シート!D72="","",入力シート!B72)</f>
        <v/>
      </c>
      <c r="AB120" s="285" t="str">
        <f>IF(入力シート!D72="","",入力シート!D72)</f>
        <v/>
      </c>
      <c r="AC120" s="285"/>
      <c r="AD120" s="285"/>
      <c r="AE120" s="285"/>
      <c r="AF120" s="285"/>
      <c r="AG120" s="285"/>
      <c r="AH120" s="285"/>
      <c r="AI120" s="285"/>
      <c r="AJ120" s="615"/>
      <c r="AK120" s="610" t="str">
        <f>IF(入力シート!D72="","",入力シート!BE72)</f>
        <v/>
      </c>
      <c r="AL120" s="610"/>
      <c r="AM120" s="610"/>
      <c r="AN120" s="610"/>
      <c r="AO120" s="610"/>
      <c r="AP120" s="610"/>
      <c r="AQ120" s="610"/>
      <c r="AR120" s="610"/>
      <c r="AS120" s="610"/>
      <c r="AT120" s="610"/>
      <c r="AU120" s="610"/>
      <c r="AV120" s="610"/>
      <c r="AW120" s="610"/>
      <c r="AX120" s="610"/>
      <c r="AY120" s="616"/>
    </row>
    <row r="121" spans="1:51">
      <c r="B121" s="160" t="str">
        <f>IF(入力シート!D58="","",入力シート!B58)</f>
        <v/>
      </c>
      <c r="C121" s="275" t="str">
        <f>IF(入力シート!D58="","",入力シート!D58)</f>
        <v/>
      </c>
      <c r="D121" s="275"/>
      <c r="E121" s="275"/>
      <c r="F121" s="275"/>
      <c r="G121" s="275"/>
      <c r="H121" s="275"/>
      <c r="I121" s="275"/>
      <c r="J121" s="275"/>
      <c r="K121" s="276"/>
      <c r="L121" s="609" t="str">
        <f>IF(入力シート!D58="","",入力シート!BE58)</f>
        <v/>
      </c>
      <c r="M121" s="610"/>
      <c r="N121" s="610"/>
      <c r="O121" s="610"/>
      <c r="P121" s="610"/>
      <c r="Q121" s="610"/>
      <c r="R121" s="610"/>
      <c r="S121" s="610"/>
      <c r="T121" s="610"/>
      <c r="U121" s="610"/>
      <c r="V121" s="610"/>
      <c r="W121" s="610"/>
      <c r="X121" s="610"/>
      <c r="Y121" s="610"/>
      <c r="Z121" s="611"/>
      <c r="AA121" s="160" t="str">
        <f>IF(入力シート!D73="","",入力シート!B73)</f>
        <v/>
      </c>
      <c r="AB121" s="285" t="str">
        <f>IF(入力シート!D73="","",入力シート!D73)</f>
        <v/>
      </c>
      <c r="AC121" s="285"/>
      <c r="AD121" s="285"/>
      <c r="AE121" s="285"/>
      <c r="AF121" s="285"/>
      <c r="AG121" s="285"/>
      <c r="AH121" s="285"/>
      <c r="AI121" s="285"/>
      <c r="AJ121" s="615"/>
      <c r="AK121" s="610" t="str">
        <f>IF(入力シート!D73="","",入力シート!BE73)</f>
        <v/>
      </c>
      <c r="AL121" s="610"/>
      <c r="AM121" s="610"/>
      <c r="AN121" s="610"/>
      <c r="AO121" s="610"/>
      <c r="AP121" s="610"/>
      <c r="AQ121" s="610"/>
      <c r="AR121" s="610"/>
      <c r="AS121" s="610"/>
      <c r="AT121" s="610"/>
      <c r="AU121" s="610"/>
      <c r="AV121" s="610"/>
      <c r="AW121" s="610"/>
      <c r="AX121" s="610"/>
      <c r="AY121" s="616"/>
    </row>
    <row r="122" spans="1:51">
      <c r="B122" s="160" t="str">
        <f>IF(入力シート!D59="","",入力シート!B59)</f>
        <v/>
      </c>
      <c r="C122" s="275" t="str">
        <f>IF(入力シート!D59="","",入力シート!D59)</f>
        <v/>
      </c>
      <c r="D122" s="275"/>
      <c r="E122" s="275"/>
      <c r="F122" s="275"/>
      <c r="G122" s="275"/>
      <c r="H122" s="275"/>
      <c r="I122" s="275"/>
      <c r="J122" s="275"/>
      <c r="K122" s="276"/>
      <c r="L122" s="609" t="str">
        <f>IF(入力シート!D59="","",入力シート!BE59)</f>
        <v/>
      </c>
      <c r="M122" s="610"/>
      <c r="N122" s="610"/>
      <c r="O122" s="610"/>
      <c r="P122" s="610"/>
      <c r="Q122" s="610"/>
      <c r="R122" s="610"/>
      <c r="S122" s="610"/>
      <c r="T122" s="610"/>
      <c r="U122" s="610"/>
      <c r="V122" s="610"/>
      <c r="W122" s="610"/>
      <c r="X122" s="610"/>
      <c r="Y122" s="610"/>
      <c r="Z122" s="611"/>
      <c r="AA122" s="160" t="str">
        <f>IF(入力シート!D74="","",入力シート!B74)</f>
        <v/>
      </c>
      <c r="AB122" s="285" t="str">
        <f>IF(入力シート!D74="","",入力シート!D74)</f>
        <v/>
      </c>
      <c r="AC122" s="285"/>
      <c r="AD122" s="285"/>
      <c r="AE122" s="285"/>
      <c r="AF122" s="285"/>
      <c r="AG122" s="285"/>
      <c r="AH122" s="285"/>
      <c r="AI122" s="285"/>
      <c r="AJ122" s="615"/>
      <c r="AK122" s="610" t="str">
        <f>IF(入力シート!D74="","",入力シート!BE74)</f>
        <v/>
      </c>
      <c r="AL122" s="610"/>
      <c r="AM122" s="610"/>
      <c r="AN122" s="610"/>
      <c r="AO122" s="610"/>
      <c r="AP122" s="610"/>
      <c r="AQ122" s="610"/>
      <c r="AR122" s="610"/>
      <c r="AS122" s="610"/>
      <c r="AT122" s="610"/>
      <c r="AU122" s="610"/>
      <c r="AV122" s="610"/>
      <c r="AW122" s="610"/>
      <c r="AX122" s="610"/>
      <c r="AY122" s="616"/>
    </row>
    <row r="123" spans="1:51" ht="16.5" thickBot="1">
      <c r="B123" s="161" t="str">
        <f>IF(入力シート!D60="","",入力シート!B60)</f>
        <v/>
      </c>
      <c r="C123" s="288" t="str">
        <f>IF(入力シート!D60="","",入力シート!D60)</f>
        <v/>
      </c>
      <c r="D123" s="288"/>
      <c r="E123" s="288"/>
      <c r="F123" s="288"/>
      <c r="G123" s="288"/>
      <c r="H123" s="288"/>
      <c r="I123" s="288"/>
      <c r="J123" s="288"/>
      <c r="K123" s="289"/>
      <c r="L123" s="290" t="str">
        <f>IF(入力シート!D60="","",入力シート!BE60)</f>
        <v/>
      </c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617"/>
      <c r="AA123" s="161" t="str">
        <f>IF(入力シート!D75="","",入力シート!B75)</f>
        <v/>
      </c>
      <c r="AB123" s="291" t="str">
        <f>IF(入力シート!D75="","",入力シート!D75)</f>
        <v/>
      </c>
      <c r="AC123" s="291"/>
      <c r="AD123" s="291"/>
      <c r="AE123" s="291"/>
      <c r="AF123" s="291"/>
      <c r="AG123" s="291"/>
      <c r="AH123" s="291"/>
      <c r="AI123" s="291"/>
      <c r="AJ123" s="617"/>
      <c r="AK123" s="618" t="str">
        <f>IF(入力シート!D75="","",入力シート!BE75)</f>
        <v/>
      </c>
      <c r="AL123" s="619"/>
      <c r="AM123" s="619"/>
      <c r="AN123" s="619"/>
      <c r="AO123" s="619"/>
      <c r="AP123" s="619"/>
      <c r="AQ123" s="619"/>
      <c r="AR123" s="619"/>
      <c r="AS123" s="619"/>
      <c r="AT123" s="619"/>
      <c r="AU123" s="619"/>
      <c r="AV123" s="619"/>
      <c r="AW123" s="619"/>
      <c r="AX123" s="619"/>
      <c r="AY123" s="620"/>
    </row>
    <row r="124" spans="1:5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</row>
    <row r="125" spans="1:5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ht="16.5" thickBot="1">
      <c r="A126" s="10" t="s">
        <v>300</v>
      </c>
    </row>
    <row r="127" spans="1:51">
      <c r="B127" s="174" t="s">
        <v>44</v>
      </c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265"/>
      <c r="W127" s="174" t="s">
        <v>45</v>
      </c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265"/>
      <c r="AQ127" s="174" t="s">
        <v>46</v>
      </c>
      <c r="AR127" s="175"/>
      <c r="AS127" s="175"/>
      <c r="AT127" s="175"/>
      <c r="AU127" s="175"/>
      <c r="AV127" s="175"/>
      <c r="AW127" s="175"/>
      <c r="AX127" s="175"/>
      <c r="AY127" s="265"/>
    </row>
    <row r="128" spans="1:51">
      <c r="B128" s="293" t="s">
        <v>47</v>
      </c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7"/>
      <c r="P128" s="206" t="s">
        <v>48</v>
      </c>
      <c r="Q128" s="206"/>
      <c r="R128" s="206"/>
      <c r="S128" s="206"/>
      <c r="T128" s="206"/>
      <c r="U128" s="206"/>
      <c r="V128" s="294"/>
      <c r="W128" s="295" t="s">
        <v>47</v>
      </c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7"/>
      <c r="AL128" s="205" t="s">
        <v>48</v>
      </c>
      <c r="AM128" s="206"/>
      <c r="AN128" s="206"/>
      <c r="AO128" s="206"/>
      <c r="AP128" s="294"/>
      <c r="AQ128" s="298"/>
      <c r="AR128" s="268"/>
      <c r="AS128" s="268"/>
      <c r="AT128" s="268"/>
      <c r="AU128" s="268"/>
      <c r="AV128" s="268"/>
      <c r="AW128" s="268"/>
      <c r="AX128" s="268"/>
      <c r="AY128" s="299"/>
    </row>
    <row r="129" spans="1:51">
      <c r="B129" s="302" t="s">
        <v>49</v>
      </c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4"/>
      <c r="P129" s="305" t="str">
        <f>W96</f>
        <v/>
      </c>
      <c r="Q129" s="305"/>
      <c r="R129" s="305"/>
      <c r="S129" s="305"/>
      <c r="T129" s="305"/>
      <c r="U129" s="305"/>
      <c r="V129" s="306"/>
      <c r="W129" s="316" t="s">
        <v>50</v>
      </c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8"/>
      <c r="AL129" s="319">
        <f>W6</f>
        <v>0</v>
      </c>
      <c r="AM129" s="320"/>
      <c r="AN129" s="320"/>
      <c r="AO129" s="320"/>
      <c r="AP129" s="321"/>
      <c r="AQ129" s="300"/>
      <c r="AR129" s="229"/>
      <c r="AS129" s="229"/>
      <c r="AT129" s="229"/>
      <c r="AU129" s="229"/>
      <c r="AV129" s="229"/>
      <c r="AW129" s="229"/>
      <c r="AX129" s="229"/>
      <c r="AY129" s="301"/>
    </row>
    <row r="130" spans="1:51">
      <c r="B130" s="302" t="s">
        <v>51</v>
      </c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4"/>
      <c r="P130" s="305" t="str">
        <f>AA96</f>
        <v/>
      </c>
      <c r="Q130" s="305"/>
      <c r="R130" s="305"/>
      <c r="S130" s="305"/>
      <c r="T130" s="305"/>
      <c r="U130" s="305"/>
      <c r="V130" s="306"/>
      <c r="W130" s="302" t="s">
        <v>52</v>
      </c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4"/>
      <c r="AL130" s="197">
        <f>W18</f>
        <v>0</v>
      </c>
      <c r="AM130" s="198"/>
      <c r="AN130" s="198"/>
      <c r="AO130" s="198"/>
      <c r="AP130" s="307"/>
      <c r="AQ130" s="300"/>
      <c r="AR130" s="229"/>
      <c r="AS130" s="229"/>
      <c r="AT130" s="229"/>
      <c r="AU130" s="229"/>
      <c r="AV130" s="229"/>
      <c r="AW130" s="229"/>
      <c r="AX130" s="229"/>
      <c r="AY130" s="301"/>
    </row>
    <row r="131" spans="1:51">
      <c r="B131" s="91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2"/>
      <c r="P131" s="56"/>
      <c r="Q131" s="56"/>
      <c r="R131" s="56"/>
      <c r="S131" s="56"/>
      <c r="T131" s="56"/>
      <c r="U131" s="56"/>
      <c r="V131" s="79"/>
      <c r="W131" s="302" t="s">
        <v>53</v>
      </c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4"/>
      <c r="AL131" s="197">
        <f>W25</f>
        <v>0</v>
      </c>
      <c r="AM131" s="198"/>
      <c r="AN131" s="198"/>
      <c r="AO131" s="198"/>
      <c r="AP131" s="307"/>
      <c r="AQ131" s="300"/>
      <c r="AR131" s="229"/>
      <c r="AS131" s="229"/>
      <c r="AT131" s="229"/>
      <c r="AU131" s="229"/>
      <c r="AV131" s="229"/>
      <c r="AW131" s="229"/>
      <c r="AX131" s="229"/>
      <c r="AY131" s="301"/>
    </row>
    <row r="132" spans="1:51">
      <c r="B132" s="93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9"/>
      <c r="P132" s="57"/>
      <c r="Q132" s="58"/>
      <c r="R132" s="58"/>
      <c r="S132" s="58"/>
      <c r="T132" s="58"/>
      <c r="U132" s="58"/>
      <c r="V132" s="94"/>
      <c r="W132" s="302" t="s">
        <v>54</v>
      </c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4"/>
      <c r="AL132" s="197">
        <f>W32</f>
        <v>0</v>
      </c>
      <c r="AM132" s="198"/>
      <c r="AN132" s="198"/>
      <c r="AO132" s="198"/>
      <c r="AP132" s="307"/>
      <c r="AQ132" s="300"/>
      <c r="AR132" s="229"/>
      <c r="AS132" s="229"/>
      <c r="AT132" s="229"/>
      <c r="AU132" s="229"/>
      <c r="AV132" s="229"/>
      <c r="AW132" s="229"/>
      <c r="AX132" s="229"/>
      <c r="AY132" s="301"/>
    </row>
    <row r="133" spans="1:51">
      <c r="B133" s="308"/>
      <c r="C133" s="309"/>
      <c r="D133" s="309"/>
      <c r="E133" s="309"/>
      <c r="F133" s="309"/>
      <c r="G133" s="309"/>
      <c r="H133" s="309"/>
      <c r="I133" s="309"/>
      <c r="J133" s="309"/>
      <c r="K133" s="309"/>
      <c r="L133" s="309"/>
      <c r="M133" s="309"/>
      <c r="N133" s="309"/>
      <c r="O133" s="310"/>
      <c r="P133" s="311"/>
      <c r="Q133" s="311"/>
      <c r="R133" s="311"/>
      <c r="S133" s="311"/>
      <c r="T133" s="311"/>
      <c r="U133" s="311"/>
      <c r="V133" s="312"/>
      <c r="W133" s="308" t="s">
        <v>55</v>
      </c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10"/>
      <c r="AL133" s="313">
        <f>W64</f>
        <v>0</v>
      </c>
      <c r="AM133" s="314"/>
      <c r="AN133" s="314"/>
      <c r="AO133" s="314"/>
      <c r="AP133" s="315"/>
      <c r="AQ133" s="300"/>
      <c r="AR133" s="229"/>
      <c r="AS133" s="229"/>
      <c r="AT133" s="229"/>
      <c r="AU133" s="229"/>
      <c r="AV133" s="229"/>
      <c r="AW133" s="229"/>
      <c r="AX133" s="229"/>
      <c r="AY133" s="301"/>
    </row>
    <row r="134" spans="1:51" ht="16.5" thickBot="1">
      <c r="B134" s="332" t="s">
        <v>56</v>
      </c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4"/>
      <c r="P134" s="335">
        <f>SUM(P129:V132)</f>
        <v>0</v>
      </c>
      <c r="Q134" s="335"/>
      <c r="R134" s="335"/>
      <c r="S134" s="335"/>
      <c r="T134" s="335"/>
      <c r="U134" s="335"/>
      <c r="V134" s="336"/>
      <c r="W134" s="337" t="s">
        <v>57</v>
      </c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9"/>
      <c r="AL134" s="340">
        <f>SUM(AL129:AP133)</f>
        <v>0</v>
      </c>
      <c r="AM134" s="338"/>
      <c r="AN134" s="338"/>
      <c r="AO134" s="338"/>
      <c r="AP134" s="341"/>
      <c r="AQ134" s="342">
        <f>P134-AL134</f>
        <v>0</v>
      </c>
      <c r="AR134" s="342"/>
      <c r="AS134" s="342"/>
      <c r="AT134" s="342"/>
      <c r="AU134" s="342"/>
      <c r="AV134" s="342"/>
      <c r="AW134" s="342"/>
      <c r="AX134" s="342"/>
      <c r="AY134" s="343"/>
    </row>
    <row r="135" spans="1:51">
      <c r="B135" s="38"/>
      <c r="C135" s="38"/>
      <c r="D135" s="38"/>
      <c r="E135" s="38"/>
      <c r="F135" s="38"/>
      <c r="G135" s="38"/>
      <c r="H135" s="38"/>
      <c r="I135" s="38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</row>
    <row r="136" spans="1:51" ht="16.5" thickBot="1">
      <c r="A136" s="10" t="s">
        <v>301</v>
      </c>
    </row>
    <row r="137" spans="1:51">
      <c r="B137" s="174" t="s">
        <v>59</v>
      </c>
      <c r="C137" s="175"/>
      <c r="D137" s="175"/>
      <c r="E137" s="175"/>
      <c r="F137" s="175"/>
      <c r="G137" s="175"/>
      <c r="H137" s="175"/>
      <c r="I137" s="265"/>
      <c r="J137" s="604">
        <f>入力シート!K185</f>
        <v>0</v>
      </c>
      <c r="K137" s="604"/>
      <c r="L137" s="604"/>
      <c r="M137" s="604"/>
      <c r="N137" s="604"/>
      <c r="O137" s="604"/>
      <c r="P137" s="604"/>
      <c r="Q137" s="604"/>
      <c r="R137" s="604"/>
      <c r="S137" s="604"/>
      <c r="T137" s="604"/>
      <c r="U137" s="604"/>
      <c r="V137" s="604"/>
      <c r="W137" s="604"/>
      <c r="X137" s="604"/>
      <c r="Y137" s="604"/>
      <c r="Z137" s="604"/>
      <c r="AA137" s="604"/>
      <c r="AB137" s="604"/>
      <c r="AC137" s="604"/>
      <c r="AD137" s="604"/>
      <c r="AE137" s="604"/>
      <c r="AF137" s="604"/>
      <c r="AG137" s="604"/>
      <c r="AH137" s="604"/>
      <c r="AI137" s="604"/>
      <c r="AJ137" s="604"/>
      <c r="AK137" s="604"/>
      <c r="AL137" s="604"/>
      <c r="AM137" s="604"/>
      <c r="AN137" s="604"/>
      <c r="AO137" s="604"/>
      <c r="AP137" s="604"/>
      <c r="AQ137" s="604"/>
      <c r="AR137" s="604"/>
      <c r="AS137" s="604"/>
      <c r="AT137" s="604"/>
      <c r="AU137" s="604"/>
      <c r="AV137" s="604"/>
      <c r="AW137" s="604"/>
      <c r="AX137" s="604"/>
      <c r="AY137" s="605"/>
    </row>
    <row r="138" spans="1:51" ht="16.5" thickBot="1">
      <c r="B138" s="322" t="s">
        <v>60</v>
      </c>
      <c r="C138" s="323"/>
      <c r="D138" s="323"/>
      <c r="E138" s="323"/>
      <c r="F138" s="323"/>
      <c r="G138" s="323"/>
      <c r="H138" s="323"/>
      <c r="I138" s="324"/>
      <c r="J138" s="606">
        <f>入力シート!K186</f>
        <v>0</v>
      </c>
      <c r="K138" s="606"/>
      <c r="L138" s="606"/>
      <c r="M138" s="606"/>
      <c r="N138" s="606"/>
      <c r="O138" s="606"/>
      <c r="P138" s="606"/>
      <c r="Q138" s="606"/>
      <c r="R138" s="606"/>
      <c r="S138" s="606"/>
      <c r="T138" s="606"/>
      <c r="U138" s="606"/>
      <c r="V138" s="606"/>
      <c r="W138" s="606"/>
      <c r="X138" s="606"/>
      <c r="Y138" s="606"/>
      <c r="Z138" s="606"/>
      <c r="AA138" s="606"/>
      <c r="AB138" s="606"/>
      <c r="AC138" s="606"/>
      <c r="AD138" s="606"/>
      <c r="AE138" s="606"/>
      <c r="AF138" s="606"/>
      <c r="AG138" s="606"/>
      <c r="AH138" s="606"/>
      <c r="AI138" s="606"/>
      <c r="AJ138" s="606"/>
      <c r="AK138" s="606"/>
      <c r="AL138" s="606"/>
      <c r="AM138" s="606"/>
      <c r="AN138" s="606"/>
      <c r="AO138" s="606"/>
      <c r="AP138" s="606"/>
      <c r="AQ138" s="606"/>
      <c r="AR138" s="606"/>
      <c r="AS138" s="606"/>
      <c r="AT138" s="606"/>
      <c r="AU138" s="606"/>
      <c r="AV138" s="606"/>
      <c r="AW138" s="606"/>
      <c r="AX138" s="606"/>
      <c r="AY138" s="607"/>
    </row>
    <row r="139" spans="1:51">
      <c r="B139" s="327"/>
      <c r="C139" s="328"/>
      <c r="D139" s="328"/>
      <c r="E139" s="328"/>
      <c r="F139" s="328"/>
      <c r="G139" s="328"/>
      <c r="H139" s="328"/>
      <c r="I139" s="328"/>
      <c r="J139" s="329" t="s">
        <v>61</v>
      </c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330" t="s">
        <v>62</v>
      </c>
      <c r="Y139" s="330"/>
      <c r="Z139" s="330"/>
      <c r="AA139" s="330"/>
      <c r="AB139" s="330"/>
      <c r="AC139" s="330"/>
      <c r="AD139" s="330" t="s">
        <v>63</v>
      </c>
      <c r="AE139" s="330"/>
      <c r="AF139" s="330"/>
      <c r="AG139" s="330"/>
      <c r="AH139" s="330"/>
      <c r="AI139" s="330"/>
      <c r="AJ139" s="330"/>
      <c r="AK139" s="330"/>
      <c r="AL139" s="331" t="s">
        <v>64</v>
      </c>
      <c r="AM139" s="331"/>
      <c r="AN139" s="331"/>
      <c r="AO139" s="331"/>
      <c r="AP139" s="331"/>
      <c r="AQ139" s="177" t="s">
        <v>65</v>
      </c>
      <c r="AR139" s="178"/>
      <c r="AS139" s="178"/>
      <c r="AT139" s="178"/>
      <c r="AU139" s="178"/>
      <c r="AV139" s="178"/>
      <c r="AW139" s="178"/>
      <c r="AX139" s="178"/>
      <c r="AY139" s="183"/>
    </row>
    <row r="140" spans="1:51" ht="24.75">
      <c r="B140" s="293" t="s">
        <v>66</v>
      </c>
      <c r="C140" s="206"/>
      <c r="D140" s="206"/>
      <c r="E140" s="206"/>
      <c r="F140" s="206"/>
      <c r="G140" s="206"/>
      <c r="H140" s="206"/>
      <c r="I140" s="206"/>
      <c r="J140" s="597">
        <f>入力シート!K188</f>
        <v>0</v>
      </c>
      <c r="K140" s="595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>
        <f>入力シート!U188</f>
        <v>0</v>
      </c>
      <c r="Y140" s="595"/>
      <c r="Z140" s="595"/>
      <c r="AA140" s="595"/>
      <c r="AB140" s="595"/>
      <c r="AC140" s="595"/>
      <c r="AD140" s="595">
        <f>入力シート!Z188</f>
        <v>0</v>
      </c>
      <c r="AE140" s="595" ph="1"/>
      <c r="AF140" s="595" ph="1"/>
      <c r="AG140" s="595" ph="1"/>
      <c r="AH140" s="595" ph="1"/>
      <c r="AI140" s="595" ph="1"/>
      <c r="AJ140" s="595" ph="1"/>
      <c r="AK140" s="595" ph="1"/>
      <c r="AL140" s="595">
        <f>入力シート!AG188</f>
        <v>0</v>
      </c>
      <c r="AM140" s="595"/>
      <c r="AN140" s="595"/>
      <c r="AO140" s="595"/>
      <c r="AP140" s="595"/>
      <c r="AQ140" s="595">
        <f>入力シート!AL188</f>
        <v>0</v>
      </c>
      <c r="AR140" s="595"/>
      <c r="AS140" s="595"/>
      <c r="AT140" s="595"/>
      <c r="AU140" s="595"/>
      <c r="AV140" s="595"/>
      <c r="AW140" s="595"/>
      <c r="AX140" s="595"/>
      <c r="AY140" s="596"/>
    </row>
    <row r="141" spans="1:51" ht="25.5" thickBot="1">
      <c r="B141" s="322" t="s">
        <v>67</v>
      </c>
      <c r="C141" s="323"/>
      <c r="D141" s="323"/>
      <c r="E141" s="323"/>
      <c r="F141" s="323"/>
      <c r="G141" s="323"/>
      <c r="H141" s="323"/>
      <c r="I141" s="323"/>
      <c r="J141" s="602">
        <f>入力シート!K189</f>
        <v>0</v>
      </c>
      <c r="K141" s="601"/>
      <c r="L141" s="601"/>
      <c r="M141" s="601"/>
      <c r="N141" s="601"/>
      <c r="O141" s="601"/>
      <c r="P141" s="601"/>
      <c r="Q141" s="601"/>
      <c r="R141" s="601"/>
      <c r="S141" s="601"/>
      <c r="T141" s="601"/>
      <c r="U141" s="601"/>
      <c r="V141" s="601"/>
      <c r="W141" s="601"/>
      <c r="X141" s="601">
        <f>入力シート!U189</f>
        <v>0</v>
      </c>
      <c r="Y141" s="601"/>
      <c r="Z141" s="601"/>
      <c r="AA141" s="601"/>
      <c r="AB141" s="601"/>
      <c r="AC141" s="601"/>
      <c r="AD141" s="601">
        <f>入力シート!Z189</f>
        <v>0</v>
      </c>
      <c r="AE141" s="601" ph="1"/>
      <c r="AF141" s="601" ph="1"/>
      <c r="AG141" s="601" ph="1"/>
      <c r="AH141" s="601" ph="1"/>
      <c r="AI141" s="601" ph="1"/>
      <c r="AJ141" s="601" ph="1"/>
      <c r="AK141" s="601" ph="1"/>
      <c r="AL141" s="601">
        <f>入力シート!AG189</f>
        <v>0</v>
      </c>
      <c r="AM141" s="601"/>
      <c r="AN141" s="601"/>
      <c r="AO141" s="601"/>
      <c r="AP141" s="601"/>
      <c r="AQ141" s="601">
        <f>入力シート!AL189</f>
        <v>0</v>
      </c>
      <c r="AR141" s="601"/>
      <c r="AS141" s="601"/>
      <c r="AT141" s="601"/>
      <c r="AU141" s="601"/>
      <c r="AV141" s="601"/>
      <c r="AW141" s="601"/>
      <c r="AX141" s="601"/>
      <c r="AY141" s="603"/>
    </row>
    <row r="147" spans="31:37" ht="24.75">
      <c r="AE147" s="10" ph="1"/>
      <c r="AF147" s="10" ph="1"/>
      <c r="AG147" s="10" ph="1"/>
      <c r="AH147" s="10" ph="1"/>
      <c r="AI147" s="10" ph="1"/>
      <c r="AJ147" s="10" ph="1"/>
      <c r="AK147" s="10" ph="1"/>
    </row>
    <row r="148" spans="31:37" ht="24.75">
      <c r="AE148" s="10" ph="1"/>
      <c r="AF148" s="10" ph="1"/>
      <c r="AG148" s="10" ph="1"/>
      <c r="AH148" s="10" ph="1"/>
      <c r="AI148" s="10" ph="1"/>
      <c r="AJ148" s="10" ph="1"/>
      <c r="AK148" s="10" ph="1"/>
    </row>
    <row r="153" spans="31:37" ht="24.75">
      <c r="AE153" s="10" ph="1"/>
      <c r="AF153" s="10" ph="1"/>
      <c r="AG153" s="10" ph="1"/>
      <c r="AH153" s="10" ph="1"/>
      <c r="AI153" s="10" ph="1"/>
      <c r="AJ153" s="10" ph="1"/>
      <c r="AK153" s="10" ph="1"/>
    </row>
    <row r="154" spans="31:37" ht="24.75">
      <c r="AE154" s="10" ph="1"/>
      <c r="AF154" s="10" ph="1"/>
      <c r="AG154" s="10" ph="1"/>
      <c r="AH154" s="10" ph="1"/>
      <c r="AI154" s="10" ph="1"/>
      <c r="AJ154" s="10" ph="1"/>
      <c r="AK154" s="10" ph="1"/>
    </row>
    <row r="155" spans="31:37" ht="24.75">
      <c r="AE155" s="10" ph="1"/>
      <c r="AF155" s="10" ph="1"/>
      <c r="AG155" s="10" ph="1"/>
      <c r="AH155" s="10" ph="1"/>
      <c r="AI155" s="10" ph="1"/>
      <c r="AJ155" s="10" ph="1"/>
      <c r="AK155" s="10" ph="1"/>
    </row>
    <row r="156" spans="31:37" ht="24.75">
      <c r="AE156" s="10" ph="1"/>
      <c r="AF156" s="10" ph="1"/>
      <c r="AG156" s="10" ph="1"/>
      <c r="AH156" s="10" ph="1"/>
      <c r="AI156" s="10" ph="1"/>
      <c r="AJ156" s="10" ph="1"/>
      <c r="AK156" s="10" ph="1"/>
    </row>
    <row r="157" spans="31:37" ht="24.75">
      <c r="AE157" s="10" ph="1"/>
      <c r="AF157" s="10" ph="1"/>
      <c r="AG157" s="10" ph="1"/>
      <c r="AH157" s="10" ph="1"/>
      <c r="AI157" s="10" ph="1"/>
      <c r="AJ157" s="10" ph="1"/>
      <c r="AK157" s="10" ph="1"/>
    </row>
    <row r="158" spans="31:37" ht="24.75">
      <c r="AE158" s="10" ph="1"/>
      <c r="AF158" s="10" ph="1"/>
      <c r="AG158" s="10" ph="1"/>
      <c r="AH158" s="10" ph="1"/>
      <c r="AI158" s="10" ph="1"/>
      <c r="AJ158" s="10" ph="1"/>
      <c r="AK158" s="10" ph="1"/>
    </row>
    <row r="159" spans="31:37" ht="24.75">
      <c r="AE159" s="10" ph="1"/>
      <c r="AF159" s="10" ph="1"/>
      <c r="AG159" s="10" ph="1"/>
      <c r="AH159" s="10" ph="1"/>
      <c r="AI159" s="10" ph="1"/>
      <c r="AJ159" s="10" ph="1"/>
      <c r="AK159" s="10" ph="1"/>
    </row>
    <row r="160" spans="31:37" ht="24.75">
      <c r="AE160" s="10" ph="1"/>
      <c r="AF160" s="10" ph="1"/>
      <c r="AG160" s="10" ph="1"/>
      <c r="AH160" s="10" ph="1"/>
      <c r="AI160" s="10" ph="1"/>
      <c r="AJ160" s="10" ph="1"/>
      <c r="AK160" s="10" ph="1"/>
    </row>
    <row r="161" spans="31:37" ht="24.75">
      <c r="AE161" s="10" ph="1"/>
      <c r="AF161" s="10" ph="1"/>
      <c r="AG161" s="10" ph="1"/>
      <c r="AH161" s="10" ph="1"/>
      <c r="AI161" s="10" ph="1"/>
      <c r="AJ161" s="10" ph="1"/>
      <c r="AK161" s="10" ph="1"/>
    </row>
    <row r="162" spans="31:37" ht="24.75">
      <c r="AE162" s="10" ph="1"/>
      <c r="AF162" s="10" ph="1"/>
      <c r="AG162" s="10" ph="1"/>
      <c r="AH162" s="10" ph="1"/>
      <c r="AI162" s="10" ph="1"/>
      <c r="AJ162" s="10" ph="1"/>
      <c r="AK162" s="10" ph="1"/>
    </row>
    <row r="163" spans="31:37" ht="24.75">
      <c r="AE163" s="10" ph="1"/>
      <c r="AF163" s="10" ph="1"/>
      <c r="AG163" s="10" ph="1"/>
      <c r="AH163" s="10" ph="1"/>
      <c r="AI163" s="10" ph="1"/>
      <c r="AJ163" s="10" ph="1"/>
      <c r="AK163" s="10" ph="1"/>
    </row>
    <row r="164" spans="31:37" ht="24.75">
      <c r="AE164" s="10" ph="1"/>
      <c r="AF164" s="10" ph="1"/>
      <c r="AG164" s="10" ph="1"/>
      <c r="AH164" s="10" ph="1"/>
      <c r="AI164" s="10" ph="1"/>
      <c r="AJ164" s="10" ph="1"/>
      <c r="AK164" s="10" ph="1"/>
    </row>
    <row r="169" spans="31:37" ht="24.75">
      <c r="AE169" s="10" ph="1"/>
      <c r="AF169" s="10" ph="1"/>
      <c r="AG169" s="10" ph="1"/>
      <c r="AH169" s="10" ph="1"/>
      <c r="AI169" s="10" ph="1"/>
      <c r="AJ169" s="10" ph="1"/>
      <c r="AK169" s="10" ph="1"/>
    </row>
    <row r="170" spans="31:37" ht="24.75">
      <c r="AE170" s="10" ph="1"/>
      <c r="AF170" s="10" ph="1"/>
      <c r="AG170" s="10" ph="1"/>
      <c r="AH170" s="10" ph="1"/>
      <c r="AI170" s="10" ph="1"/>
      <c r="AJ170" s="10" ph="1"/>
      <c r="AK170" s="10" ph="1"/>
    </row>
    <row r="171" spans="31:37" ht="24.75">
      <c r="AE171" s="10" ph="1"/>
      <c r="AF171" s="10" ph="1"/>
      <c r="AG171" s="10" ph="1"/>
      <c r="AH171" s="10" ph="1"/>
      <c r="AI171" s="10" ph="1"/>
      <c r="AJ171" s="10" ph="1"/>
      <c r="AK171" s="10" ph="1"/>
    </row>
    <row r="172" spans="31:37" ht="24.75">
      <c r="AE172" s="10" ph="1"/>
      <c r="AF172" s="10" ph="1"/>
      <c r="AG172" s="10" ph="1"/>
      <c r="AH172" s="10" ph="1"/>
      <c r="AI172" s="10" ph="1"/>
      <c r="AJ172" s="10" ph="1"/>
      <c r="AK172" s="10" ph="1"/>
    </row>
    <row r="173" spans="31:37" ht="24.75">
      <c r="AE173" s="10" ph="1"/>
      <c r="AF173" s="10" ph="1"/>
      <c r="AG173" s="10" ph="1"/>
      <c r="AH173" s="10" ph="1"/>
      <c r="AI173" s="10" ph="1"/>
      <c r="AJ173" s="10" ph="1"/>
      <c r="AK173" s="10" ph="1"/>
    </row>
    <row r="174" spans="31:37" ht="24.75">
      <c r="AE174" s="10" ph="1"/>
      <c r="AF174" s="10" ph="1"/>
      <c r="AG174" s="10" ph="1"/>
      <c r="AH174" s="10" ph="1"/>
      <c r="AI174" s="10" ph="1"/>
      <c r="AJ174" s="10" ph="1"/>
      <c r="AK174" s="10" ph="1"/>
    </row>
    <row r="177" spans="31:37" ht="24.75">
      <c r="AE177" s="10" ph="1"/>
      <c r="AF177" s="10" ph="1"/>
      <c r="AG177" s="10" ph="1"/>
      <c r="AH177" s="10" ph="1"/>
      <c r="AI177" s="10" ph="1"/>
      <c r="AJ177" s="10" ph="1"/>
      <c r="AK177" s="10" ph="1"/>
    </row>
    <row r="178" spans="31:37" ht="24.75">
      <c r="AE178" s="10" ph="1"/>
      <c r="AF178" s="10" ph="1"/>
      <c r="AG178" s="10" ph="1"/>
      <c r="AH178" s="10" ph="1"/>
      <c r="AI178" s="10" ph="1"/>
      <c r="AJ178" s="10" ph="1"/>
      <c r="AK178" s="10" ph="1"/>
    </row>
    <row r="179" spans="31:37" ht="24.75">
      <c r="AE179" s="10" ph="1"/>
      <c r="AF179" s="10" ph="1"/>
      <c r="AG179" s="10" ph="1"/>
      <c r="AH179" s="10" ph="1"/>
      <c r="AI179" s="10" ph="1"/>
      <c r="AJ179" s="10" ph="1"/>
      <c r="AK179" s="10" ph="1"/>
    </row>
    <row r="180" spans="31:37" ht="24.75">
      <c r="AE180" s="10" ph="1"/>
      <c r="AF180" s="10" ph="1"/>
      <c r="AG180" s="10" ph="1"/>
      <c r="AH180" s="10" ph="1"/>
      <c r="AI180" s="10" ph="1"/>
      <c r="AJ180" s="10" ph="1"/>
      <c r="AK180" s="10" ph="1"/>
    </row>
    <row r="181" spans="31:37" ht="24.75">
      <c r="AE181" s="10" ph="1"/>
      <c r="AF181" s="10" ph="1"/>
      <c r="AG181" s="10" ph="1"/>
      <c r="AH181" s="10" ph="1"/>
      <c r="AI181" s="10" ph="1"/>
      <c r="AJ181" s="10" ph="1"/>
      <c r="AK181" s="10" ph="1"/>
    </row>
    <row r="182" spans="31:37" ht="24.75">
      <c r="AE182" s="10" ph="1"/>
      <c r="AF182" s="10" ph="1"/>
      <c r="AG182" s="10" ph="1"/>
      <c r="AH182" s="10" ph="1"/>
      <c r="AI182" s="10" ph="1"/>
      <c r="AJ182" s="10" ph="1"/>
      <c r="AK182" s="10" ph="1"/>
    </row>
    <row r="183" spans="31:37" ht="24.75">
      <c r="AE183" s="10" ph="1"/>
      <c r="AF183" s="10" ph="1"/>
      <c r="AG183" s="10" ph="1"/>
      <c r="AH183" s="10" ph="1"/>
      <c r="AI183" s="10" ph="1"/>
      <c r="AJ183" s="10" ph="1"/>
      <c r="AK183" s="10" ph="1"/>
    </row>
    <row r="184" spans="31:37" ht="24.75">
      <c r="AE184" s="10" ph="1"/>
      <c r="AF184" s="10" ph="1"/>
      <c r="AG184" s="10" ph="1"/>
      <c r="AH184" s="10" ph="1"/>
      <c r="AI184" s="10" ph="1"/>
      <c r="AJ184" s="10" ph="1"/>
      <c r="AK184" s="10" ph="1"/>
    </row>
    <row r="185" spans="31:37" ht="24.75">
      <c r="AE185" s="10" ph="1"/>
      <c r="AF185" s="10" ph="1"/>
      <c r="AG185" s="10" ph="1"/>
      <c r="AH185" s="10" ph="1"/>
      <c r="AI185" s="10" ph="1"/>
      <c r="AJ185" s="10" ph="1"/>
      <c r="AK185" s="10" ph="1"/>
    </row>
    <row r="186" spans="31:37" ht="24.75">
      <c r="AE186" s="10" ph="1"/>
      <c r="AF186" s="10" ph="1"/>
      <c r="AG186" s="10" ph="1"/>
      <c r="AH186" s="10" ph="1"/>
      <c r="AI186" s="10" ph="1"/>
      <c r="AJ186" s="10" ph="1"/>
      <c r="AK186" s="10" ph="1"/>
    </row>
  </sheetData>
  <sheetProtection sheet="1" selectLockedCells="1" selectUnlockedCells="1"/>
  <mergeCells count="881">
    <mergeCell ref="C123:K123"/>
    <mergeCell ref="L123:Z123"/>
    <mergeCell ref="AB123:AJ123"/>
    <mergeCell ref="AK123:AY123"/>
    <mergeCell ref="C120:K120"/>
    <mergeCell ref="L120:Z120"/>
    <mergeCell ref="AB120:AJ120"/>
    <mergeCell ref="AK120:AY120"/>
    <mergeCell ref="C121:K121"/>
    <mergeCell ref="L121:Z121"/>
    <mergeCell ref="AB121:AJ121"/>
    <mergeCell ref="AK121:AY121"/>
    <mergeCell ref="C122:K122"/>
    <mergeCell ref="L122:Z122"/>
    <mergeCell ref="AB122:AJ122"/>
    <mergeCell ref="AK122:AY122"/>
    <mergeCell ref="C117:K117"/>
    <mergeCell ref="L117:Z117"/>
    <mergeCell ref="AB117:AJ117"/>
    <mergeCell ref="AK117:AY117"/>
    <mergeCell ref="C118:K118"/>
    <mergeCell ref="L118:Z118"/>
    <mergeCell ref="AB118:AJ118"/>
    <mergeCell ref="AK118:AY118"/>
    <mergeCell ref="C119:K119"/>
    <mergeCell ref="L119:Z119"/>
    <mergeCell ref="AB119:AJ119"/>
    <mergeCell ref="AK119:AY119"/>
    <mergeCell ref="C114:K114"/>
    <mergeCell ref="L114:Z114"/>
    <mergeCell ref="AB114:AJ114"/>
    <mergeCell ref="AK114:AY114"/>
    <mergeCell ref="C115:K115"/>
    <mergeCell ref="L115:Z115"/>
    <mergeCell ref="AB115:AJ115"/>
    <mergeCell ref="AK115:AY115"/>
    <mergeCell ref="C116:K116"/>
    <mergeCell ref="L116:Z116"/>
    <mergeCell ref="AB116:AJ116"/>
    <mergeCell ref="AK116:AY116"/>
    <mergeCell ref="AE96:AK96"/>
    <mergeCell ref="AB109:AJ109"/>
    <mergeCell ref="AK109:AY109"/>
    <mergeCell ref="AB110:AJ110"/>
    <mergeCell ref="AB111:AJ111"/>
    <mergeCell ref="AB112:AJ112"/>
    <mergeCell ref="AB113:AJ113"/>
    <mergeCell ref="AK110:AY110"/>
    <mergeCell ref="AK111:AY111"/>
    <mergeCell ref="AK112:AY112"/>
    <mergeCell ref="AK113:AY113"/>
    <mergeCell ref="AA108:AJ108"/>
    <mergeCell ref="AK108:AY108"/>
    <mergeCell ref="L100:AY100"/>
    <mergeCell ref="AL96:AY96"/>
    <mergeCell ref="AE16:AG16"/>
    <mergeCell ref="AE17:AG17"/>
    <mergeCell ref="AI7:AK7"/>
    <mergeCell ref="AI8:AK8"/>
    <mergeCell ref="AI9:AK9"/>
    <mergeCell ref="AI10:AK10"/>
    <mergeCell ref="AI11:AK11"/>
    <mergeCell ref="AI12:AK12"/>
    <mergeCell ref="AI13:AK13"/>
    <mergeCell ref="AI14:AK14"/>
    <mergeCell ref="AI15:AK15"/>
    <mergeCell ref="AI16:AK16"/>
    <mergeCell ref="AI17:AK17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C111:K111"/>
    <mergeCell ref="C112:K112"/>
    <mergeCell ref="C113:K113"/>
    <mergeCell ref="L109:Z109"/>
    <mergeCell ref="L110:Z110"/>
    <mergeCell ref="L111:Z111"/>
    <mergeCell ref="L112:Z112"/>
    <mergeCell ref="L113:Z113"/>
    <mergeCell ref="C62:K62"/>
    <mergeCell ref="L62:O62"/>
    <mergeCell ref="P62:S62"/>
    <mergeCell ref="U62:V62"/>
    <mergeCell ref="W62:Z62"/>
    <mergeCell ref="C95:K95"/>
    <mergeCell ref="L95:O95"/>
    <mergeCell ref="P95:S95"/>
    <mergeCell ref="U95:V95"/>
    <mergeCell ref="W95:Z95"/>
    <mergeCell ref="L96:O96"/>
    <mergeCell ref="P96:V96"/>
    <mergeCell ref="L102:AY102"/>
    <mergeCell ref="L103:AY103"/>
    <mergeCell ref="L104:AY104"/>
    <mergeCell ref="L105:AY105"/>
    <mergeCell ref="AA62:AD62"/>
    <mergeCell ref="AE62:AK62"/>
    <mergeCell ref="AL62:AS62"/>
    <mergeCell ref="AT62:AY62"/>
    <mergeCell ref="C61:K61"/>
    <mergeCell ref="L61:O61"/>
    <mergeCell ref="P61:S61"/>
    <mergeCell ref="U61:V61"/>
    <mergeCell ref="W61:Z61"/>
    <mergeCell ref="AA61:AD61"/>
    <mergeCell ref="AE61:AK61"/>
    <mergeCell ref="AL61:AS61"/>
    <mergeCell ref="AT61:AY61"/>
    <mergeCell ref="C60:K60"/>
    <mergeCell ref="L60:O60"/>
    <mergeCell ref="P60:S60"/>
    <mergeCell ref="U60:V60"/>
    <mergeCell ref="W60:Z60"/>
    <mergeCell ref="AA60:AD60"/>
    <mergeCell ref="AE60:AK60"/>
    <mergeCell ref="AL60:AS60"/>
    <mergeCell ref="AT60:AY60"/>
    <mergeCell ref="C59:K59"/>
    <mergeCell ref="L59:O59"/>
    <mergeCell ref="P59:S59"/>
    <mergeCell ref="U59:V59"/>
    <mergeCell ref="W59:Z59"/>
    <mergeCell ref="AA59:AD59"/>
    <mergeCell ref="AE59:AK59"/>
    <mergeCell ref="AL59:AS59"/>
    <mergeCell ref="AT59:AY59"/>
    <mergeCell ref="C58:K58"/>
    <mergeCell ref="L58:O58"/>
    <mergeCell ref="P58:S58"/>
    <mergeCell ref="U58:V58"/>
    <mergeCell ref="W58:Z58"/>
    <mergeCell ref="AA58:AD58"/>
    <mergeCell ref="AE58:AK58"/>
    <mergeCell ref="AL58:AS58"/>
    <mergeCell ref="AT58:AY58"/>
    <mergeCell ref="C57:K57"/>
    <mergeCell ref="L57:O57"/>
    <mergeCell ref="P57:S57"/>
    <mergeCell ref="U57:V57"/>
    <mergeCell ref="W57:Z57"/>
    <mergeCell ref="AA57:AD57"/>
    <mergeCell ref="AE57:AK57"/>
    <mergeCell ref="AL57:AS57"/>
    <mergeCell ref="AT57:AY57"/>
    <mergeCell ref="C56:K56"/>
    <mergeCell ref="L56:O56"/>
    <mergeCell ref="P56:S56"/>
    <mergeCell ref="U56:V56"/>
    <mergeCell ref="W56:Z56"/>
    <mergeCell ref="AA56:AD56"/>
    <mergeCell ref="AE56:AK56"/>
    <mergeCell ref="AL56:AS56"/>
    <mergeCell ref="AT56:AY56"/>
    <mergeCell ref="C55:K55"/>
    <mergeCell ref="L55:O55"/>
    <mergeCell ref="P55:S55"/>
    <mergeCell ref="U55:V55"/>
    <mergeCell ref="W55:Z55"/>
    <mergeCell ref="AA55:AD55"/>
    <mergeCell ref="AE55:AK55"/>
    <mergeCell ref="AL55:AS55"/>
    <mergeCell ref="AT55:AY55"/>
    <mergeCell ref="C54:K54"/>
    <mergeCell ref="L54:O54"/>
    <mergeCell ref="P54:S54"/>
    <mergeCell ref="U54:V54"/>
    <mergeCell ref="W54:Z54"/>
    <mergeCell ref="AA54:AD54"/>
    <mergeCell ref="AE54:AK54"/>
    <mergeCell ref="AL54:AS54"/>
    <mergeCell ref="AT54:AY54"/>
    <mergeCell ref="C53:K53"/>
    <mergeCell ref="L53:O53"/>
    <mergeCell ref="P53:S53"/>
    <mergeCell ref="U53:V53"/>
    <mergeCell ref="W53:Z53"/>
    <mergeCell ref="AA53:AD53"/>
    <mergeCell ref="AE53:AK53"/>
    <mergeCell ref="AL53:AS53"/>
    <mergeCell ref="AT53:AY53"/>
    <mergeCell ref="AA95:AD95"/>
    <mergeCell ref="AE95:AK95"/>
    <mergeCell ref="AL95:AY95"/>
    <mergeCell ref="C94:K94"/>
    <mergeCell ref="AL94:AY94"/>
    <mergeCell ref="AA94:AD94"/>
    <mergeCell ref="AL90:AY90"/>
    <mergeCell ref="C91:K91"/>
    <mergeCell ref="L91:O91"/>
    <mergeCell ref="P91:S91"/>
    <mergeCell ref="U91:V91"/>
    <mergeCell ref="W91:Z91"/>
    <mergeCell ref="AA91:AD91"/>
    <mergeCell ref="AE91:AK91"/>
    <mergeCell ref="AL91:AY91"/>
    <mergeCell ref="AE94:AK94"/>
    <mergeCell ref="AL88:AY88"/>
    <mergeCell ref="C89:K89"/>
    <mergeCell ref="L89:O89"/>
    <mergeCell ref="P89:S89"/>
    <mergeCell ref="U89:V89"/>
    <mergeCell ref="W89:Z89"/>
    <mergeCell ref="AA89:AD89"/>
    <mergeCell ref="AE89:AK89"/>
    <mergeCell ref="AL89:AY89"/>
    <mergeCell ref="AL128:AP128"/>
    <mergeCell ref="AL130:AP130"/>
    <mergeCell ref="C84:K84"/>
    <mergeCell ref="L84:O84"/>
    <mergeCell ref="P84:S84"/>
    <mergeCell ref="U84:V84"/>
    <mergeCell ref="W84:Z84"/>
    <mergeCell ref="AA84:AD84"/>
    <mergeCell ref="AE84:AK84"/>
    <mergeCell ref="AL84:AY84"/>
    <mergeCell ref="C85:K85"/>
    <mergeCell ref="L85:O85"/>
    <mergeCell ref="P85:S85"/>
    <mergeCell ref="U85:V85"/>
    <mergeCell ref="W85:Z85"/>
    <mergeCell ref="AA85:AD85"/>
    <mergeCell ref="AE85:AK85"/>
    <mergeCell ref="AL85:AY85"/>
    <mergeCell ref="C86:K86"/>
    <mergeCell ref="L86:O86"/>
    <mergeCell ref="P86:S86"/>
    <mergeCell ref="U86:V86"/>
    <mergeCell ref="W86:Z86"/>
    <mergeCell ref="B96:K96"/>
    <mergeCell ref="C101:K101"/>
    <mergeCell ref="C102:K102"/>
    <mergeCell ref="C103:K103"/>
    <mergeCell ref="C104:K104"/>
    <mergeCell ref="C105:K105"/>
    <mergeCell ref="L108:Z108"/>
    <mergeCell ref="C109:K109"/>
    <mergeCell ref="C110:K110"/>
    <mergeCell ref="C93:K93"/>
    <mergeCell ref="L94:O94"/>
    <mergeCell ref="P94:S94"/>
    <mergeCell ref="U94:V94"/>
    <mergeCell ref="W94:Z94"/>
    <mergeCell ref="W93:Z93"/>
    <mergeCell ref="U93:V93"/>
    <mergeCell ref="AA86:AD86"/>
    <mergeCell ref="AE86:AK86"/>
    <mergeCell ref="C88:K88"/>
    <mergeCell ref="L88:O88"/>
    <mergeCell ref="P88:S88"/>
    <mergeCell ref="U88:V88"/>
    <mergeCell ref="C92:K92"/>
    <mergeCell ref="AE88:AK88"/>
    <mergeCell ref="C90:K90"/>
    <mergeCell ref="L90:O90"/>
    <mergeCell ref="P90:S90"/>
    <mergeCell ref="U90:V90"/>
    <mergeCell ref="W90:Z90"/>
    <mergeCell ref="AA90:AD90"/>
    <mergeCell ref="AE90:AK90"/>
    <mergeCell ref="W92:Z92"/>
    <mergeCell ref="C36:K36"/>
    <mergeCell ref="AL86:AY86"/>
    <mergeCell ref="C87:K87"/>
    <mergeCell ref="L87:O87"/>
    <mergeCell ref="P87:S87"/>
    <mergeCell ref="U87:V87"/>
    <mergeCell ref="W87:Z87"/>
    <mergeCell ref="AA87:AD87"/>
    <mergeCell ref="AE87:AK87"/>
    <mergeCell ref="AL87:AY87"/>
    <mergeCell ref="C82:K82"/>
    <mergeCell ref="C81:K81"/>
    <mergeCell ref="AA83:AD83"/>
    <mergeCell ref="L83:O83"/>
    <mergeCell ref="P81:S81"/>
    <mergeCell ref="W82:Z82"/>
    <mergeCell ref="W83:Z83"/>
    <mergeCell ref="W81:Z81"/>
    <mergeCell ref="U81:V81"/>
    <mergeCell ref="U82:V82"/>
    <mergeCell ref="U83:V83"/>
    <mergeCell ref="C83:K83"/>
    <mergeCell ref="C77:K77"/>
    <mergeCell ref="C78:K78"/>
    <mergeCell ref="C79:K79"/>
    <mergeCell ref="C80:K80"/>
    <mergeCell ref="U65:V65"/>
    <mergeCell ref="W74:Z74"/>
    <mergeCell ref="U73:V73"/>
    <mergeCell ref="U74:V74"/>
    <mergeCell ref="U75:V75"/>
    <mergeCell ref="U76:V76"/>
    <mergeCell ref="U77:V77"/>
    <mergeCell ref="U78:V78"/>
    <mergeCell ref="U79:V79"/>
    <mergeCell ref="U80:V80"/>
    <mergeCell ref="W65:Z65"/>
    <mergeCell ref="W66:Z66"/>
    <mergeCell ref="W67:Z67"/>
    <mergeCell ref="AL77:AY77"/>
    <mergeCell ref="AL78:AY78"/>
    <mergeCell ref="AL79:AY79"/>
    <mergeCell ref="AL80:AY80"/>
    <mergeCell ref="AA92:AD92"/>
    <mergeCell ref="W64:Z64"/>
    <mergeCell ref="AA65:AD65"/>
    <mergeCell ref="AA66:AD66"/>
    <mergeCell ref="AA67:AD67"/>
    <mergeCell ref="AA68:AD68"/>
    <mergeCell ref="AA69:AD69"/>
    <mergeCell ref="AA70:AD70"/>
    <mergeCell ref="AA71:AD71"/>
    <mergeCell ref="AA72:AD72"/>
    <mergeCell ref="W68:Z68"/>
    <mergeCell ref="W69:Z69"/>
    <mergeCell ref="W70:Z70"/>
    <mergeCell ref="W71:Z71"/>
    <mergeCell ref="W72:Z72"/>
    <mergeCell ref="W88:Z88"/>
    <mergeCell ref="AA88:AD88"/>
    <mergeCell ref="AA82:AD82"/>
    <mergeCell ref="W79:Z79"/>
    <mergeCell ref="W80:Z80"/>
    <mergeCell ref="A1:D1"/>
    <mergeCell ref="A2:AY2"/>
    <mergeCell ref="B4:V4"/>
    <mergeCell ref="W4:AD4"/>
    <mergeCell ref="B5:K5"/>
    <mergeCell ref="L5:O5"/>
    <mergeCell ref="P5:V5"/>
    <mergeCell ref="W5:Z5"/>
    <mergeCell ref="AA5:AD5"/>
    <mergeCell ref="AL4:AY5"/>
    <mergeCell ref="AE4:AK5"/>
    <mergeCell ref="AL1:AY1"/>
    <mergeCell ref="AA1:AK1"/>
    <mergeCell ref="AL19:AP19"/>
    <mergeCell ref="AQ19:AY19"/>
    <mergeCell ref="C20:K20"/>
    <mergeCell ref="L20:O20"/>
    <mergeCell ref="P20:S20"/>
    <mergeCell ref="U20:V20"/>
    <mergeCell ref="W20:Z20"/>
    <mergeCell ref="AL20:AP20"/>
    <mergeCell ref="AQ20:AY20"/>
    <mergeCell ref="AA19:AD19"/>
    <mergeCell ref="AA20:AD20"/>
    <mergeCell ref="AE19:AK19"/>
    <mergeCell ref="L19:O19"/>
    <mergeCell ref="P19:S19"/>
    <mergeCell ref="U19:V19"/>
    <mergeCell ref="W19:Z19"/>
    <mergeCell ref="U6:V6"/>
    <mergeCell ref="W6:Z6"/>
    <mergeCell ref="C7:K7"/>
    <mergeCell ref="L7:O7"/>
    <mergeCell ref="P7:S7"/>
    <mergeCell ref="U7:V7"/>
    <mergeCell ref="W7:Z7"/>
    <mergeCell ref="AA7:AD7"/>
    <mergeCell ref="W18:Z18"/>
    <mergeCell ref="B6:K6"/>
    <mergeCell ref="L6:O6"/>
    <mergeCell ref="P6:S6"/>
    <mergeCell ref="AA8:AD8"/>
    <mergeCell ref="AA9:AD9"/>
    <mergeCell ref="AA10:AD10"/>
    <mergeCell ref="C8:K8"/>
    <mergeCell ref="L8:O8"/>
    <mergeCell ref="P8:S8"/>
    <mergeCell ref="U8:V8"/>
    <mergeCell ref="W8:Z8"/>
    <mergeCell ref="C9:K9"/>
    <mergeCell ref="L9:O9"/>
    <mergeCell ref="P9:S9"/>
    <mergeCell ref="U9:V9"/>
    <mergeCell ref="AE23:AK23"/>
    <mergeCell ref="AE22:AK22"/>
    <mergeCell ref="AE21:AK21"/>
    <mergeCell ref="AE20:AK20"/>
    <mergeCell ref="AE26:AK26"/>
    <mergeCell ref="AA21:AD21"/>
    <mergeCell ref="W25:Z25"/>
    <mergeCell ref="L21:O21"/>
    <mergeCell ref="P21:S21"/>
    <mergeCell ref="U21:V21"/>
    <mergeCell ref="AA78:AD78"/>
    <mergeCell ref="AA79:AD79"/>
    <mergeCell ref="AA80:AD80"/>
    <mergeCell ref="L33:O33"/>
    <mergeCell ref="P33:S33"/>
    <mergeCell ref="U33:V33"/>
    <mergeCell ref="W33:Z33"/>
    <mergeCell ref="AA33:AD33"/>
    <mergeCell ref="AA74:AD74"/>
    <mergeCell ref="L37:O37"/>
    <mergeCell ref="P37:S37"/>
    <mergeCell ref="U37:V37"/>
    <mergeCell ref="W37:Z37"/>
    <mergeCell ref="W73:Z73"/>
    <mergeCell ref="W75:Z75"/>
    <mergeCell ref="W76:Z76"/>
    <mergeCell ref="W77:Z77"/>
    <mergeCell ref="W78:Z78"/>
    <mergeCell ref="U68:V68"/>
    <mergeCell ref="U69:V69"/>
    <mergeCell ref="U70:V70"/>
    <mergeCell ref="U71:V71"/>
    <mergeCell ref="U72:V72"/>
    <mergeCell ref="AA37:AD37"/>
    <mergeCell ref="AL129:AP129"/>
    <mergeCell ref="W96:Z96"/>
    <mergeCell ref="AA96:AD96"/>
    <mergeCell ref="C67:K67"/>
    <mergeCell ref="C68:K68"/>
    <mergeCell ref="C69:K69"/>
    <mergeCell ref="C70:K70"/>
    <mergeCell ref="C71:K71"/>
    <mergeCell ref="C72:K72"/>
    <mergeCell ref="L67:O67"/>
    <mergeCell ref="L68:O68"/>
    <mergeCell ref="L69:O69"/>
    <mergeCell ref="L70:O70"/>
    <mergeCell ref="L71:O71"/>
    <mergeCell ref="L72:O72"/>
    <mergeCell ref="L73:O73"/>
    <mergeCell ref="L74:O74"/>
    <mergeCell ref="L75:O75"/>
    <mergeCell ref="L76:O76"/>
    <mergeCell ref="L77:O77"/>
    <mergeCell ref="L78:O78"/>
    <mergeCell ref="L79:O79"/>
    <mergeCell ref="L80:O80"/>
    <mergeCell ref="L82:O82"/>
    <mergeCell ref="AQ141:AY141"/>
    <mergeCell ref="B108:K108"/>
    <mergeCell ref="B127:V127"/>
    <mergeCell ref="W127:AP127"/>
    <mergeCell ref="AQ127:AY127"/>
    <mergeCell ref="B128:O128"/>
    <mergeCell ref="P128:V128"/>
    <mergeCell ref="L101:AY101"/>
    <mergeCell ref="AQ128:AY133"/>
    <mergeCell ref="W128:AK128"/>
    <mergeCell ref="W129:AK129"/>
    <mergeCell ref="W133:AK133"/>
    <mergeCell ref="W130:AK130"/>
    <mergeCell ref="W131:AK131"/>
    <mergeCell ref="W132:AK132"/>
    <mergeCell ref="B141:I141"/>
    <mergeCell ref="P130:V130"/>
    <mergeCell ref="B140:I140"/>
    <mergeCell ref="B137:I137"/>
    <mergeCell ref="J137:AY137"/>
    <mergeCell ref="B138:I138"/>
    <mergeCell ref="J138:AY138"/>
    <mergeCell ref="B139:I139"/>
    <mergeCell ref="X139:AC139"/>
    <mergeCell ref="X140:AC140"/>
    <mergeCell ref="X141:AC141"/>
    <mergeCell ref="AD139:AK139"/>
    <mergeCell ref="AD141:AK141"/>
    <mergeCell ref="AD140:AK140"/>
    <mergeCell ref="W134:AK134"/>
    <mergeCell ref="B133:O133"/>
    <mergeCell ref="P133:V133"/>
    <mergeCell ref="AL131:AP131"/>
    <mergeCell ref="AL132:AP132"/>
    <mergeCell ref="AL133:AP133"/>
    <mergeCell ref="AL134:AP134"/>
    <mergeCell ref="AL141:AP141"/>
    <mergeCell ref="J141:W141"/>
    <mergeCell ref="B134:O134"/>
    <mergeCell ref="P134:V134"/>
    <mergeCell ref="AQ134:AY134"/>
    <mergeCell ref="L10:O10"/>
    <mergeCell ref="P10:S10"/>
    <mergeCell ref="U10:V10"/>
    <mergeCell ref="W10:Z10"/>
    <mergeCell ref="C10:K10"/>
    <mergeCell ref="B129:O129"/>
    <mergeCell ref="P129:V129"/>
    <mergeCell ref="B130:O130"/>
    <mergeCell ref="C21:K21"/>
    <mergeCell ref="C26:K26"/>
    <mergeCell ref="C27:K27"/>
    <mergeCell ref="C28:K28"/>
    <mergeCell ref="C33:K33"/>
    <mergeCell ref="C37:K37"/>
    <mergeCell ref="C65:K65"/>
    <mergeCell ref="C66:K66"/>
    <mergeCell ref="C35:K35"/>
    <mergeCell ref="B100:K100"/>
    <mergeCell ref="P83:S83"/>
    <mergeCell ref="U92:V92"/>
    <mergeCell ref="U66:V66"/>
    <mergeCell ref="U67:V67"/>
    <mergeCell ref="AE37:AK37"/>
    <mergeCell ref="W9:Z9"/>
    <mergeCell ref="L92:O92"/>
    <mergeCell ref="L93:O93"/>
    <mergeCell ref="P65:S65"/>
    <mergeCell ref="P66:S66"/>
    <mergeCell ref="P67:S67"/>
    <mergeCell ref="P68:S68"/>
    <mergeCell ref="P69:S69"/>
    <mergeCell ref="P70:S70"/>
    <mergeCell ref="P71:S71"/>
    <mergeCell ref="P72:S72"/>
    <mergeCell ref="P73:S73"/>
    <mergeCell ref="L81:O81"/>
    <mergeCell ref="L66:O66"/>
    <mergeCell ref="P92:S92"/>
    <mergeCell ref="P93:S93"/>
    <mergeCell ref="P74:S74"/>
    <mergeCell ref="P75:S75"/>
    <mergeCell ref="P76:S76"/>
    <mergeCell ref="P77:S77"/>
    <mergeCell ref="P78:S78"/>
    <mergeCell ref="P79:S79"/>
    <mergeCell ref="P80:S80"/>
    <mergeCell ref="P82:S82"/>
    <mergeCell ref="AL65:AY65"/>
    <mergeCell ref="AL66:AY66"/>
    <mergeCell ref="AL67:AY67"/>
    <mergeCell ref="AL68:AY68"/>
    <mergeCell ref="AL69:AY69"/>
    <mergeCell ref="AL30:AP30"/>
    <mergeCell ref="AQ30:AT30"/>
    <mergeCell ref="AU30:AY30"/>
    <mergeCell ref="AL35:AS35"/>
    <mergeCell ref="AT35:AY35"/>
    <mergeCell ref="AL36:AS36"/>
    <mergeCell ref="AT36:AY36"/>
    <mergeCell ref="AL37:AS37"/>
    <mergeCell ref="AT37:AY37"/>
    <mergeCell ref="AL75:AY75"/>
    <mergeCell ref="AL76:AY76"/>
    <mergeCell ref="AA77:AD77"/>
    <mergeCell ref="C34:K34"/>
    <mergeCell ref="C30:K30"/>
    <mergeCell ref="L34:O34"/>
    <mergeCell ref="P34:S34"/>
    <mergeCell ref="L36:O36"/>
    <mergeCell ref="AA75:AD75"/>
    <mergeCell ref="AA76:AD76"/>
    <mergeCell ref="AE34:AK34"/>
    <mergeCell ref="C73:K73"/>
    <mergeCell ref="C74:K74"/>
    <mergeCell ref="C75:K75"/>
    <mergeCell ref="C76:K76"/>
    <mergeCell ref="AA73:AD73"/>
    <mergeCell ref="P36:S36"/>
    <mergeCell ref="U36:V36"/>
    <mergeCell ref="W36:Z36"/>
    <mergeCell ref="AA36:AD36"/>
    <mergeCell ref="AE36:AK36"/>
    <mergeCell ref="C38:K38"/>
    <mergeCell ref="L38:O38"/>
    <mergeCell ref="AL64:AY64"/>
    <mergeCell ref="W30:Z30"/>
    <mergeCell ref="W29:Z29"/>
    <mergeCell ref="AA29:AD29"/>
    <mergeCell ref="L35:O35"/>
    <mergeCell ref="P35:S35"/>
    <mergeCell ref="U35:V35"/>
    <mergeCell ref="W35:Z35"/>
    <mergeCell ref="AA35:AD35"/>
    <mergeCell ref="AE35:AK35"/>
    <mergeCell ref="U34:V34"/>
    <mergeCell ref="W34:Z34"/>
    <mergeCell ref="AA34:AD34"/>
    <mergeCell ref="W32:Z32"/>
    <mergeCell ref="AE33:AK33"/>
    <mergeCell ref="C11:K11"/>
    <mergeCell ref="C12:K12"/>
    <mergeCell ref="C13:K13"/>
    <mergeCell ref="C14:K14"/>
    <mergeCell ref="C15:K15"/>
    <mergeCell ref="C16:K16"/>
    <mergeCell ref="AA27:AD27"/>
    <mergeCell ref="L30:O30"/>
    <mergeCell ref="P30:S30"/>
    <mergeCell ref="U30:V30"/>
    <mergeCell ref="L28:O28"/>
    <mergeCell ref="P28:S28"/>
    <mergeCell ref="L29:O29"/>
    <mergeCell ref="P29:S29"/>
    <mergeCell ref="U29:V29"/>
    <mergeCell ref="C29:K29"/>
    <mergeCell ref="W21:Z21"/>
    <mergeCell ref="L26:O26"/>
    <mergeCell ref="P26:S26"/>
    <mergeCell ref="U26:V26"/>
    <mergeCell ref="W26:Z26"/>
    <mergeCell ref="AA26:AD26"/>
    <mergeCell ref="C19:K19"/>
    <mergeCell ref="U15:V15"/>
    <mergeCell ref="U16:V16"/>
    <mergeCell ref="W11:Z11"/>
    <mergeCell ref="W12:Z12"/>
    <mergeCell ref="W13:Z13"/>
    <mergeCell ref="W14:Z14"/>
    <mergeCell ref="W15:Z15"/>
    <mergeCell ref="W16:Z16"/>
    <mergeCell ref="L11:O11"/>
    <mergeCell ref="L12:O12"/>
    <mergeCell ref="L13:O13"/>
    <mergeCell ref="L14:O14"/>
    <mergeCell ref="L15:O15"/>
    <mergeCell ref="L16:O16"/>
    <mergeCell ref="AA11:AD11"/>
    <mergeCell ref="AA12:AD12"/>
    <mergeCell ref="AA13:AD13"/>
    <mergeCell ref="AA14:AD14"/>
    <mergeCell ref="AA15:AD15"/>
    <mergeCell ref="AA16:AD16"/>
    <mergeCell ref="W22:Z22"/>
    <mergeCell ref="AA22:AD22"/>
    <mergeCell ref="C23:K23"/>
    <mergeCell ref="L23:O23"/>
    <mergeCell ref="P23:S23"/>
    <mergeCell ref="U23:V23"/>
    <mergeCell ref="W23:Z23"/>
    <mergeCell ref="AA23:AD23"/>
    <mergeCell ref="P11:S11"/>
    <mergeCell ref="P12:S12"/>
    <mergeCell ref="P13:S13"/>
    <mergeCell ref="P14:S14"/>
    <mergeCell ref="P15:S15"/>
    <mergeCell ref="P16:S16"/>
    <mergeCell ref="U11:V11"/>
    <mergeCell ref="U12:V12"/>
    <mergeCell ref="U13:V13"/>
    <mergeCell ref="U14:V14"/>
    <mergeCell ref="L27:O27"/>
    <mergeCell ref="P27:S27"/>
    <mergeCell ref="U27:V27"/>
    <mergeCell ref="W27:Z27"/>
    <mergeCell ref="AL27:AP27"/>
    <mergeCell ref="AQ27:AT27"/>
    <mergeCell ref="AQ140:AY140"/>
    <mergeCell ref="AQ139:AY139"/>
    <mergeCell ref="C22:K22"/>
    <mergeCell ref="L22:O22"/>
    <mergeCell ref="P22:S22"/>
    <mergeCell ref="U22:V22"/>
    <mergeCell ref="AU29:AY29"/>
    <mergeCell ref="AL139:AP139"/>
    <mergeCell ref="AL140:AP140"/>
    <mergeCell ref="J140:W140"/>
    <mergeCell ref="J139:W139"/>
    <mergeCell ref="AA30:AD30"/>
    <mergeCell ref="AE29:AK29"/>
    <mergeCell ref="AE30:AK30"/>
    <mergeCell ref="AL34:AS34"/>
    <mergeCell ref="AT34:AY34"/>
    <mergeCell ref="L65:O65"/>
    <mergeCell ref="AE27:AK27"/>
    <mergeCell ref="W28:Z28"/>
    <mergeCell ref="U28:V28"/>
    <mergeCell ref="AA28:AD28"/>
    <mergeCell ref="AE28:AK28"/>
    <mergeCell ref="AE93:AK93"/>
    <mergeCell ref="AL83:AY83"/>
    <mergeCell ref="AL92:AY92"/>
    <mergeCell ref="AL93:AY93"/>
    <mergeCell ref="AA93:AD93"/>
    <mergeCell ref="AA81:AD81"/>
    <mergeCell ref="AL81:AY81"/>
    <mergeCell ref="AE65:AK65"/>
    <mergeCell ref="AE66:AK66"/>
    <mergeCell ref="AE67:AK67"/>
    <mergeCell ref="AE68:AK68"/>
    <mergeCell ref="AE69:AK69"/>
    <mergeCell ref="AE70:AK70"/>
    <mergeCell ref="AE71:AK71"/>
    <mergeCell ref="AE72:AK72"/>
    <mergeCell ref="AE73:AK73"/>
    <mergeCell ref="AE74:AK74"/>
    <mergeCell ref="AE75:AK75"/>
    <mergeCell ref="AE76:AK76"/>
    <mergeCell ref="AE77:AK77"/>
    <mergeCell ref="AE80:AK80"/>
    <mergeCell ref="AL73:AY73"/>
    <mergeCell ref="AQ13:AY13"/>
    <mergeCell ref="AQ14:AY14"/>
    <mergeCell ref="AL18:AP18"/>
    <mergeCell ref="AQ18:AY18"/>
    <mergeCell ref="AQ25:AT25"/>
    <mergeCell ref="AU25:AY25"/>
    <mergeCell ref="AQ15:AY15"/>
    <mergeCell ref="AQ16:AY16"/>
    <mergeCell ref="AL14:AP14"/>
    <mergeCell ref="AL15:AP15"/>
    <mergeCell ref="AL16:AP16"/>
    <mergeCell ref="AU27:AY27"/>
    <mergeCell ref="AL28:AP28"/>
    <mergeCell ref="AQ28:AT28"/>
    <mergeCell ref="AU28:AY28"/>
    <mergeCell ref="AT33:AY33"/>
    <mergeCell ref="AT32:AY32"/>
    <mergeCell ref="AL33:AS33"/>
    <mergeCell ref="AL32:AS32"/>
    <mergeCell ref="AL29:AP29"/>
    <mergeCell ref="AQ29:AT29"/>
    <mergeCell ref="AL74:AY74"/>
    <mergeCell ref="AE82:AK82"/>
    <mergeCell ref="AE83:AK83"/>
    <mergeCell ref="AE92:AK92"/>
    <mergeCell ref="AE81:AK81"/>
    <mergeCell ref="AL71:AY71"/>
    <mergeCell ref="AL72:AY72"/>
    <mergeCell ref="AL70:AY70"/>
    <mergeCell ref="AL21:AP21"/>
    <mergeCell ref="AQ21:AY21"/>
    <mergeCell ref="AL22:AP22"/>
    <mergeCell ref="AQ22:AY22"/>
    <mergeCell ref="AL23:AP23"/>
    <mergeCell ref="AQ23:AY23"/>
    <mergeCell ref="AL25:AP25"/>
    <mergeCell ref="AL26:AP26"/>
    <mergeCell ref="AQ26:AT26"/>
    <mergeCell ref="AU26:AY26"/>
    <mergeCell ref="AL82:AY82"/>
    <mergeCell ref="AL51:AS51"/>
    <mergeCell ref="AT51:AY51"/>
    <mergeCell ref="AL52:AS52"/>
    <mergeCell ref="AT52:AY52"/>
    <mergeCell ref="AE78:AK78"/>
    <mergeCell ref="AE79:AK79"/>
    <mergeCell ref="AL6:AP6"/>
    <mergeCell ref="AQ6:AY6"/>
    <mergeCell ref="AL7:AP7"/>
    <mergeCell ref="AL8:AP8"/>
    <mergeCell ref="AL9:AP9"/>
    <mergeCell ref="AL10:AP10"/>
    <mergeCell ref="AL11:AP11"/>
    <mergeCell ref="AL12:AP12"/>
    <mergeCell ref="AL13:AP13"/>
    <mergeCell ref="AQ7:AY7"/>
    <mergeCell ref="AQ8:AY8"/>
    <mergeCell ref="AQ9:AY9"/>
    <mergeCell ref="AQ10:AY10"/>
    <mergeCell ref="AQ11:AY11"/>
    <mergeCell ref="AQ12:AY12"/>
    <mergeCell ref="P38:S38"/>
    <mergeCell ref="U38:V38"/>
    <mergeCell ref="W38:Z38"/>
    <mergeCell ref="AA38:AD38"/>
    <mergeCell ref="AE38:AK38"/>
    <mergeCell ref="AL38:AS38"/>
    <mergeCell ref="AT38:AY38"/>
    <mergeCell ref="C39:K39"/>
    <mergeCell ref="L39:O39"/>
    <mergeCell ref="P39:S39"/>
    <mergeCell ref="U39:V39"/>
    <mergeCell ref="W39:Z39"/>
    <mergeCell ref="AA39:AD39"/>
    <mergeCell ref="AE39:AK39"/>
    <mergeCell ref="AL39:AS39"/>
    <mergeCell ref="AT39:AY39"/>
    <mergeCell ref="C40:K40"/>
    <mergeCell ref="L40:O40"/>
    <mergeCell ref="P40:S40"/>
    <mergeCell ref="U40:V40"/>
    <mergeCell ref="W40:Z40"/>
    <mergeCell ref="AA40:AD40"/>
    <mergeCell ref="AE40:AK40"/>
    <mergeCell ref="AL40:AS40"/>
    <mergeCell ref="AT40:AY40"/>
    <mergeCell ref="C41:K41"/>
    <mergeCell ref="L41:O41"/>
    <mergeCell ref="P41:S41"/>
    <mergeCell ref="U41:V41"/>
    <mergeCell ref="W41:Z41"/>
    <mergeCell ref="AA41:AD41"/>
    <mergeCell ref="AE41:AK41"/>
    <mergeCell ref="AL41:AS41"/>
    <mergeCell ref="AT41:AY41"/>
    <mergeCell ref="C42:K42"/>
    <mergeCell ref="L42:O42"/>
    <mergeCell ref="P42:S42"/>
    <mergeCell ref="U42:V42"/>
    <mergeCell ref="W42:Z42"/>
    <mergeCell ref="AA42:AD42"/>
    <mergeCell ref="AE42:AK42"/>
    <mergeCell ref="AL42:AS42"/>
    <mergeCell ref="AT42:AY42"/>
    <mergeCell ref="C43:K43"/>
    <mergeCell ref="L43:O43"/>
    <mergeCell ref="P43:S43"/>
    <mergeCell ref="U43:V43"/>
    <mergeCell ref="W43:Z43"/>
    <mergeCell ref="AA43:AD43"/>
    <mergeCell ref="AE43:AK43"/>
    <mergeCell ref="AL43:AS43"/>
    <mergeCell ref="AT43:AY43"/>
    <mergeCell ref="C44:K44"/>
    <mergeCell ref="L44:O44"/>
    <mergeCell ref="P44:S44"/>
    <mergeCell ref="U44:V44"/>
    <mergeCell ref="W44:Z44"/>
    <mergeCell ref="AA44:AD44"/>
    <mergeCell ref="AE44:AK44"/>
    <mergeCell ref="AL44:AS44"/>
    <mergeCell ref="AT44:AY44"/>
    <mergeCell ref="C45:K45"/>
    <mergeCell ref="L45:O45"/>
    <mergeCell ref="P45:S45"/>
    <mergeCell ref="U45:V45"/>
    <mergeCell ref="W45:Z45"/>
    <mergeCell ref="AA45:AD45"/>
    <mergeCell ref="AE45:AK45"/>
    <mergeCell ref="AL45:AS45"/>
    <mergeCell ref="AT45:AY45"/>
    <mergeCell ref="C46:K46"/>
    <mergeCell ref="L46:O46"/>
    <mergeCell ref="P46:S46"/>
    <mergeCell ref="U46:V46"/>
    <mergeCell ref="W46:Z46"/>
    <mergeCell ref="AA46:AD46"/>
    <mergeCell ref="AE46:AK46"/>
    <mergeCell ref="AL46:AS46"/>
    <mergeCell ref="AT46:AY46"/>
    <mergeCell ref="C47:K47"/>
    <mergeCell ref="L47:O47"/>
    <mergeCell ref="P47:S47"/>
    <mergeCell ref="U47:V47"/>
    <mergeCell ref="W47:Z47"/>
    <mergeCell ref="AA47:AD47"/>
    <mergeCell ref="AE47:AK47"/>
    <mergeCell ref="AL47:AS47"/>
    <mergeCell ref="AT47:AY47"/>
    <mergeCell ref="C48:K48"/>
    <mergeCell ref="L48:O48"/>
    <mergeCell ref="P48:S48"/>
    <mergeCell ref="U48:V48"/>
    <mergeCell ref="W48:Z48"/>
    <mergeCell ref="AA48:AD48"/>
    <mergeCell ref="AE48:AK48"/>
    <mergeCell ref="AL48:AS48"/>
    <mergeCell ref="AT48:AY48"/>
    <mergeCell ref="C49:K49"/>
    <mergeCell ref="L49:O49"/>
    <mergeCell ref="P49:S49"/>
    <mergeCell ref="U49:V49"/>
    <mergeCell ref="AA49:AD49"/>
    <mergeCell ref="AE49:AK49"/>
    <mergeCell ref="AL49:AS49"/>
    <mergeCell ref="AT49:AY49"/>
    <mergeCell ref="AL50:AS50"/>
    <mergeCell ref="AT50:AY50"/>
    <mergeCell ref="W49:Z49"/>
    <mergeCell ref="C50:K50"/>
    <mergeCell ref="L50:O50"/>
    <mergeCell ref="P50:S50"/>
    <mergeCell ref="U50:V50"/>
    <mergeCell ref="W50:Z50"/>
    <mergeCell ref="AA50:AD50"/>
    <mergeCell ref="AE50:AK50"/>
    <mergeCell ref="C51:K51"/>
    <mergeCell ref="L51:O51"/>
    <mergeCell ref="P51:S51"/>
    <mergeCell ref="U51:V51"/>
    <mergeCell ref="W51:Z51"/>
    <mergeCell ref="AA51:AD51"/>
    <mergeCell ref="AE51:AK51"/>
    <mergeCell ref="C52:K52"/>
    <mergeCell ref="L52:O52"/>
    <mergeCell ref="P52:S52"/>
    <mergeCell ref="U52:V52"/>
    <mergeCell ref="W52:Z52"/>
    <mergeCell ref="AA52:AD52"/>
    <mergeCell ref="AE52:AK52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45" orientation="portrait" r:id="rId1"/>
  <rowBreaks count="1" manualBreakCount="1">
    <brk id="96" max="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BN112"/>
  <sheetViews>
    <sheetView workbookViewId="0">
      <selection activeCell="W109" sqref="W109:AG109"/>
    </sheetView>
  </sheetViews>
  <sheetFormatPr defaultColWidth="2.5" defaultRowHeight="15.75"/>
  <cols>
    <col min="1" max="1" width="2.5" style="10"/>
    <col min="2" max="3" width="2.5" style="10" customWidth="1"/>
    <col min="4" max="7" width="2.5" style="10"/>
    <col min="8" max="8" width="2.5" style="10" customWidth="1"/>
    <col min="9" max="21" width="2.5" style="10"/>
    <col min="22" max="22" width="2.5" style="10" customWidth="1"/>
    <col min="23" max="26" width="2.5" style="10"/>
    <col min="27" max="27" width="2.5" style="10" customWidth="1"/>
    <col min="28" max="30" width="2.5" style="10"/>
    <col min="31" max="31" width="9.25" style="10" bestFit="1" customWidth="1"/>
    <col min="32" max="32" width="2.5" style="10" customWidth="1"/>
    <col min="33" max="33" width="9.25" style="10" customWidth="1"/>
    <col min="34" max="34" width="2.5" style="10" customWidth="1"/>
    <col min="35" max="16384" width="2.5" style="10"/>
  </cols>
  <sheetData>
    <row r="1" spans="1:47">
      <c r="A1" s="171" t="s">
        <v>68</v>
      </c>
      <c r="B1" s="171"/>
      <c r="C1" s="171"/>
      <c r="D1" s="171"/>
      <c r="E1" s="60"/>
      <c r="AA1" s="172">
        <f>入力シート!G8</f>
        <v>0</v>
      </c>
      <c r="AB1" s="172"/>
      <c r="AC1" s="172"/>
      <c r="AD1" s="172"/>
      <c r="AE1" s="172"/>
      <c r="AF1" s="172"/>
      <c r="AG1" s="172"/>
      <c r="AH1" s="172">
        <f>入力シート!G9</f>
        <v>0</v>
      </c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</row>
    <row r="2" spans="1:47">
      <c r="A2" s="173" t="s">
        <v>302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</row>
    <row r="3" spans="1:47" ht="16.5" thickBot="1">
      <c r="A3" s="352" t="s">
        <v>2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</row>
    <row r="4" spans="1:47">
      <c r="B4" s="174" t="s">
        <v>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  <c r="W4" s="177" t="s">
        <v>4</v>
      </c>
      <c r="X4" s="178"/>
      <c r="Y4" s="178"/>
      <c r="Z4" s="178"/>
      <c r="AA4" s="178"/>
      <c r="AB4" s="178"/>
      <c r="AC4" s="178"/>
      <c r="AD4" s="178"/>
      <c r="AE4" s="177" t="s">
        <v>5</v>
      </c>
      <c r="AF4" s="178"/>
      <c r="AG4" s="179"/>
      <c r="AH4" s="177" t="s">
        <v>6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83"/>
    </row>
    <row r="5" spans="1:47">
      <c r="B5" s="185" t="s">
        <v>7</v>
      </c>
      <c r="C5" s="181"/>
      <c r="D5" s="181"/>
      <c r="E5" s="181"/>
      <c r="F5" s="181"/>
      <c r="G5" s="181"/>
      <c r="H5" s="181"/>
      <c r="I5" s="181"/>
      <c r="J5" s="181"/>
      <c r="K5" s="182"/>
      <c r="L5" s="180" t="s">
        <v>8</v>
      </c>
      <c r="M5" s="181"/>
      <c r="N5" s="181"/>
      <c r="O5" s="182"/>
      <c r="P5" s="180" t="s">
        <v>9</v>
      </c>
      <c r="Q5" s="181"/>
      <c r="R5" s="181"/>
      <c r="S5" s="181"/>
      <c r="T5" s="181"/>
      <c r="U5" s="181"/>
      <c r="V5" s="182"/>
      <c r="W5" s="202" t="s">
        <v>10</v>
      </c>
      <c r="X5" s="203"/>
      <c r="Y5" s="203"/>
      <c r="Z5" s="204"/>
      <c r="AA5" s="205" t="s">
        <v>11</v>
      </c>
      <c r="AB5" s="206"/>
      <c r="AC5" s="206"/>
      <c r="AD5" s="207"/>
      <c r="AE5" s="180"/>
      <c r="AF5" s="181"/>
      <c r="AG5" s="182"/>
      <c r="AH5" s="180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4"/>
    </row>
    <row r="6" spans="1:47">
      <c r="B6" s="208" t="s">
        <v>70</v>
      </c>
      <c r="C6" s="209"/>
      <c r="D6" s="209"/>
      <c r="E6" s="209"/>
      <c r="F6" s="209"/>
      <c r="G6" s="209"/>
      <c r="H6" s="209"/>
      <c r="I6" s="209"/>
      <c r="J6" s="209"/>
      <c r="K6" s="210"/>
      <c r="L6" s="211"/>
      <c r="M6" s="212"/>
      <c r="N6" s="212"/>
      <c r="O6" s="213"/>
      <c r="P6" s="214"/>
      <c r="Q6" s="215"/>
      <c r="R6" s="215"/>
      <c r="S6" s="215"/>
      <c r="U6" s="216"/>
      <c r="V6" s="217"/>
      <c r="W6" s="356"/>
      <c r="X6" s="357"/>
      <c r="Y6" s="357"/>
      <c r="Z6" s="358"/>
      <c r="AA6" s="11"/>
      <c r="AB6" s="12"/>
      <c r="AC6" s="12"/>
      <c r="AD6" s="13"/>
      <c r="AE6" s="106"/>
      <c r="AF6" s="81"/>
      <c r="AG6" s="105"/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8"/>
    </row>
    <row r="7" spans="1:47">
      <c r="B7" s="14" t="str">
        <f>IF(入力シート!D79="","",入力シート!B79)</f>
        <v/>
      </c>
      <c r="C7" s="235" t="str">
        <f>IF(入力シート!D79="","",入力シート!D79)</f>
        <v/>
      </c>
      <c r="D7" s="235"/>
      <c r="E7" s="235"/>
      <c r="F7" s="235"/>
      <c r="G7" s="235"/>
      <c r="H7" s="235"/>
      <c r="I7" s="235"/>
      <c r="J7" s="235"/>
      <c r="K7" s="353"/>
      <c r="L7" s="191">
        <f>P7*U7</f>
        <v>0</v>
      </c>
      <c r="M7" s="192"/>
      <c r="N7" s="192"/>
      <c r="O7" s="193"/>
      <c r="P7" s="194">
        <f>IF(入力シート!D79="",0,50000)</f>
        <v>0</v>
      </c>
      <c r="Q7" s="195"/>
      <c r="R7" s="195"/>
      <c r="S7" s="195"/>
      <c r="T7" s="23" t="str">
        <f>IF(入力シート!D79="","","×")</f>
        <v/>
      </c>
      <c r="U7" s="354">
        <f>IF(入力シート!D79="",0,入力シート!AG79)</f>
        <v>0</v>
      </c>
      <c r="V7" s="355"/>
      <c r="W7" s="194">
        <f>L7</f>
        <v>0</v>
      </c>
      <c r="X7" s="195"/>
      <c r="Y7" s="195"/>
      <c r="Z7" s="196"/>
      <c r="AA7" s="27"/>
      <c r="AD7" s="28"/>
      <c r="AE7" s="589" t="str">
        <f>IF(入力シート!D79="","",入力シート!AB79)</f>
        <v/>
      </c>
      <c r="AF7" s="590"/>
      <c r="AG7" s="591"/>
      <c r="AH7" s="234" t="str">
        <f>IF(入力シート!D79="","","別紙「出張等実績報告書」のとおり")</f>
        <v/>
      </c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6"/>
    </row>
    <row r="8" spans="1:47">
      <c r="B8" s="14" t="str">
        <f>IF(入力シート!D80="","",入力シート!B80)</f>
        <v/>
      </c>
      <c r="C8" s="235" t="str">
        <f>IF(入力シート!D80="","",入力シート!D80)</f>
        <v/>
      </c>
      <c r="D8" s="235"/>
      <c r="E8" s="235"/>
      <c r="F8" s="235"/>
      <c r="G8" s="235"/>
      <c r="H8" s="235"/>
      <c r="I8" s="235"/>
      <c r="J8" s="235"/>
      <c r="K8" s="353"/>
      <c r="L8" s="191">
        <f t="shared" ref="L8:L22" si="0">P8*U8</f>
        <v>0</v>
      </c>
      <c r="M8" s="192"/>
      <c r="N8" s="192"/>
      <c r="O8" s="193"/>
      <c r="P8" s="194">
        <f>IF(入力シート!D80="",0,50000)</f>
        <v>0</v>
      </c>
      <c r="Q8" s="195"/>
      <c r="R8" s="195"/>
      <c r="S8" s="195"/>
      <c r="T8" s="23" t="str">
        <f>IF(入力シート!D80="","","×")</f>
        <v/>
      </c>
      <c r="U8" s="354">
        <f>IF(入力シート!D80="",0,入力シート!AG80)</f>
        <v>0</v>
      </c>
      <c r="V8" s="355"/>
      <c r="W8" s="194">
        <f>L8</f>
        <v>0</v>
      </c>
      <c r="X8" s="195"/>
      <c r="Y8" s="195"/>
      <c r="Z8" s="196"/>
      <c r="AA8" s="27"/>
      <c r="AD8" s="28"/>
      <c r="AE8" s="589" t="str">
        <f>IF(入力シート!D80="","",入力シート!AB80)</f>
        <v/>
      </c>
      <c r="AF8" s="590"/>
      <c r="AG8" s="591"/>
      <c r="AH8" s="234" t="str">
        <f>IF(入力シート!D80="","","別紙「出張等実績報告書」のとおり")</f>
        <v/>
      </c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6"/>
    </row>
    <row r="9" spans="1:47">
      <c r="B9" s="14" t="str">
        <f>IF(入力シート!D81="","",入力シート!B81)</f>
        <v/>
      </c>
      <c r="C9" s="235" t="str">
        <f>IF(入力シート!D81="","",入力シート!D81)</f>
        <v/>
      </c>
      <c r="D9" s="235"/>
      <c r="E9" s="235"/>
      <c r="F9" s="235"/>
      <c r="G9" s="235"/>
      <c r="H9" s="235"/>
      <c r="I9" s="235"/>
      <c r="J9" s="235"/>
      <c r="K9" s="353"/>
      <c r="L9" s="191">
        <f t="shared" si="0"/>
        <v>0</v>
      </c>
      <c r="M9" s="192"/>
      <c r="N9" s="192"/>
      <c r="O9" s="193"/>
      <c r="P9" s="194">
        <f>IF(入力シート!D81="",0,50000)</f>
        <v>0</v>
      </c>
      <c r="Q9" s="195"/>
      <c r="R9" s="195"/>
      <c r="S9" s="195"/>
      <c r="T9" s="23" t="str">
        <f>IF(入力シート!D81="","","×")</f>
        <v/>
      </c>
      <c r="U9" s="354">
        <f>IF(入力シート!D81="",0,入力シート!AG81)</f>
        <v>0</v>
      </c>
      <c r="V9" s="355"/>
      <c r="W9" s="194">
        <f t="shared" ref="W9:W36" si="1">L9</f>
        <v>0</v>
      </c>
      <c r="X9" s="195"/>
      <c r="Y9" s="195"/>
      <c r="Z9" s="196"/>
      <c r="AA9" s="27"/>
      <c r="AD9" s="28"/>
      <c r="AE9" s="589" t="str">
        <f>IF(入力シート!D81="","",入力シート!AB81)</f>
        <v/>
      </c>
      <c r="AF9" s="590"/>
      <c r="AG9" s="591"/>
      <c r="AH9" s="234" t="str">
        <f>IF(入力シート!D81="","","別紙「出張等実績報告書」のとおり")</f>
        <v/>
      </c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6"/>
    </row>
    <row r="10" spans="1:47">
      <c r="B10" s="14" t="str">
        <f>IF(入力シート!D82="","",入力シート!B82)</f>
        <v/>
      </c>
      <c r="C10" s="235" t="str">
        <f>IF(入力シート!D82="","",入力シート!D82)</f>
        <v/>
      </c>
      <c r="D10" s="235"/>
      <c r="E10" s="235"/>
      <c r="F10" s="235"/>
      <c r="G10" s="235"/>
      <c r="H10" s="235"/>
      <c r="I10" s="235"/>
      <c r="J10" s="235"/>
      <c r="K10" s="353"/>
      <c r="L10" s="191">
        <f t="shared" si="0"/>
        <v>0</v>
      </c>
      <c r="M10" s="192"/>
      <c r="N10" s="192"/>
      <c r="O10" s="193"/>
      <c r="P10" s="194">
        <f>IF(入力シート!D82="",0,50000)</f>
        <v>0</v>
      </c>
      <c r="Q10" s="195"/>
      <c r="R10" s="195"/>
      <c r="S10" s="195"/>
      <c r="T10" s="23" t="str">
        <f>IF(入力シート!D82="","","×")</f>
        <v/>
      </c>
      <c r="U10" s="354">
        <f>IF(入力シート!D82="",0,入力シート!AG82)</f>
        <v>0</v>
      </c>
      <c r="V10" s="355"/>
      <c r="W10" s="194">
        <f t="shared" si="1"/>
        <v>0</v>
      </c>
      <c r="X10" s="195"/>
      <c r="Y10" s="195"/>
      <c r="Z10" s="196"/>
      <c r="AA10" s="27"/>
      <c r="AD10" s="28"/>
      <c r="AE10" s="589" t="str">
        <f>IF(入力シート!D82="","",入力シート!AB82)</f>
        <v/>
      </c>
      <c r="AF10" s="590"/>
      <c r="AG10" s="591"/>
      <c r="AH10" s="234" t="str">
        <f>IF(入力シート!D82="","","別紙「出張等実績報告書」のとおり")</f>
        <v/>
      </c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6"/>
    </row>
    <row r="11" spans="1:47">
      <c r="B11" s="14" t="str">
        <f>IF(入力シート!D83="","",入力シート!B83)</f>
        <v/>
      </c>
      <c r="C11" s="235" t="str">
        <f>IF(入力シート!D83="","",入力シート!D83)</f>
        <v/>
      </c>
      <c r="D11" s="235"/>
      <c r="E11" s="235"/>
      <c r="F11" s="235"/>
      <c r="G11" s="235"/>
      <c r="H11" s="235"/>
      <c r="I11" s="235"/>
      <c r="J11" s="235"/>
      <c r="K11" s="353"/>
      <c r="L11" s="191">
        <f t="shared" si="0"/>
        <v>0</v>
      </c>
      <c r="M11" s="192"/>
      <c r="N11" s="192"/>
      <c r="O11" s="193"/>
      <c r="P11" s="194">
        <f>IF(入力シート!D83="",0,50000)</f>
        <v>0</v>
      </c>
      <c r="Q11" s="195"/>
      <c r="R11" s="195"/>
      <c r="S11" s="195"/>
      <c r="T11" s="23" t="str">
        <f>IF(入力シート!D83="","","×")</f>
        <v/>
      </c>
      <c r="U11" s="354">
        <f>IF(入力シート!D83="",0,入力シート!AG83)</f>
        <v>0</v>
      </c>
      <c r="V11" s="355"/>
      <c r="W11" s="194">
        <f t="shared" si="1"/>
        <v>0</v>
      </c>
      <c r="X11" s="195"/>
      <c r="Y11" s="195"/>
      <c r="Z11" s="196"/>
      <c r="AA11" s="27"/>
      <c r="AD11" s="28"/>
      <c r="AE11" s="589" t="str">
        <f>IF(入力シート!D83="","",入力シート!AB83)</f>
        <v/>
      </c>
      <c r="AF11" s="590"/>
      <c r="AG11" s="591"/>
      <c r="AH11" s="234" t="str">
        <f>IF(入力シート!D83="","","別紙「出張等実績報告書」のとおり")</f>
        <v/>
      </c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6"/>
    </row>
    <row r="12" spans="1:47">
      <c r="B12" s="14" t="str">
        <f>IF(入力シート!D84="","",入力シート!B84)</f>
        <v/>
      </c>
      <c r="C12" s="235" t="str">
        <f>IF(入力シート!D84="","",入力シート!D84)</f>
        <v/>
      </c>
      <c r="D12" s="235"/>
      <c r="E12" s="235"/>
      <c r="F12" s="235"/>
      <c r="G12" s="235"/>
      <c r="H12" s="235"/>
      <c r="I12" s="235"/>
      <c r="J12" s="235"/>
      <c r="K12" s="353"/>
      <c r="L12" s="191">
        <f t="shared" si="0"/>
        <v>0</v>
      </c>
      <c r="M12" s="192"/>
      <c r="N12" s="192"/>
      <c r="O12" s="193"/>
      <c r="P12" s="194">
        <f>IF(入力シート!D84="",0,50000)</f>
        <v>0</v>
      </c>
      <c r="Q12" s="195"/>
      <c r="R12" s="195"/>
      <c r="S12" s="195"/>
      <c r="T12" s="23" t="str">
        <f>IF(入力シート!D84="","","×")</f>
        <v/>
      </c>
      <c r="U12" s="354">
        <f>IF(入力シート!D84="",0,入力シート!AG84)</f>
        <v>0</v>
      </c>
      <c r="V12" s="355"/>
      <c r="W12" s="194">
        <f t="shared" si="1"/>
        <v>0</v>
      </c>
      <c r="X12" s="195"/>
      <c r="Y12" s="195"/>
      <c r="Z12" s="196"/>
      <c r="AA12" s="27"/>
      <c r="AD12" s="28"/>
      <c r="AE12" s="589" t="str">
        <f>IF(入力シート!D84="","",入力シート!AB84)</f>
        <v/>
      </c>
      <c r="AF12" s="590"/>
      <c r="AG12" s="591"/>
      <c r="AH12" s="234" t="str">
        <f>IF(入力シート!D84="","","別紙「出張等実績報告書」のとおり")</f>
        <v/>
      </c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6"/>
    </row>
    <row r="13" spans="1:47">
      <c r="B13" s="14" t="str">
        <f>IF(入力シート!D85="","",入力シート!B85)</f>
        <v/>
      </c>
      <c r="C13" s="235" t="str">
        <f>IF(入力シート!D85="","",入力シート!D85)</f>
        <v/>
      </c>
      <c r="D13" s="235"/>
      <c r="E13" s="235"/>
      <c r="F13" s="235"/>
      <c r="G13" s="235"/>
      <c r="H13" s="235"/>
      <c r="I13" s="235"/>
      <c r="J13" s="235"/>
      <c r="K13" s="353"/>
      <c r="L13" s="191">
        <f t="shared" si="0"/>
        <v>0</v>
      </c>
      <c r="M13" s="192"/>
      <c r="N13" s="192"/>
      <c r="O13" s="193"/>
      <c r="P13" s="194">
        <f>IF(入力シート!D85="",0,50000)</f>
        <v>0</v>
      </c>
      <c r="Q13" s="195"/>
      <c r="R13" s="195"/>
      <c r="S13" s="195"/>
      <c r="T13" s="23" t="str">
        <f>IF(入力シート!D85="","","×")</f>
        <v/>
      </c>
      <c r="U13" s="354">
        <f>IF(入力シート!D85="",0,入力シート!AG85)</f>
        <v>0</v>
      </c>
      <c r="V13" s="355"/>
      <c r="W13" s="194">
        <f t="shared" si="1"/>
        <v>0</v>
      </c>
      <c r="X13" s="195"/>
      <c r="Y13" s="195"/>
      <c r="Z13" s="196"/>
      <c r="AA13" s="27"/>
      <c r="AD13" s="28"/>
      <c r="AE13" s="589" t="str">
        <f>IF(入力シート!D85="","",入力シート!AB85)</f>
        <v/>
      </c>
      <c r="AF13" s="590"/>
      <c r="AG13" s="591"/>
      <c r="AH13" s="234" t="str">
        <f>IF(入力シート!D85="","","別紙「出張等実績報告書」のとおり")</f>
        <v/>
      </c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6"/>
    </row>
    <row r="14" spans="1:47">
      <c r="B14" s="14" t="str">
        <f>IF(入力シート!D86="","",入力シート!B86)</f>
        <v/>
      </c>
      <c r="C14" s="235" t="str">
        <f>IF(入力シート!D86="","",入力シート!D86)</f>
        <v/>
      </c>
      <c r="D14" s="235"/>
      <c r="E14" s="235"/>
      <c r="F14" s="235"/>
      <c r="G14" s="235"/>
      <c r="H14" s="235"/>
      <c r="I14" s="235"/>
      <c r="J14" s="235"/>
      <c r="K14" s="353"/>
      <c r="L14" s="191">
        <f t="shared" si="0"/>
        <v>0</v>
      </c>
      <c r="M14" s="192"/>
      <c r="N14" s="192"/>
      <c r="O14" s="193"/>
      <c r="P14" s="194">
        <f>IF(入力シート!D86="",0,50000)</f>
        <v>0</v>
      </c>
      <c r="Q14" s="195"/>
      <c r="R14" s="195"/>
      <c r="S14" s="195"/>
      <c r="T14" s="23" t="str">
        <f>IF(入力シート!D86="","","×")</f>
        <v/>
      </c>
      <c r="U14" s="354">
        <f>IF(入力シート!D86="",0,入力シート!AG86)</f>
        <v>0</v>
      </c>
      <c r="V14" s="355"/>
      <c r="W14" s="194">
        <f t="shared" si="1"/>
        <v>0</v>
      </c>
      <c r="X14" s="195"/>
      <c r="Y14" s="195"/>
      <c r="Z14" s="196"/>
      <c r="AA14" s="27"/>
      <c r="AD14" s="28"/>
      <c r="AE14" s="589" t="str">
        <f>IF(入力シート!D86="","",入力シート!AB86)</f>
        <v/>
      </c>
      <c r="AF14" s="590"/>
      <c r="AG14" s="591"/>
      <c r="AH14" s="234" t="str">
        <f>IF(入力シート!D86="","","別紙「出張等実績報告書」のとおり")</f>
        <v/>
      </c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6"/>
    </row>
    <row r="15" spans="1:47">
      <c r="B15" s="14" t="str">
        <f>IF(入力シート!D87="","",入力シート!B87)</f>
        <v/>
      </c>
      <c r="C15" s="235" t="str">
        <f>IF(入力シート!D87="","",入力シート!D87)</f>
        <v/>
      </c>
      <c r="D15" s="235"/>
      <c r="E15" s="235"/>
      <c r="F15" s="235"/>
      <c r="G15" s="235"/>
      <c r="H15" s="235"/>
      <c r="I15" s="235"/>
      <c r="J15" s="235"/>
      <c r="K15" s="353"/>
      <c r="L15" s="191">
        <f t="shared" si="0"/>
        <v>0</v>
      </c>
      <c r="M15" s="192"/>
      <c r="N15" s="192"/>
      <c r="O15" s="193"/>
      <c r="P15" s="194">
        <f>IF(入力シート!D87="",0,50000)</f>
        <v>0</v>
      </c>
      <c r="Q15" s="195"/>
      <c r="R15" s="195"/>
      <c r="S15" s="195"/>
      <c r="T15" s="23" t="str">
        <f>IF(入力シート!D87="","","×")</f>
        <v/>
      </c>
      <c r="U15" s="354">
        <f>IF(入力シート!D87="",0,入力シート!AG87)</f>
        <v>0</v>
      </c>
      <c r="V15" s="355"/>
      <c r="W15" s="194">
        <f t="shared" si="1"/>
        <v>0</v>
      </c>
      <c r="X15" s="195"/>
      <c r="Y15" s="195"/>
      <c r="Z15" s="196"/>
      <c r="AA15" s="27"/>
      <c r="AD15" s="28"/>
      <c r="AE15" s="589" t="str">
        <f>IF(入力シート!D87="","",入力シート!AB87)</f>
        <v/>
      </c>
      <c r="AF15" s="590"/>
      <c r="AG15" s="591"/>
      <c r="AH15" s="234" t="str">
        <f>IF(入力シート!D87="","","別紙「出張等実績報告書」のとおり")</f>
        <v/>
      </c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6"/>
    </row>
    <row r="16" spans="1:47">
      <c r="B16" s="14" t="str">
        <f>IF(入力シート!D88="","",入力シート!B88)</f>
        <v/>
      </c>
      <c r="C16" s="235" t="str">
        <f>IF(入力シート!D88="","",入力シート!D88)</f>
        <v/>
      </c>
      <c r="D16" s="235"/>
      <c r="E16" s="235"/>
      <c r="F16" s="235"/>
      <c r="G16" s="235"/>
      <c r="H16" s="235"/>
      <c r="I16" s="235"/>
      <c r="J16" s="235"/>
      <c r="K16" s="353"/>
      <c r="L16" s="191">
        <f t="shared" si="0"/>
        <v>0</v>
      </c>
      <c r="M16" s="192"/>
      <c r="N16" s="192"/>
      <c r="O16" s="193"/>
      <c r="P16" s="194">
        <f>IF(入力シート!D88="",0,50000)</f>
        <v>0</v>
      </c>
      <c r="Q16" s="195"/>
      <c r="R16" s="195"/>
      <c r="S16" s="195"/>
      <c r="T16" s="23" t="str">
        <f>IF(入力シート!D88="","","×")</f>
        <v/>
      </c>
      <c r="U16" s="354">
        <f>IF(入力シート!D88="",0,入力シート!AG88)</f>
        <v>0</v>
      </c>
      <c r="V16" s="355"/>
      <c r="W16" s="194">
        <f t="shared" si="1"/>
        <v>0</v>
      </c>
      <c r="X16" s="195"/>
      <c r="Y16" s="195"/>
      <c r="Z16" s="196"/>
      <c r="AA16" s="27"/>
      <c r="AD16" s="28"/>
      <c r="AE16" s="589" t="str">
        <f>IF(入力シート!D88="","",入力シート!AB88)</f>
        <v/>
      </c>
      <c r="AF16" s="590"/>
      <c r="AG16" s="591"/>
      <c r="AH16" s="234" t="str">
        <f>IF(入力シート!D88="","","別紙「出張等実績報告書」のとおり")</f>
        <v/>
      </c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6"/>
    </row>
    <row r="17" spans="2:47">
      <c r="B17" s="14" t="str">
        <f>IF(入力シート!D89="","",入力シート!B89)</f>
        <v/>
      </c>
      <c r="C17" s="235" t="str">
        <f>IF(入力シート!D89="","",入力シート!D89)</f>
        <v/>
      </c>
      <c r="D17" s="235"/>
      <c r="E17" s="235"/>
      <c r="F17" s="235"/>
      <c r="G17" s="235"/>
      <c r="H17" s="235"/>
      <c r="I17" s="235"/>
      <c r="J17" s="235"/>
      <c r="K17" s="353"/>
      <c r="L17" s="191">
        <f t="shared" si="0"/>
        <v>0</v>
      </c>
      <c r="M17" s="192"/>
      <c r="N17" s="192"/>
      <c r="O17" s="193"/>
      <c r="P17" s="194">
        <f>IF(入力シート!D89="",0,50000)</f>
        <v>0</v>
      </c>
      <c r="Q17" s="195"/>
      <c r="R17" s="195"/>
      <c r="S17" s="195"/>
      <c r="T17" s="23" t="str">
        <f>IF(入力シート!D89="","","×")</f>
        <v/>
      </c>
      <c r="U17" s="354">
        <f>IF(入力シート!D89="",0,入力シート!AG89)</f>
        <v>0</v>
      </c>
      <c r="V17" s="355"/>
      <c r="W17" s="194">
        <f t="shared" si="1"/>
        <v>0</v>
      </c>
      <c r="X17" s="195"/>
      <c r="Y17" s="195"/>
      <c r="Z17" s="196"/>
      <c r="AA17" s="27"/>
      <c r="AD17" s="28"/>
      <c r="AE17" s="589" t="str">
        <f>IF(入力シート!D89="","",入力シート!AB89)</f>
        <v/>
      </c>
      <c r="AF17" s="590"/>
      <c r="AG17" s="591"/>
      <c r="AH17" s="234" t="str">
        <f>IF(入力シート!D89="","","別紙「出張等実績報告書」のとおり")</f>
        <v/>
      </c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6"/>
    </row>
    <row r="18" spans="2:47">
      <c r="B18" s="14" t="str">
        <f>IF(入力シート!D90="","",入力シート!B90)</f>
        <v/>
      </c>
      <c r="C18" s="235" t="str">
        <f>IF(入力シート!D90="","",入力シート!D90)</f>
        <v/>
      </c>
      <c r="D18" s="235"/>
      <c r="E18" s="235"/>
      <c r="F18" s="235"/>
      <c r="G18" s="235"/>
      <c r="H18" s="235"/>
      <c r="I18" s="235"/>
      <c r="J18" s="235"/>
      <c r="K18" s="353"/>
      <c r="L18" s="191">
        <f t="shared" si="0"/>
        <v>0</v>
      </c>
      <c r="M18" s="192"/>
      <c r="N18" s="192"/>
      <c r="O18" s="193"/>
      <c r="P18" s="194">
        <f>IF(入力シート!D90="",0,50000)</f>
        <v>0</v>
      </c>
      <c r="Q18" s="195"/>
      <c r="R18" s="195"/>
      <c r="S18" s="195"/>
      <c r="T18" s="23" t="str">
        <f>IF(入力シート!D90="","","×")</f>
        <v/>
      </c>
      <c r="U18" s="354">
        <f>IF(入力シート!D90="",0,入力シート!AG90)</f>
        <v>0</v>
      </c>
      <c r="V18" s="355"/>
      <c r="W18" s="194">
        <f t="shared" si="1"/>
        <v>0</v>
      </c>
      <c r="X18" s="195"/>
      <c r="Y18" s="195"/>
      <c r="Z18" s="196"/>
      <c r="AA18" s="27"/>
      <c r="AD18" s="28"/>
      <c r="AE18" s="589" t="str">
        <f>IF(入力シート!D90="","",入力シート!AB90)</f>
        <v/>
      </c>
      <c r="AF18" s="590"/>
      <c r="AG18" s="591"/>
      <c r="AH18" s="234" t="str">
        <f>IF(入力シート!D90="","","別紙「出張等実績報告書」のとおり")</f>
        <v/>
      </c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6"/>
    </row>
    <row r="19" spans="2:47">
      <c r="B19" s="14" t="str">
        <f>IF(入力シート!D91="","",入力シート!B91)</f>
        <v/>
      </c>
      <c r="C19" s="235" t="str">
        <f>IF(入力シート!D91="","",入力シート!D91)</f>
        <v/>
      </c>
      <c r="D19" s="235"/>
      <c r="E19" s="235"/>
      <c r="F19" s="235"/>
      <c r="G19" s="235"/>
      <c r="H19" s="235"/>
      <c r="I19" s="235"/>
      <c r="J19" s="235"/>
      <c r="K19" s="353"/>
      <c r="L19" s="191">
        <f t="shared" si="0"/>
        <v>0</v>
      </c>
      <c r="M19" s="192"/>
      <c r="N19" s="192"/>
      <c r="O19" s="193"/>
      <c r="P19" s="194">
        <f>IF(入力シート!D91="",0,50000)</f>
        <v>0</v>
      </c>
      <c r="Q19" s="195"/>
      <c r="R19" s="195"/>
      <c r="S19" s="195"/>
      <c r="T19" s="23" t="str">
        <f>IF(入力シート!D91="","","×")</f>
        <v/>
      </c>
      <c r="U19" s="354">
        <f>IF(入力シート!D91="",0,入力シート!AG91)</f>
        <v>0</v>
      </c>
      <c r="V19" s="355"/>
      <c r="W19" s="194">
        <f t="shared" si="1"/>
        <v>0</v>
      </c>
      <c r="X19" s="195"/>
      <c r="Y19" s="195"/>
      <c r="Z19" s="196"/>
      <c r="AA19" s="27"/>
      <c r="AD19" s="28"/>
      <c r="AE19" s="589" t="str">
        <f>IF(入力シート!D91="","",入力シート!AB91)</f>
        <v/>
      </c>
      <c r="AF19" s="590"/>
      <c r="AG19" s="591"/>
      <c r="AH19" s="234" t="str">
        <f>IF(入力シート!D91="","","別紙「出張等実績報告書」のとおり")</f>
        <v/>
      </c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6"/>
    </row>
    <row r="20" spans="2:47">
      <c r="B20" s="14" t="str">
        <f>IF(入力シート!D92="","",入力シート!B92)</f>
        <v/>
      </c>
      <c r="C20" s="235" t="str">
        <f>IF(入力シート!D92="","",入力シート!D92)</f>
        <v/>
      </c>
      <c r="D20" s="235"/>
      <c r="E20" s="235"/>
      <c r="F20" s="235"/>
      <c r="G20" s="235"/>
      <c r="H20" s="235"/>
      <c r="I20" s="235"/>
      <c r="J20" s="235"/>
      <c r="K20" s="353"/>
      <c r="L20" s="191">
        <f t="shared" si="0"/>
        <v>0</v>
      </c>
      <c r="M20" s="192"/>
      <c r="N20" s="192"/>
      <c r="O20" s="193"/>
      <c r="P20" s="194">
        <f>IF(入力シート!D92="",0,50000)</f>
        <v>0</v>
      </c>
      <c r="Q20" s="195"/>
      <c r="R20" s="195"/>
      <c r="S20" s="195"/>
      <c r="T20" s="23" t="str">
        <f>IF(入力シート!D92="","","×")</f>
        <v/>
      </c>
      <c r="U20" s="354">
        <f>IF(入力シート!D92="",0,入力シート!AG92)</f>
        <v>0</v>
      </c>
      <c r="V20" s="355"/>
      <c r="W20" s="194">
        <f t="shared" si="1"/>
        <v>0</v>
      </c>
      <c r="X20" s="195"/>
      <c r="Y20" s="195"/>
      <c r="Z20" s="196"/>
      <c r="AA20" s="27"/>
      <c r="AD20" s="28"/>
      <c r="AE20" s="589" t="str">
        <f>IF(入力シート!D92="","",入力シート!AB92)</f>
        <v/>
      </c>
      <c r="AF20" s="590"/>
      <c r="AG20" s="591"/>
      <c r="AH20" s="234" t="str">
        <f>IF(入力シート!D92="","","別紙「出張等実績報告書」のとおり")</f>
        <v/>
      </c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6"/>
    </row>
    <row r="21" spans="2:47">
      <c r="B21" s="14" t="str">
        <f>IF(入力シート!D93="","",入力シート!B93)</f>
        <v/>
      </c>
      <c r="C21" s="235" t="str">
        <f>IF(入力シート!D93="","",入力シート!D93)</f>
        <v/>
      </c>
      <c r="D21" s="235"/>
      <c r="E21" s="235"/>
      <c r="F21" s="235"/>
      <c r="G21" s="235"/>
      <c r="H21" s="235"/>
      <c r="I21" s="235"/>
      <c r="J21" s="235"/>
      <c r="K21" s="353"/>
      <c r="L21" s="191">
        <f t="shared" si="0"/>
        <v>0</v>
      </c>
      <c r="M21" s="192"/>
      <c r="N21" s="192"/>
      <c r="O21" s="193"/>
      <c r="P21" s="194">
        <f>IF(入力シート!D93="",0,50000)</f>
        <v>0</v>
      </c>
      <c r="Q21" s="195"/>
      <c r="R21" s="195"/>
      <c r="S21" s="195"/>
      <c r="T21" s="23" t="str">
        <f>IF(入力シート!D93="","","×")</f>
        <v/>
      </c>
      <c r="U21" s="354">
        <f>IF(入力シート!D93="",0,入力シート!AG93)</f>
        <v>0</v>
      </c>
      <c r="V21" s="355"/>
      <c r="W21" s="194">
        <f t="shared" si="1"/>
        <v>0</v>
      </c>
      <c r="X21" s="195"/>
      <c r="Y21" s="195"/>
      <c r="Z21" s="196"/>
      <c r="AA21" s="27"/>
      <c r="AD21" s="28"/>
      <c r="AE21" s="589" t="str">
        <f>IF(入力シート!D93="","",入力シート!AB93)</f>
        <v/>
      </c>
      <c r="AF21" s="590"/>
      <c r="AG21" s="591"/>
      <c r="AH21" s="234" t="str">
        <f>IF(入力シート!D93="","","別紙「出張等実績報告書」のとおり")</f>
        <v/>
      </c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6"/>
    </row>
    <row r="22" spans="2:47">
      <c r="B22" s="14" t="str">
        <f>IF(入力シート!D94="","",入力シート!B94)</f>
        <v/>
      </c>
      <c r="C22" s="235" t="str">
        <f>IF(入力シート!D94="","",入力シート!D94)</f>
        <v/>
      </c>
      <c r="D22" s="235"/>
      <c r="E22" s="235"/>
      <c r="F22" s="235"/>
      <c r="G22" s="235"/>
      <c r="H22" s="235"/>
      <c r="I22" s="235"/>
      <c r="J22" s="235"/>
      <c r="K22" s="353"/>
      <c r="L22" s="191">
        <f t="shared" si="0"/>
        <v>0</v>
      </c>
      <c r="M22" s="192"/>
      <c r="N22" s="192"/>
      <c r="O22" s="193"/>
      <c r="P22" s="194">
        <f>IF(入力シート!D94="",0,50000)</f>
        <v>0</v>
      </c>
      <c r="Q22" s="195"/>
      <c r="R22" s="195"/>
      <c r="S22" s="195"/>
      <c r="T22" s="23" t="str">
        <f>IF(入力シート!D94="","","×")</f>
        <v/>
      </c>
      <c r="U22" s="354">
        <f>IF(入力シート!D94="",0,入力シート!AG94)</f>
        <v>0</v>
      </c>
      <c r="V22" s="355"/>
      <c r="W22" s="194">
        <f t="shared" si="1"/>
        <v>0</v>
      </c>
      <c r="X22" s="195"/>
      <c r="Y22" s="195"/>
      <c r="Z22" s="196"/>
      <c r="AA22" s="27"/>
      <c r="AD22" s="28"/>
      <c r="AE22" s="589" t="str">
        <f>IF(入力シート!D94="","",入力シート!AB94)</f>
        <v/>
      </c>
      <c r="AF22" s="590"/>
      <c r="AG22" s="591"/>
      <c r="AH22" s="234" t="str">
        <f>IF(入力シート!D94="","","別紙「出張等実績報告書」のとおり")</f>
        <v/>
      </c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6"/>
    </row>
    <row r="23" spans="2:47">
      <c r="B23" s="14" t="str">
        <f>IF(入力シート!D95="","",入力シート!B95)</f>
        <v/>
      </c>
      <c r="C23" s="235" t="str">
        <f>IF(入力シート!D95="","",入力シート!D95)</f>
        <v/>
      </c>
      <c r="D23" s="235"/>
      <c r="E23" s="235"/>
      <c r="F23" s="235"/>
      <c r="G23" s="235"/>
      <c r="H23" s="235"/>
      <c r="I23" s="235"/>
      <c r="J23" s="235"/>
      <c r="K23" s="353"/>
      <c r="L23" s="191">
        <f t="shared" ref="L23:L36" si="2">P23*U23</f>
        <v>0</v>
      </c>
      <c r="M23" s="192"/>
      <c r="N23" s="192"/>
      <c r="O23" s="193"/>
      <c r="P23" s="194">
        <f>IF(入力シート!D95="",0,50000)</f>
        <v>0</v>
      </c>
      <c r="Q23" s="195"/>
      <c r="R23" s="195"/>
      <c r="S23" s="195"/>
      <c r="T23" s="23" t="str">
        <f>IF(入力シート!D95="","","×")</f>
        <v/>
      </c>
      <c r="U23" s="354">
        <f>IF(入力シート!D95="",0,入力シート!AG95)</f>
        <v>0</v>
      </c>
      <c r="V23" s="355"/>
      <c r="W23" s="194">
        <f t="shared" ref="W23:W31" si="3">L23</f>
        <v>0</v>
      </c>
      <c r="X23" s="195"/>
      <c r="Y23" s="195"/>
      <c r="Z23" s="196"/>
      <c r="AA23" s="27"/>
      <c r="AD23" s="28"/>
      <c r="AE23" s="589" t="str">
        <f>IF(入力シート!D95="","",入力シート!AB95)</f>
        <v/>
      </c>
      <c r="AF23" s="590"/>
      <c r="AG23" s="591"/>
      <c r="AH23" s="234" t="str">
        <f>IF(入力シート!D95="","","別紙「出張等実績報告書」のとおり")</f>
        <v/>
      </c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6"/>
    </row>
    <row r="24" spans="2:47">
      <c r="B24" s="14" t="str">
        <f>IF(入力シート!D96="","",入力シート!B96)</f>
        <v/>
      </c>
      <c r="C24" s="235" t="str">
        <f>IF(入力シート!D96="","",入力シート!D96)</f>
        <v/>
      </c>
      <c r="D24" s="235"/>
      <c r="E24" s="235"/>
      <c r="F24" s="235"/>
      <c r="G24" s="235"/>
      <c r="H24" s="235"/>
      <c r="I24" s="235"/>
      <c r="J24" s="235"/>
      <c r="K24" s="353"/>
      <c r="L24" s="191">
        <f t="shared" si="2"/>
        <v>0</v>
      </c>
      <c r="M24" s="192"/>
      <c r="N24" s="192"/>
      <c r="O24" s="193"/>
      <c r="P24" s="194">
        <f>IF(入力シート!D96="",0,50000)</f>
        <v>0</v>
      </c>
      <c r="Q24" s="195"/>
      <c r="R24" s="195"/>
      <c r="S24" s="195"/>
      <c r="T24" s="23" t="str">
        <f>IF(入力シート!D96="","","×")</f>
        <v/>
      </c>
      <c r="U24" s="354">
        <f>IF(入力シート!D96="",0,入力シート!AG96)</f>
        <v>0</v>
      </c>
      <c r="V24" s="355"/>
      <c r="W24" s="194">
        <f t="shared" si="3"/>
        <v>0</v>
      </c>
      <c r="X24" s="195"/>
      <c r="Y24" s="195"/>
      <c r="Z24" s="196"/>
      <c r="AA24" s="27"/>
      <c r="AD24" s="28"/>
      <c r="AE24" s="589" t="str">
        <f>IF(入力シート!D96="","",入力シート!AB96)</f>
        <v/>
      </c>
      <c r="AF24" s="590"/>
      <c r="AG24" s="591"/>
      <c r="AH24" s="234" t="str">
        <f>IF(入力シート!D96="","","別紙「出張等実績報告書」のとおり")</f>
        <v/>
      </c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6"/>
    </row>
    <row r="25" spans="2:47">
      <c r="B25" s="14" t="str">
        <f>IF(入力シート!D97="","",入力シート!B97)</f>
        <v/>
      </c>
      <c r="C25" s="235" t="str">
        <f>IF(入力シート!D97="","",入力シート!D97)</f>
        <v/>
      </c>
      <c r="D25" s="235"/>
      <c r="E25" s="235"/>
      <c r="F25" s="235"/>
      <c r="G25" s="235"/>
      <c r="H25" s="235"/>
      <c r="I25" s="235"/>
      <c r="J25" s="235"/>
      <c r="K25" s="353"/>
      <c r="L25" s="191">
        <f t="shared" si="2"/>
        <v>0</v>
      </c>
      <c r="M25" s="192"/>
      <c r="N25" s="192"/>
      <c r="O25" s="193"/>
      <c r="P25" s="194">
        <f>IF(入力シート!D97="",0,50000)</f>
        <v>0</v>
      </c>
      <c r="Q25" s="195"/>
      <c r="R25" s="195"/>
      <c r="S25" s="195"/>
      <c r="T25" s="23" t="str">
        <f>IF(入力シート!D97="","","×")</f>
        <v/>
      </c>
      <c r="U25" s="354">
        <f>IF(入力シート!D97="",0,入力シート!AG97)</f>
        <v>0</v>
      </c>
      <c r="V25" s="355"/>
      <c r="W25" s="194">
        <f t="shared" si="3"/>
        <v>0</v>
      </c>
      <c r="X25" s="195"/>
      <c r="Y25" s="195"/>
      <c r="Z25" s="196"/>
      <c r="AA25" s="27"/>
      <c r="AD25" s="28"/>
      <c r="AE25" s="589" t="str">
        <f>IF(入力シート!D97="","",入力シート!AB97)</f>
        <v/>
      </c>
      <c r="AF25" s="590"/>
      <c r="AG25" s="591"/>
      <c r="AH25" s="234" t="str">
        <f>IF(入力シート!D97="","","別紙「出張等実績報告書」のとおり")</f>
        <v/>
      </c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6"/>
    </row>
    <row r="26" spans="2:47">
      <c r="B26" s="14" t="str">
        <f>IF(入力シート!D98="","",入力シート!B98)</f>
        <v/>
      </c>
      <c r="C26" s="235" t="str">
        <f>IF(入力シート!D98="","",入力シート!D98)</f>
        <v/>
      </c>
      <c r="D26" s="235"/>
      <c r="E26" s="235"/>
      <c r="F26" s="235"/>
      <c r="G26" s="235"/>
      <c r="H26" s="235"/>
      <c r="I26" s="235"/>
      <c r="J26" s="235"/>
      <c r="K26" s="353"/>
      <c r="L26" s="191">
        <f t="shared" si="2"/>
        <v>0</v>
      </c>
      <c r="M26" s="192"/>
      <c r="N26" s="192"/>
      <c r="O26" s="193"/>
      <c r="P26" s="194">
        <f>IF(入力シート!D98="",0,50000)</f>
        <v>0</v>
      </c>
      <c r="Q26" s="195"/>
      <c r="R26" s="195"/>
      <c r="S26" s="195"/>
      <c r="T26" s="23" t="str">
        <f>IF(入力シート!D98="","","×")</f>
        <v/>
      </c>
      <c r="U26" s="354">
        <f>IF(入力シート!D98="",0,入力シート!AG98)</f>
        <v>0</v>
      </c>
      <c r="V26" s="355"/>
      <c r="W26" s="194">
        <f t="shared" si="3"/>
        <v>0</v>
      </c>
      <c r="X26" s="195"/>
      <c r="Y26" s="195"/>
      <c r="Z26" s="196"/>
      <c r="AA26" s="27"/>
      <c r="AD26" s="28"/>
      <c r="AE26" s="589" t="str">
        <f>IF(入力シート!D98="","",入力シート!AB98)</f>
        <v/>
      </c>
      <c r="AF26" s="590"/>
      <c r="AG26" s="591"/>
      <c r="AH26" s="234" t="str">
        <f>IF(入力シート!D98="","","別紙「出張等実績報告書」のとおり")</f>
        <v/>
      </c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6"/>
    </row>
    <row r="27" spans="2:47">
      <c r="B27" s="14" t="str">
        <f>IF(入力シート!D99="","",入力シート!B99)</f>
        <v/>
      </c>
      <c r="C27" s="235" t="str">
        <f>IF(入力シート!D99="","",入力シート!D99)</f>
        <v/>
      </c>
      <c r="D27" s="235"/>
      <c r="E27" s="235"/>
      <c r="F27" s="235"/>
      <c r="G27" s="235"/>
      <c r="H27" s="235"/>
      <c r="I27" s="235"/>
      <c r="J27" s="235"/>
      <c r="K27" s="353"/>
      <c r="L27" s="191">
        <f t="shared" si="2"/>
        <v>0</v>
      </c>
      <c r="M27" s="192"/>
      <c r="N27" s="192"/>
      <c r="O27" s="193"/>
      <c r="P27" s="194">
        <f>IF(入力シート!D99="",0,50000)</f>
        <v>0</v>
      </c>
      <c r="Q27" s="195"/>
      <c r="R27" s="195"/>
      <c r="S27" s="195"/>
      <c r="T27" s="23" t="str">
        <f>IF(入力シート!D99="","","×")</f>
        <v/>
      </c>
      <c r="U27" s="354">
        <f>IF(入力シート!D99="",0,入力シート!AG99)</f>
        <v>0</v>
      </c>
      <c r="V27" s="355"/>
      <c r="W27" s="194">
        <f t="shared" si="3"/>
        <v>0</v>
      </c>
      <c r="X27" s="195"/>
      <c r="Y27" s="195"/>
      <c r="Z27" s="196"/>
      <c r="AA27" s="27"/>
      <c r="AD27" s="28"/>
      <c r="AE27" s="589" t="str">
        <f>IF(入力シート!D99="","",入力シート!AB99)</f>
        <v/>
      </c>
      <c r="AF27" s="590"/>
      <c r="AG27" s="591"/>
      <c r="AH27" s="234" t="str">
        <f>IF(入力シート!D99="","","別紙「出張等実績報告書」のとおり")</f>
        <v/>
      </c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6"/>
    </row>
    <row r="28" spans="2:47">
      <c r="B28" s="14" t="str">
        <f>IF(入力シート!D100="","",入力シート!B100)</f>
        <v/>
      </c>
      <c r="C28" s="235" t="str">
        <f>IF(入力シート!D100="","",入力シート!D100)</f>
        <v/>
      </c>
      <c r="D28" s="235"/>
      <c r="E28" s="235"/>
      <c r="F28" s="235"/>
      <c r="G28" s="235"/>
      <c r="H28" s="235"/>
      <c r="I28" s="235"/>
      <c r="J28" s="235"/>
      <c r="K28" s="353"/>
      <c r="L28" s="191">
        <f t="shared" si="2"/>
        <v>0</v>
      </c>
      <c r="M28" s="192"/>
      <c r="N28" s="192"/>
      <c r="O28" s="193"/>
      <c r="P28" s="194">
        <f>IF(入力シート!D100="",0,50000)</f>
        <v>0</v>
      </c>
      <c r="Q28" s="195"/>
      <c r="R28" s="195"/>
      <c r="S28" s="195"/>
      <c r="T28" s="23" t="str">
        <f>IF(入力シート!D100="","","×")</f>
        <v/>
      </c>
      <c r="U28" s="354">
        <f>IF(入力シート!D100="",0,入力シート!AG100)</f>
        <v>0</v>
      </c>
      <c r="V28" s="355"/>
      <c r="W28" s="194">
        <f t="shared" si="3"/>
        <v>0</v>
      </c>
      <c r="X28" s="195"/>
      <c r="Y28" s="195"/>
      <c r="Z28" s="196"/>
      <c r="AA28" s="27"/>
      <c r="AD28" s="28"/>
      <c r="AE28" s="589" t="str">
        <f>IF(入力シート!D100="","",入力シート!AB100)</f>
        <v/>
      </c>
      <c r="AF28" s="590"/>
      <c r="AG28" s="591"/>
      <c r="AH28" s="234" t="str">
        <f>IF(入力シート!D100="","","別紙「出張等実績報告書」のとおり")</f>
        <v/>
      </c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6"/>
    </row>
    <row r="29" spans="2:47">
      <c r="B29" s="14" t="str">
        <f>IF(入力シート!D101="","",入力シート!B101)</f>
        <v/>
      </c>
      <c r="C29" s="235" t="str">
        <f>IF(入力シート!D101="","",入力シート!D101)</f>
        <v/>
      </c>
      <c r="D29" s="235"/>
      <c r="E29" s="235"/>
      <c r="F29" s="235"/>
      <c r="G29" s="235"/>
      <c r="H29" s="235"/>
      <c r="I29" s="235"/>
      <c r="J29" s="235"/>
      <c r="K29" s="353"/>
      <c r="L29" s="191">
        <f t="shared" si="2"/>
        <v>0</v>
      </c>
      <c r="M29" s="192"/>
      <c r="N29" s="192"/>
      <c r="O29" s="193"/>
      <c r="P29" s="194">
        <f>IF(入力シート!D101="",0,50000)</f>
        <v>0</v>
      </c>
      <c r="Q29" s="195"/>
      <c r="R29" s="195"/>
      <c r="S29" s="195"/>
      <c r="T29" s="23" t="str">
        <f>IF(入力シート!D101="","","×")</f>
        <v/>
      </c>
      <c r="U29" s="354">
        <f>IF(入力シート!D101="",0,入力シート!AG101)</f>
        <v>0</v>
      </c>
      <c r="V29" s="355"/>
      <c r="W29" s="194">
        <f t="shared" si="3"/>
        <v>0</v>
      </c>
      <c r="X29" s="195"/>
      <c r="Y29" s="195"/>
      <c r="Z29" s="196"/>
      <c r="AA29" s="27"/>
      <c r="AD29" s="28"/>
      <c r="AE29" s="589" t="str">
        <f>IF(入力シート!D101="","",入力シート!AB101)</f>
        <v/>
      </c>
      <c r="AF29" s="590"/>
      <c r="AG29" s="591"/>
      <c r="AH29" s="234" t="str">
        <f>IF(入力シート!D101="","","別紙「出張等実績報告書」のとおり")</f>
        <v/>
      </c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6"/>
    </row>
    <row r="30" spans="2:47">
      <c r="B30" s="14" t="str">
        <f>IF(入力シート!D102="","",入力シート!B102)</f>
        <v/>
      </c>
      <c r="C30" s="235" t="str">
        <f>IF(入力シート!D102="","",入力シート!D102)</f>
        <v/>
      </c>
      <c r="D30" s="235"/>
      <c r="E30" s="235"/>
      <c r="F30" s="235"/>
      <c r="G30" s="235"/>
      <c r="H30" s="235"/>
      <c r="I30" s="235"/>
      <c r="J30" s="235"/>
      <c r="K30" s="353"/>
      <c r="L30" s="191">
        <f t="shared" si="2"/>
        <v>0</v>
      </c>
      <c r="M30" s="192"/>
      <c r="N30" s="192"/>
      <c r="O30" s="193"/>
      <c r="P30" s="194">
        <f>IF(入力シート!D102="",0,50000)</f>
        <v>0</v>
      </c>
      <c r="Q30" s="195"/>
      <c r="R30" s="195"/>
      <c r="S30" s="195"/>
      <c r="T30" s="23" t="str">
        <f>IF(入力シート!D102="","","×")</f>
        <v/>
      </c>
      <c r="U30" s="354">
        <f>IF(入力シート!D102="",0,入力シート!AG102)</f>
        <v>0</v>
      </c>
      <c r="V30" s="355"/>
      <c r="W30" s="194">
        <f t="shared" si="3"/>
        <v>0</v>
      </c>
      <c r="X30" s="195"/>
      <c r="Y30" s="195"/>
      <c r="Z30" s="196"/>
      <c r="AA30" s="27"/>
      <c r="AD30" s="28"/>
      <c r="AE30" s="589" t="str">
        <f>IF(入力シート!D102="","",入力シート!AB102)</f>
        <v/>
      </c>
      <c r="AF30" s="590"/>
      <c r="AG30" s="591"/>
      <c r="AH30" s="234" t="str">
        <f>IF(入力シート!D102="","","別紙「出張等実績報告書」のとおり")</f>
        <v/>
      </c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6"/>
    </row>
    <row r="31" spans="2:47">
      <c r="B31" s="14" t="str">
        <f>IF(入力シート!D103="","",入力シート!B103)</f>
        <v/>
      </c>
      <c r="C31" s="235" t="str">
        <f>IF(入力シート!D103="","",入力シート!D103)</f>
        <v/>
      </c>
      <c r="D31" s="235"/>
      <c r="E31" s="235"/>
      <c r="F31" s="235"/>
      <c r="G31" s="235"/>
      <c r="H31" s="235"/>
      <c r="I31" s="235"/>
      <c r="J31" s="235"/>
      <c r="K31" s="353"/>
      <c r="L31" s="191">
        <f t="shared" si="2"/>
        <v>0</v>
      </c>
      <c r="M31" s="192"/>
      <c r="N31" s="192"/>
      <c r="O31" s="193"/>
      <c r="P31" s="194">
        <f>IF(入力シート!D103="",0,50000)</f>
        <v>0</v>
      </c>
      <c r="Q31" s="195"/>
      <c r="R31" s="195"/>
      <c r="S31" s="195"/>
      <c r="T31" s="23" t="str">
        <f>IF(入力シート!D103="","","×")</f>
        <v/>
      </c>
      <c r="U31" s="354">
        <f>IF(入力シート!D103="",0,入力シート!AG103)</f>
        <v>0</v>
      </c>
      <c r="V31" s="355"/>
      <c r="W31" s="194">
        <f t="shared" si="3"/>
        <v>0</v>
      </c>
      <c r="X31" s="195"/>
      <c r="Y31" s="195"/>
      <c r="Z31" s="196"/>
      <c r="AA31" s="27"/>
      <c r="AD31" s="28"/>
      <c r="AE31" s="589" t="str">
        <f>IF(入力シート!D103="","",入力シート!AB103)</f>
        <v/>
      </c>
      <c r="AF31" s="590"/>
      <c r="AG31" s="591"/>
      <c r="AH31" s="234" t="str">
        <f>IF(入力シート!D103="","","別紙「出張等実績報告書」のとおり")</f>
        <v/>
      </c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6"/>
    </row>
    <row r="32" spans="2:47">
      <c r="B32" s="14" t="str">
        <f>IF(入力シート!D104="","",入力シート!B104)</f>
        <v/>
      </c>
      <c r="C32" s="235" t="str">
        <f>IF(入力シート!D104="","",入力シート!D104)</f>
        <v/>
      </c>
      <c r="D32" s="235"/>
      <c r="E32" s="235"/>
      <c r="F32" s="235"/>
      <c r="G32" s="235"/>
      <c r="H32" s="235"/>
      <c r="I32" s="235"/>
      <c r="J32" s="235"/>
      <c r="K32" s="353"/>
      <c r="L32" s="191">
        <f t="shared" si="2"/>
        <v>0</v>
      </c>
      <c r="M32" s="192"/>
      <c r="N32" s="192"/>
      <c r="O32" s="193"/>
      <c r="P32" s="194">
        <f>IF(入力シート!D104="",0,50000)</f>
        <v>0</v>
      </c>
      <c r="Q32" s="195"/>
      <c r="R32" s="195"/>
      <c r="S32" s="195"/>
      <c r="T32" s="23" t="str">
        <f>IF(入力シート!D104="","","×")</f>
        <v/>
      </c>
      <c r="U32" s="354">
        <f>IF(入力シート!D104="",0,入力シート!AG104)</f>
        <v>0</v>
      </c>
      <c r="V32" s="355"/>
      <c r="W32" s="194">
        <f t="shared" si="1"/>
        <v>0</v>
      </c>
      <c r="X32" s="195"/>
      <c r="Y32" s="195"/>
      <c r="Z32" s="196"/>
      <c r="AA32" s="27"/>
      <c r="AD32" s="28"/>
      <c r="AE32" s="589" t="str">
        <f>IF(入力シート!D104="","",入力シート!AB104)</f>
        <v/>
      </c>
      <c r="AF32" s="590"/>
      <c r="AG32" s="591"/>
      <c r="AH32" s="234" t="str">
        <f>IF(入力シート!D104="","","別紙「出張等実績報告書」のとおり")</f>
        <v/>
      </c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6"/>
    </row>
    <row r="33" spans="2:66">
      <c r="B33" s="14" t="str">
        <f>IF(入力シート!D105="","",入力シート!B105)</f>
        <v/>
      </c>
      <c r="C33" s="235" t="str">
        <f>IF(入力シート!D105="","",入力シート!D105)</f>
        <v/>
      </c>
      <c r="D33" s="235"/>
      <c r="E33" s="235"/>
      <c r="F33" s="235"/>
      <c r="G33" s="235"/>
      <c r="H33" s="235"/>
      <c r="I33" s="235"/>
      <c r="J33" s="235"/>
      <c r="K33" s="353"/>
      <c r="L33" s="191">
        <f t="shared" si="2"/>
        <v>0</v>
      </c>
      <c r="M33" s="192"/>
      <c r="N33" s="192"/>
      <c r="O33" s="193"/>
      <c r="P33" s="194">
        <f>IF(入力シート!D105="",0,50000)</f>
        <v>0</v>
      </c>
      <c r="Q33" s="195"/>
      <c r="R33" s="195"/>
      <c r="S33" s="195"/>
      <c r="T33" s="23" t="str">
        <f>IF(入力シート!D105="","","×")</f>
        <v/>
      </c>
      <c r="U33" s="354">
        <f>IF(入力シート!D105="",0,入力シート!AG105)</f>
        <v>0</v>
      </c>
      <c r="V33" s="355"/>
      <c r="W33" s="194">
        <f t="shared" si="1"/>
        <v>0</v>
      </c>
      <c r="X33" s="195"/>
      <c r="Y33" s="195"/>
      <c r="Z33" s="196"/>
      <c r="AA33" s="27"/>
      <c r="AD33" s="28"/>
      <c r="AE33" s="589" t="str">
        <f>IF(入力シート!D105="","",入力シート!AB105)</f>
        <v/>
      </c>
      <c r="AF33" s="590"/>
      <c r="AG33" s="591"/>
      <c r="AH33" s="234" t="str">
        <f>IF(入力シート!D105="","","別紙「出張等実績報告書」のとおり")</f>
        <v/>
      </c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6"/>
    </row>
    <row r="34" spans="2:66">
      <c r="B34" s="14" t="str">
        <f>IF(入力シート!D106="","",入力シート!B106)</f>
        <v/>
      </c>
      <c r="C34" s="235" t="str">
        <f>IF(入力シート!D106="","",入力シート!D106)</f>
        <v/>
      </c>
      <c r="D34" s="235"/>
      <c r="E34" s="235"/>
      <c r="F34" s="235"/>
      <c r="G34" s="235"/>
      <c r="H34" s="235"/>
      <c r="I34" s="235"/>
      <c r="J34" s="235"/>
      <c r="K34" s="353"/>
      <c r="L34" s="191">
        <f t="shared" si="2"/>
        <v>0</v>
      </c>
      <c r="M34" s="192"/>
      <c r="N34" s="192"/>
      <c r="O34" s="193"/>
      <c r="P34" s="194">
        <f>IF(入力シート!D106="",0,50000)</f>
        <v>0</v>
      </c>
      <c r="Q34" s="195"/>
      <c r="R34" s="195"/>
      <c r="S34" s="195"/>
      <c r="T34" s="23" t="str">
        <f>IF(入力シート!D106="","","×")</f>
        <v/>
      </c>
      <c r="U34" s="354">
        <f>IF(入力シート!D106="",0,入力シート!AG106)</f>
        <v>0</v>
      </c>
      <c r="V34" s="355"/>
      <c r="W34" s="194">
        <f t="shared" si="1"/>
        <v>0</v>
      </c>
      <c r="X34" s="195"/>
      <c r="Y34" s="195"/>
      <c r="Z34" s="196"/>
      <c r="AA34" s="27"/>
      <c r="AD34" s="28"/>
      <c r="AE34" s="589" t="str">
        <f>IF(入力シート!D106="","",入力シート!AB106)</f>
        <v/>
      </c>
      <c r="AF34" s="590"/>
      <c r="AG34" s="591"/>
      <c r="AH34" s="234" t="str">
        <f>IF(入力シート!D106="","","別紙「出張等実績報告書」のとおり")</f>
        <v/>
      </c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6"/>
    </row>
    <row r="35" spans="2:66">
      <c r="B35" s="14" t="str">
        <f>IF(入力シート!D107="","",入力シート!B107)</f>
        <v/>
      </c>
      <c r="C35" s="235" t="str">
        <f>IF(入力シート!D107="","",入力シート!D107)</f>
        <v/>
      </c>
      <c r="D35" s="235"/>
      <c r="E35" s="235"/>
      <c r="F35" s="235"/>
      <c r="G35" s="235"/>
      <c r="H35" s="235"/>
      <c r="I35" s="235"/>
      <c r="J35" s="235"/>
      <c r="K35" s="353"/>
      <c r="L35" s="191">
        <f t="shared" si="2"/>
        <v>0</v>
      </c>
      <c r="M35" s="192"/>
      <c r="N35" s="192"/>
      <c r="O35" s="193"/>
      <c r="P35" s="194">
        <f>IF(入力シート!D107="",0,50000)</f>
        <v>0</v>
      </c>
      <c r="Q35" s="195"/>
      <c r="R35" s="195"/>
      <c r="S35" s="195"/>
      <c r="T35" s="23" t="str">
        <f>IF(入力シート!D107="","","×")</f>
        <v/>
      </c>
      <c r="U35" s="354">
        <f>IF(入力シート!D107="",0,入力シート!AG107)</f>
        <v>0</v>
      </c>
      <c r="V35" s="355"/>
      <c r="W35" s="194">
        <f t="shared" si="1"/>
        <v>0</v>
      </c>
      <c r="X35" s="195"/>
      <c r="Y35" s="195"/>
      <c r="Z35" s="196"/>
      <c r="AA35" s="27"/>
      <c r="AD35" s="28"/>
      <c r="AE35" s="589" t="str">
        <f>IF(入力シート!D107="","",入力シート!AB107)</f>
        <v/>
      </c>
      <c r="AF35" s="590"/>
      <c r="AG35" s="591"/>
      <c r="AH35" s="234" t="str">
        <f>IF(入力シート!D107="","","別紙「出張等実績報告書」のとおり")</f>
        <v/>
      </c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6"/>
    </row>
    <row r="36" spans="2:66">
      <c r="B36" s="14" t="str">
        <f>IF(入力シート!D108="","",入力シート!B108)</f>
        <v/>
      </c>
      <c r="C36" s="235" t="str">
        <f>IF(入力シート!D108="","",入力シート!D108)</f>
        <v/>
      </c>
      <c r="D36" s="235"/>
      <c r="E36" s="235"/>
      <c r="F36" s="235"/>
      <c r="G36" s="235"/>
      <c r="H36" s="235"/>
      <c r="I36" s="235"/>
      <c r="J36" s="235"/>
      <c r="K36" s="353"/>
      <c r="L36" s="191">
        <f t="shared" si="2"/>
        <v>0</v>
      </c>
      <c r="M36" s="192"/>
      <c r="N36" s="192"/>
      <c r="O36" s="193"/>
      <c r="P36" s="194">
        <f>IF(入力シート!D108="",0,50000)</f>
        <v>0</v>
      </c>
      <c r="Q36" s="195"/>
      <c r="R36" s="195"/>
      <c r="S36" s="195"/>
      <c r="T36" s="23" t="str">
        <f>IF(入力シート!D108="","","×")</f>
        <v/>
      </c>
      <c r="U36" s="354">
        <f>IF(入力シート!D108="",0,入力シート!AG108)</f>
        <v>0</v>
      </c>
      <c r="V36" s="355"/>
      <c r="W36" s="194">
        <f t="shared" si="1"/>
        <v>0</v>
      </c>
      <c r="X36" s="195"/>
      <c r="Y36" s="195"/>
      <c r="Z36" s="196"/>
      <c r="AA36" s="27"/>
      <c r="AD36" s="28"/>
      <c r="AE36" s="589" t="str">
        <f>IF(入力シート!D108="","",入力シート!AB108)</f>
        <v/>
      </c>
      <c r="AF36" s="590"/>
      <c r="AG36" s="591"/>
      <c r="AH36" s="234" t="str">
        <f>IF(入力シート!D108="","","別紙「出張等実績報告書」のとおり")</f>
        <v/>
      </c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6"/>
    </row>
    <row r="37" spans="2:66" ht="16.5" thickBot="1">
      <c r="B37" s="14"/>
      <c r="C37" s="1"/>
      <c r="D37" s="1"/>
      <c r="E37" s="1"/>
      <c r="F37" s="1"/>
      <c r="G37" s="1"/>
      <c r="H37" s="1"/>
      <c r="I37" s="1"/>
      <c r="J37" s="1"/>
      <c r="K37" s="18"/>
      <c r="L37" s="19"/>
      <c r="M37" s="2"/>
      <c r="N37" s="2"/>
      <c r="O37" s="20"/>
      <c r="P37" s="21"/>
      <c r="Q37" s="22"/>
      <c r="R37" s="22"/>
      <c r="S37" s="22"/>
      <c r="T37" s="23"/>
      <c r="U37" s="24"/>
      <c r="V37" s="25"/>
      <c r="W37" s="21"/>
      <c r="X37" s="22"/>
      <c r="Y37" s="22"/>
      <c r="Z37" s="26"/>
      <c r="AA37" s="27"/>
      <c r="AD37" s="28"/>
      <c r="AE37" s="35"/>
      <c r="AF37" s="61"/>
      <c r="AG37" s="36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1"/>
    </row>
    <row r="38" spans="2:66" ht="19.5" thickTop="1" thickBot="1">
      <c r="B38" s="242" t="s">
        <v>20</v>
      </c>
      <c r="C38" s="243"/>
      <c r="D38" s="243"/>
      <c r="E38" s="243"/>
      <c r="F38" s="243"/>
      <c r="G38" s="243"/>
      <c r="H38" s="243"/>
      <c r="I38" s="243"/>
      <c r="J38" s="243"/>
      <c r="K38" s="244"/>
      <c r="L38" s="365">
        <f>SUM(L7:O37)</f>
        <v>0</v>
      </c>
      <c r="M38" s="366"/>
      <c r="N38" s="366"/>
      <c r="O38" s="367"/>
      <c r="P38" s="248"/>
      <c r="Q38" s="249"/>
      <c r="R38" s="249"/>
      <c r="S38" s="249"/>
      <c r="T38" s="249"/>
      <c r="U38" s="249"/>
      <c r="V38" s="250"/>
      <c r="W38" s="251">
        <f>IF(SUM(W7:Z36)&gt;1000000,1000000,SUM(W7:Z36))</f>
        <v>0</v>
      </c>
      <c r="X38" s="252"/>
      <c r="Y38" s="252"/>
      <c r="Z38" s="253"/>
      <c r="AA38" s="368">
        <f>L38-W38</f>
        <v>0</v>
      </c>
      <c r="AB38" s="369"/>
      <c r="AC38" s="369"/>
      <c r="AD38" s="258"/>
      <c r="AE38" s="80"/>
      <c r="AF38" s="52"/>
      <c r="AG38" s="37"/>
      <c r="AH38" s="259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1"/>
    </row>
    <row r="39" spans="2:66">
      <c r="B39" s="14"/>
      <c r="C39" s="32"/>
      <c r="D39" s="32"/>
      <c r="E39" s="32"/>
      <c r="F39" s="32"/>
      <c r="G39" s="32"/>
      <c r="H39" s="32"/>
      <c r="I39" s="32"/>
      <c r="J39" s="32"/>
      <c r="K39" s="33"/>
      <c r="L39" s="19"/>
      <c r="M39" s="2"/>
      <c r="N39" s="2"/>
      <c r="O39" s="20"/>
      <c r="P39" s="21"/>
      <c r="Q39" s="22"/>
      <c r="R39" s="22"/>
      <c r="S39" s="22"/>
      <c r="T39" s="23"/>
      <c r="U39" s="24"/>
      <c r="V39" s="25"/>
      <c r="W39" s="21"/>
      <c r="X39" s="22"/>
      <c r="Y39" s="22"/>
      <c r="Z39" s="26"/>
      <c r="AA39" s="27"/>
      <c r="AD39" s="28"/>
      <c r="AE39" s="101"/>
      <c r="AF39" s="51"/>
      <c r="AG39" s="102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1"/>
    </row>
    <row r="40" spans="2:66">
      <c r="B40" s="359" t="s">
        <v>71</v>
      </c>
      <c r="C40" s="360"/>
      <c r="D40" s="360"/>
      <c r="E40" s="360"/>
      <c r="F40" s="360"/>
      <c r="G40" s="360"/>
      <c r="H40" s="360"/>
      <c r="I40" s="360"/>
      <c r="J40" s="360"/>
      <c r="K40" s="361"/>
      <c r="L40" s="19"/>
      <c r="M40" s="2"/>
      <c r="N40" s="2"/>
      <c r="O40" s="20"/>
      <c r="P40" s="21"/>
      <c r="Q40" s="22"/>
      <c r="R40" s="22"/>
      <c r="S40" s="22"/>
      <c r="T40" s="23"/>
      <c r="U40" s="24"/>
      <c r="V40" s="25"/>
      <c r="W40" s="21"/>
      <c r="X40" s="22"/>
      <c r="Y40" s="22"/>
      <c r="Z40" s="26"/>
      <c r="AA40" s="27"/>
      <c r="AD40" s="28"/>
      <c r="AE40" s="101"/>
      <c r="AF40" s="51"/>
      <c r="AG40" s="102"/>
      <c r="AH40" s="27"/>
      <c r="AV40" s="41"/>
    </row>
    <row r="41" spans="2:66">
      <c r="B41" s="362" t="s">
        <v>72</v>
      </c>
      <c r="C41" s="363"/>
      <c r="D41" s="363"/>
      <c r="E41" s="363"/>
      <c r="F41" s="363"/>
      <c r="G41" s="363"/>
      <c r="H41" s="363"/>
      <c r="I41" s="363"/>
      <c r="J41" s="363"/>
      <c r="K41" s="364"/>
      <c r="L41" s="19"/>
      <c r="M41" s="2"/>
      <c r="N41" s="2"/>
      <c r="O41" s="20"/>
      <c r="P41" s="21"/>
      <c r="Q41" s="22"/>
      <c r="R41" s="22"/>
      <c r="S41" s="22"/>
      <c r="T41" s="23"/>
      <c r="U41" s="24"/>
      <c r="V41" s="25"/>
      <c r="W41" s="21"/>
      <c r="X41" s="22"/>
      <c r="Y41" s="22"/>
      <c r="Z41" s="26"/>
      <c r="AA41" s="27"/>
      <c r="AD41" s="28"/>
      <c r="AE41" s="101"/>
      <c r="AF41" s="51"/>
      <c r="AG41" s="102"/>
      <c r="AH41" s="27"/>
      <c r="AV41" s="41"/>
    </row>
    <row r="42" spans="2:66">
      <c r="B42" s="14"/>
      <c r="C42" s="363" t="s">
        <v>73</v>
      </c>
      <c r="D42" s="363"/>
      <c r="E42" s="363"/>
      <c r="F42" s="363"/>
      <c r="G42" s="363"/>
      <c r="H42" s="363"/>
      <c r="I42" s="363"/>
      <c r="J42" s="363"/>
      <c r="K42" s="364"/>
      <c r="L42" s="19"/>
      <c r="M42" s="2"/>
      <c r="N42" s="2"/>
      <c r="O42" s="20"/>
      <c r="P42" s="21"/>
      <c r="Q42" s="22"/>
      <c r="R42" s="22"/>
      <c r="S42" s="22"/>
      <c r="T42" s="23"/>
      <c r="U42" s="24"/>
      <c r="V42" s="25"/>
      <c r="W42" s="237">
        <f>SUM(W43:Z52)</f>
        <v>0</v>
      </c>
      <c r="X42" s="238"/>
      <c r="Y42" s="238"/>
      <c r="Z42" s="239"/>
      <c r="AA42" s="27"/>
      <c r="AD42" s="28"/>
      <c r="AE42" s="101"/>
      <c r="AF42" s="51"/>
      <c r="AG42" s="102"/>
      <c r="AH42" s="228" t="s">
        <v>74</v>
      </c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41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</row>
    <row r="43" spans="2:66">
      <c r="B43" s="14" t="str">
        <f>IF(入力シート!D113="","",入力シート!B113)</f>
        <v/>
      </c>
      <c r="C43" s="224" t="str">
        <f>IF(B43="","",VLOOKUP(B43,入力シート!$B$113:$CN$122,3,FALSE))</f>
        <v/>
      </c>
      <c r="D43" s="224"/>
      <c r="E43" s="224"/>
      <c r="F43" s="224"/>
      <c r="G43" s="224"/>
      <c r="H43" s="224"/>
      <c r="I43" s="224"/>
      <c r="J43" s="224"/>
      <c r="K43" s="225"/>
      <c r="L43" s="191" t="str">
        <f>P43</f>
        <v/>
      </c>
      <c r="M43" s="192"/>
      <c r="N43" s="192"/>
      <c r="O43" s="193"/>
      <c r="P43" s="191" t="str">
        <f>IF(B43="","",VLOOKUP(B43,入力シート!$B$113:$CN$122,29,FALSE))</f>
        <v/>
      </c>
      <c r="Q43" s="192"/>
      <c r="R43" s="192"/>
      <c r="S43" s="192"/>
      <c r="T43" s="64" t="str">
        <f>IF(入力シート!D113="","","-")</f>
        <v/>
      </c>
      <c r="U43" s="195" t="str">
        <f>AA43</f>
        <v/>
      </c>
      <c r="V43" s="196"/>
      <c r="W43" s="194" t="str">
        <f>IF(B43="","",VLOOKUP(B43,入力シート!$B$113:$CN$122,37,FALSE))</f>
        <v/>
      </c>
      <c r="X43" s="195"/>
      <c r="Y43" s="195"/>
      <c r="Z43" s="196"/>
      <c r="AA43" s="194" t="str">
        <f>IF(B43="","",VLOOKUP(B43,入力シート!$B$113:$CN$122,33,FALSE))</f>
        <v/>
      </c>
      <c r="AB43" s="195"/>
      <c r="AC43" s="195"/>
      <c r="AD43" s="196"/>
      <c r="AE43" s="35" t="str">
        <f>IF(B43="","",VLOOKUP(B43,入力シート!$B$113:$CN$122,15,FALSE))</f>
        <v/>
      </c>
      <c r="AF43" s="61" t="str">
        <f>IF(入力シート!D113="","","～")</f>
        <v/>
      </c>
      <c r="AG43" s="36" t="str">
        <f>IF(B43="","",VLOOKUP(B43,入力シート!$B$113:$CN$122,18,FALSE))</f>
        <v/>
      </c>
      <c r="AH43" s="586" t="str">
        <f>IF(B43="","",VLOOKUP(B43,入力シート!$B$113:$CN$122,73,FALSE))</f>
        <v/>
      </c>
      <c r="AI43" s="587"/>
      <c r="AJ43" s="587"/>
      <c r="AK43" s="587"/>
      <c r="AL43" s="587"/>
      <c r="AM43" s="587" t="str">
        <f>IF(B43="","",VLOOKUP(B43,入力シート!$B$113:$CN$122,81,FALSE))</f>
        <v/>
      </c>
      <c r="AN43" s="587"/>
      <c r="AO43" s="587"/>
      <c r="AP43" s="587"/>
      <c r="AQ43" s="587"/>
      <c r="AR43" s="587"/>
      <c r="AS43" s="587"/>
      <c r="AT43" s="587"/>
      <c r="AU43" s="587"/>
      <c r="AV43" s="41"/>
    </row>
    <row r="44" spans="2:66">
      <c r="B44" s="14" t="str">
        <f>IF(入力シート!D114="","",入力シート!B114)</f>
        <v/>
      </c>
      <c r="C44" s="224" t="str">
        <f>IF(B44="","",VLOOKUP(B44,入力シート!$B$113:$CN$122,3,FALSE))</f>
        <v/>
      </c>
      <c r="D44" s="224"/>
      <c r="E44" s="224"/>
      <c r="F44" s="224"/>
      <c r="G44" s="224"/>
      <c r="H44" s="224"/>
      <c r="I44" s="224"/>
      <c r="J44" s="224"/>
      <c r="K44" s="225"/>
      <c r="L44" s="191" t="str">
        <f t="shared" ref="L44:L52" si="4">P44</f>
        <v/>
      </c>
      <c r="M44" s="192"/>
      <c r="N44" s="192"/>
      <c r="O44" s="193"/>
      <c r="P44" s="191" t="str">
        <f>IF(B44="","",VLOOKUP(B44,入力シート!$B$113:$CN$122,29,FALSE))</f>
        <v/>
      </c>
      <c r="Q44" s="192"/>
      <c r="R44" s="192"/>
      <c r="S44" s="192"/>
      <c r="T44" s="64" t="str">
        <f>IF(入力シート!D114="","","-")</f>
        <v/>
      </c>
      <c r="U44" s="195" t="str">
        <f t="shared" ref="U44:U52" si="5">AA44</f>
        <v/>
      </c>
      <c r="V44" s="196"/>
      <c r="W44" s="194" t="str">
        <f>IF(B44="","",VLOOKUP(B44,入力シート!$B$113:$CN$122,37,FALSE))</f>
        <v/>
      </c>
      <c r="X44" s="195"/>
      <c r="Y44" s="195"/>
      <c r="Z44" s="196"/>
      <c r="AA44" s="194" t="str">
        <f>IF(B44="","",VLOOKUP(B44,入力シート!$B$113:$CN$122,33,FALSE))</f>
        <v/>
      </c>
      <c r="AB44" s="195"/>
      <c r="AC44" s="195"/>
      <c r="AD44" s="196"/>
      <c r="AE44" s="35" t="str">
        <f>IF(B44="","",VLOOKUP(B44,入力シート!$B$113:$CN$122,15,FALSE))</f>
        <v/>
      </c>
      <c r="AF44" s="61" t="str">
        <f>IF(入力シート!D114="","","～")</f>
        <v/>
      </c>
      <c r="AG44" s="36" t="str">
        <f>IF(B44="","",VLOOKUP(B44,入力シート!$B$113:$CN$122,18,FALSE))</f>
        <v/>
      </c>
      <c r="AH44" s="586" t="str">
        <f>IF(B44="","",VLOOKUP(B44,入力シート!$B$113:$CN$122,73,FALSE))</f>
        <v/>
      </c>
      <c r="AI44" s="587"/>
      <c r="AJ44" s="587"/>
      <c r="AK44" s="587"/>
      <c r="AL44" s="587"/>
      <c r="AM44" s="587" t="str">
        <f>IF(B44="","",VLOOKUP(B44,入力シート!$B$113:$CN$122,81,FALSE))</f>
        <v/>
      </c>
      <c r="AN44" s="587"/>
      <c r="AO44" s="587"/>
      <c r="AP44" s="587"/>
      <c r="AQ44" s="587"/>
      <c r="AR44" s="587"/>
      <c r="AS44" s="587"/>
      <c r="AT44" s="587"/>
      <c r="AU44" s="587"/>
      <c r="AV44" s="41"/>
    </row>
    <row r="45" spans="2:66">
      <c r="B45" s="14" t="str">
        <f>IF(入力シート!D115="","",入力シート!B115)</f>
        <v/>
      </c>
      <c r="C45" s="224" t="str">
        <f>IF(B45="","",VLOOKUP(B45,入力シート!$B$113:$CN$122,3,FALSE))</f>
        <v/>
      </c>
      <c r="D45" s="224"/>
      <c r="E45" s="224"/>
      <c r="F45" s="224"/>
      <c r="G45" s="224"/>
      <c r="H45" s="224"/>
      <c r="I45" s="224"/>
      <c r="J45" s="224"/>
      <c r="K45" s="225"/>
      <c r="L45" s="191" t="str">
        <f t="shared" si="4"/>
        <v/>
      </c>
      <c r="M45" s="192"/>
      <c r="N45" s="192"/>
      <c r="O45" s="193"/>
      <c r="P45" s="191" t="str">
        <f>IF(B45="","",VLOOKUP(B45,入力シート!$B$113:$CN$122,29,FALSE))</f>
        <v/>
      </c>
      <c r="Q45" s="192"/>
      <c r="R45" s="192"/>
      <c r="S45" s="192"/>
      <c r="T45" s="64" t="str">
        <f>IF(入力シート!D115="","","-")</f>
        <v/>
      </c>
      <c r="U45" s="195" t="str">
        <f t="shared" si="5"/>
        <v/>
      </c>
      <c r="V45" s="196"/>
      <c r="W45" s="194" t="str">
        <f>IF(B45="","",VLOOKUP(B45,入力シート!$B$113:$CN$122,37,FALSE))</f>
        <v/>
      </c>
      <c r="X45" s="195"/>
      <c r="Y45" s="195"/>
      <c r="Z45" s="196"/>
      <c r="AA45" s="194" t="str">
        <f>IF(B45="","",VLOOKUP(B45,入力シート!$B$113:$CN$122,33,FALSE))</f>
        <v/>
      </c>
      <c r="AB45" s="195"/>
      <c r="AC45" s="195"/>
      <c r="AD45" s="196"/>
      <c r="AE45" s="35" t="str">
        <f>IF(B45="","",VLOOKUP(B45,入力シート!$B$113:$CN$122,15,FALSE))</f>
        <v/>
      </c>
      <c r="AF45" s="61" t="str">
        <f>IF(入力シート!D115="","","～")</f>
        <v/>
      </c>
      <c r="AG45" s="36" t="str">
        <f>IF(B45="","",VLOOKUP(B45,入力シート!$B$113:$CN$122,18,FALSE))</f>
        <v/>
      </c>
      <c r="AH45" s="586" t="str">
        <f>IF(B45="","",VLOOKUP(B45,入力シート!$B$113:$CN$122,73,FALSE))</f>
        <v/>
      </c>
      <c r="AI45" s="587"/>
      <c r="AJ45" s="587"/>
      <c r="AK45" s="587"/>
      <c r="AL45" s="587"/>
      <c r="AM45" s="587" t="str">
        <f>IF(B45="","",VLOOKUP(B45,入力シート!$B$113:$CN$122,81,FALSE))</f>
        <v/>
      </c>
      <c r="AN45" s="587"/>
      <c r="AO45" s="587"/>
      <c r="AP45" s="587"/>
      <c r="AQ45" s="587"/>
      <c r="AR45" s="587"/>
      <c r="AS45" s="587"/>
      <c r="AT45" s="587"/>
      <c r="AU45" s="587"/>
      <c r="AV45" s="41"/>
    </row>
    <row r="46" spans="2:66">
      <c r="B46" s="14" t="str">
        <f>IF(入力シート!D116="","",入力シート!B116)</f>
        <v/>
      </c>
      <c r="C46" s="224" t="str">
        <f>IF(B46="","",VLOOKUP(B46,入力シート!$B$113:$CN$122,3,FALSE))</f>
        <v/>
      </c>
      <c r="D46" s="224"/>
      <c r="E46" s="224"/>
      <c r="F46" s="224"/>
      <c r="G46" s="224"/>
      <c r="H46" s="224"/>
      <c r="I46" s="224"/>
      <c r="J46" s="224"/>
      <c r="K46" s="225"/>
      <c r="L46" s="191" t="str">
        <f t="shared" si="4"/>
        <v/>
      </c>
      <c r="M46" s="192"/>
      <c r="N46" s="192"/>
      <c r="O46" s="193"/>
      <c r="P46" s="191" t="str">
        <f>IF(B46="","",VLOOKUP(B46,入力シート!$B$113:$CN$122,29,FALSE))</f>
        <v/>
      </c>
      <c r="Q46" s="192"/>
      <c r="R46" s="192"/>
      <c r="S46" s="192"/>
      <c r="T46" s="64" t="str">
        <f>IF(入力シート!D116="","","-")</f>
        <v/>
      </c>
      <c r="U46" s="195" t="str">
        <f t="shared" si="5"/>
        <v/>
      </c>
      <c r="V46" s="196"/>
      <c r="W46" s="194" t="str">
        <f>IF(B46="","",VLOOKUP(B46,入力シート!$B$113:$CN$122,37,FALSE))</f>
        <v/>
      </c>
      <c r="X46" s="195"/>
      <c r="Y46" s="195"/>
      <c r="Z46" s="196"/>
      <c r="AA46" s="194" t="str">
        <f>IF(B46="","",VLOOKUP(B46,入力シート!$B$113:$CN$122,33,FALSE))</f>
        <v/>
      </c>
      <c r="AB46" s="195"/>
      <c r="AC46" s="195"/>
      <c r="AD46" s="196"/>
      <c r="AE46" s="35" t="str">
        <f>IF(B46="","",VLOOKUP(B46,入力シート!$B$113:$CN$122,15,FALSE))</f>
        <v/>
      </c>
      <c r="AF46" s="61" t="str">
        <f>IF(入力シート!D116="","","～")</f>
        <v/>
      </c>
      <c r="AG46" s="36" t="str">
        <f>IF(B46="","",VLOOKUP(B46,入力シート!$B$113:$CN$122,18,FALSE))</f>
        <v/>
      </c>
      <c r="AH46" s="586" t="str">
        <f>IF(B46="","",VLOOKUP(B46,入力シート!$B$113:$CN$122,73,FALSE))</f>
        <v/>
      </c>
      <c r="AI46" s="587"/>
      <c r="AJ46" s="587"/>
      <c r="AK46" s="587"/>
      <c r="AL46" s="587"/>
      <c r="AM46" s="587" t="str">
        <f>IF(B46="","",VLOOKUP(B46,入力シート!$B$113:$CN$122,81,FALSE))</f>
        <v/>
      </c>
      <c r="AN46" s="587"/>
      <c r="AO46" s="587"/>
      <c r="AP46" s="587"/>
      <c r="AQ46" s="587"/>
      <c r="AR46" s="587"/>
      <c r="AS46" s="587"/>
      <c r="AT46" s="587"/>
      <c r="AU46" s="587"/>
      <c r="AV46" s="41"/>
    </row>
    <row r="47" spans="2:66">
      <c r="B47" s="14" t="str">
        <f>IF(入力シート!D117="","",入力シート!B117)</f>
        <v/>
      </c>
      <c r="C47" s="224" t="str">
        <f>IF(B47="","",VLOOKUP(B47,入力シート!$B$113:$CN$122,3,FALSE))</f>
        <v/>
      </c>
      <c r="D47" s="224"/>
      <c r="E47" s="224"/>
      <c r="F47" s="224"/>
      <c r="G47" s="224"/>
      <c r="H47" s="224"/>
      <c r="I47" s="224"/>
      <c r="J47" s="224"/>
      <c r="K47" s="225"/>
      <c r="L47" s="191" t="str">
        <f t="shared" si="4"/>
        <v/>
      </c>
      <c r="M47" s="192"/>
      <c r="N47" s="192"/>
      <c r="O47" s="193"/>
      <c r="P47" s="191" t="str">
        <f>IF(B47="","",VLOOKUP(B47,入力シート!$B$113:$CN$122,29,FALSE))</f>
        <v/>
      </c>
      <c r="Q47" s="192"/>
      <c r="R47" s="192"/>
      <c r="S47" s="192"/>
      <c r="T47" s="64" t="str">
        <f>IF(入力シート!D117="","","-")</f>
        <v/>
      </c>
      <c r="U47" s="195" t="str">
        <f t="shared" si="5"/>
        <v/>
      </c>
      <c r="V47" s="196"/>
      <c r="W47" s="194" t="str">
        <f>IF(B47="","",VLOOKUP(B47,入力シート!$B$113:$CN$122,37,FALSE))</f>
        <v/>
      </c>
      <c r="X47" s="195"/>
      <c r="Y47" s="195"/>
      <c r="Z47" s="196"/>
      <c r="AA47" s="194" t="str">
        <f>IF(B47="","",VLOOKUP(B47,入力シート!$B$113:$CN$122,33,FALSE))</f>
        <v/>
      </c>
      <c r="AB47" s="195"/>
      <c r="AC47" s="195"/>
      <c r="AD47" s="196"/>
      <c r="AE47" s="35" t="str">
        <f>IF(B47="","",VLOOKUP(B47,入力シート!$B$113:$CN$122,15,FALSE))</f>
        <v/>
      </c>
      <c r="AF47" s="61" t="str">
        <f>IF(入力シート!D117="","","～")</f>
        <v/>
      </c>
      <c r="AG47" s="36" t="str">
        <f>IF(B47="","",VLOOKUP(B47,入力シート!$B$113:$CN$122,18,FALSE))</f>
        <v/>
      </c>
      <c r="AH47" s="586" t="str">
        <f>IF(B47="","",VLOOKUP(B47,入力シート!$B$113:$CN$122,73,FALSE))</f>
        <v/>
      </c>
      <c r="AI47" s="587"/>
      <c r="AJ47" s="587"/>
      <c r="AK47" s="587"/>
      <c r="AL47" s="587"/>
      <c r="AM47" s="587" t="str">
        <f>IF(B47="","",VLOOKUP(B47,入力シート!$B$113:$CN$122,81,FALSE))</f>
        <v/>
      </c>
      <c r="AN47" s="587"/>
      <c r="AO47" s="587"/>
      <c r="AP47" s="587"/>
      <c r="AQ47" s="587"/>
      <c r="AR47" s="587"/>
      <c r="AS47" s="587"/>
      <c r="AT47" s="587"/>
      <c r="AU47" s="587"/>
      <c r="AV47" s="41"/>
    </row>
    <row r="48" spans="2:66">
      <c r="B48" s="14" t="str">
        <f>IF(入力シート!D118="","",入力シート!B118)</f>
        <v/>
      </c>
      <c r="C48" s="224" t="str">
        <f>IF(B48="","",VLOOKUP(B48,入力シート!$B$113:$CN$122,3,FALSE))</f>
        <v/>
      </c>
      <c r="D48" s="224"/>
      <c r="E48" s="224"/>
      <c r="F48" s="224"/>
      <c r="G48" s="224"/>
      <c r="H48" s="224"/>
      <c r="I48" s="224"/>
      <c r="J48" s="224"/>
      <c r="K48" s="225"/>
      <c r="L48" s="191" t="str">
        <f t="shared" si="4"/>
        <v/>
      </c>
      <c r="M48" s="192"/>
      <c r="N48" s="192"/>
      <c r="O48" s="193"/>
      <c r="P48" s="191" t="str">
        <f>IF(B48="","",VLOOKUP(B48,入力シート!$B$113:$CN$122,29,FALSE))</f>
        <v/>
      </c>
      <c r="Q48" s="192"/>
      <c r="R48" s="192"/>
      <c r="S48" s="192"/>
      <c r="T48" s="64" t="str">
        <f>IF(入力シート!D118="","","-")</f>
        <v/>
      </c>
      <c r="U48" s="195" t="str">
        <f t="shared" si="5"/>
        <v/>
      </c>
      <c r="V48" s="196"/>
      <c r="W48" s="194" t="str">
        <f>IF(B48="","",VLOOKUP(B48,入力シート!$B$113:$CN$122,37,FALSE))</f>
        <v/>
      </c>
      <c r="X48" s="195"/>
      <c r="Y48" s="195"/>
      <c r="Z48" s="196"/>
      <c r="AA48" s="194" t="str">
        <f>IF(B48="","",VLOOKUP(B48,入力シート!$B$113:$CN$122,33,FALSE))</f>
        <v/>
      </c>
      <c r="AB48" s="195"/>
      <c r="AC48" s="195"/>
      <c r="AD48" s="196"/>
      <c r="AE48" s="35" t="str">
        <f>IF(B48="","",VLOOKUP(B48,入力シート!$B$113:$CN$122,15,FALSE))</f>
        <v/>
      </c>
      <c r="AF48" s="61" t="str">
        <f>IF(入力シート!D118="","","～")</f>
        <v/>
      </c>
      <c r="AG48" s="36" t="str">
        <f>IF(B48="","",VLOOKUP(B48,入力シート!$B$113:$CN$122,18,FALSE))</f>
        <v/>
      </c>
      <c r="AH48" s="586" t="str">
        <f>IF(B48="","",VLOOKUP(B48,入力シート!$B$113:$CN$122,73,FALSE))</f>
        <v/>
      </c>
      <c r="AI48" s="587"/>
      <c r="AJ48" s="587"/>
      <c r="AK48" s="587"/>
      <c r="AL48" s="587"/>
      <c r="AM48" s="587" t="str">
        <f>IF(B48="","",VLOOKUP(B48,入力シート!$B$113:$CN$122,81,FALSE))</f>
        <v/>
      </c>
      <c r="AN48" s="587"/>
      <c r="AO48" s="587"/>
      <c r="AP48" s="587"/>
      <c r="AQ48" s="587"/>
      <c r="AR48" s="587"/>
      <c r="AS48" s="587"/>
      <c r="AT48" s="587"/>
      <c r="AU48" s="587"/>
      <c r="AV48" s="41"/>
    </row>
    <row r="49" spans="2:48">
      <c r="B49" s="14" t="str">
        <f>IF(入力シート!D119="","",入力シート!B119)</f>
        <v/>
      </c>
      <c r="C49" s="224" t="str">
        <f>IF(B49="","",VLOOKUP(B49,入力シート!$B$113:$CN$122,3,FALSE))</f>
        <v/>
      </c>
      <c r="D49" s="224"/>
      <c r="E49" s="224"/>
      <c r="F49" s="224"/>
      <c r="G49" s="224"/>
      <c r="H49" s="224"/>
      <c r="I49" s="224"/>
      <c r="J49" s="224"/>
      <c r="K49" s="225"/>
      <c r="L49" s="191" t="str">
        <f t="shared" si="4"/>
        <v/>
      </c>
      <c r="M49" s="192"/>
      <c r="N49" s="192"/>
      <c r="O49" s="193"/>
      <c r="P49" s="191" t="str">
        <f>IF(B49="","",VLOOKUP(B49,入力シート!$B$113:$CN$122,29,FALSE))</f>
        <v/>
      </c>
      <c r="Q49" s="192"/>
      <c r="R49" s="192"/>
      <c r="S49" s="192"/>
      <c r="T49" s="64" t="str">
        <f>IF(入力シート!D119="","","-")</f>
        <v/>
      </c>
      <c r="U49" s="195" t="str">
        <f t="shared" si="5"/>
        <v/>
      </c>
      <c r="V49" s="196"/>
      <c r="W49" s="194" t="str">
        <f>IF(B49="","",VLOOKUP(B49,入力シート!$B$113:$CN$122,37,FALSE))</f>
        <v/>
      </c>
      <c r="X49" s="195"/>
      <c r="Y49" s="195"/>
      <c r="Z49" s="196"/>
      <c r="AA49" s="194" t="str">
        <f>IF(B49="","",VLOOKUP(B49,入力シート!$B$113:$CN$122,33,FALSE))</f>
        <v/>
      </c>
      <c r="AB49" s="195"/>
      <c r="AC49" s="195"/>
      <c r="AD49" s="196"/>
      <c r="AE49" s="35" t="str">
        <f>IF(B49="","",VLOOKUP(B49,入力シート!$B$113:$CN$122,15,FALSE))</f>
        <v/>
      </c>
      <c r="AF49" s="61" t="str">
        <f>IF(入力シート!D119="","","～")</f>
        <v/>
      </c>
      <c r="AG49" s="36" t="str">
        <f>IF(B49="","",VLOOKUP(B49,入力シート!$B$113:$CN$122,18,FALSE))</f>
        <v/>
      </c>
      <c r="AH49" s="586" t="str">
        <f>IF(B49="","",VLOOKUP(B49,入力シート!$B$113:$CN$122,73,FALSE))</f>
        <v/>
      </c>
      <c r="AI49" s="587"/>
      <c r="AJ49" s="587"/>
      <c r="AK49" s="587"/>
      <c r="AL49" s="587"/>
      <c r="AM49" s="587" t="str">
        <f>IF(B49="","",VLOOKUP(B49,入力シート!$B$113:$CN$122,81,FALSE))</f>
        <v/>
      </c>
      <c r="AN49" s="587"/>
      <c r="AO49" s="587"/>
      <c r="AP49" s="587"/>
      <c r="AQ49" s="587"/>
      <c r="AR49" s="587"/>
      <c r="AS49" s="587"/>
      <c r="AT49" s="587"/>
      <c r="AU49" s="587"/>
      <c r="AV49" s="41"/>
    </row>
    <row r="50" spans="2:48">
      <c r="B50" s="14" t="str">
        <f>IF(入力シート!D120="","",入力シート!B120)</f>
        <v/>
      </c>
      <c r="C50" s="224" t="str">
        <f>IF(B50="","",VLOOKUP(B50,入力シート!$B$113:$CN$122,3,FALSE))</f>
        <v/>
      </c>
      <c r="D50" s="224"/>
      <c r="E50" s="224"/>
      <c r="F50" s="224"/>
      <c r="G50" s="224"/>
      <c r="H50" s="224"/>
      <c r="I50" s="224"/>
      <c r="J50" s="224"/>
      <c r="K50" s="225"/>
      <c r="L50" s="191" t="str">
        <f t="shared" si="4"/>
        <v/>
      </c>
      <c r="M50" s="192"/>
      <c r="N50" s="192"/>
      <c r="O50" s="193"/>
      <c r="P50" s="191" t="str">
        <f>IF(B50="","",VLOOKUP(B50,入力シート!$B$113:$CN$122,29,FALSE))</f>
        <v/>
      </c>
      <c r="Q50" s="192"/>
      <c r="R50" s="192"/>
      <c r="S50" s="192"/>
      <c r="T50" s="64" t="str">
        <f>IF(入力シート!D120="","","-")</f>
        <v/>
      </c>
      <c r="U50" s="195" t="str">
        <f t="shared" si="5"/>
        <v/>
      </c>
      <c r="V50" s="196"/>
      <c r="W50" s="194" t="str">
        <f>IF(B50="","",VLOOKUP(B50,入力シート!$B$113:$CN$122,37,FALSE))</f>
        <v/>
      </c>
      <c r="X50" s="195"/>
      <c r="Y50" s="195"/>
      <c r="Z50" s="196"/>
      <c r="AA50" s="194" t="str">
        <f>IF(B50="","",VLOOKUP(B50,入力シート!$B$113:$CN$122,33,FALSE))</f>
        <v/>
      </c>
      <c r="AB50" s="195"/>
      <c r="AC50" s="195"/>
      <c r="AD50" s="196"/>
      <c r="AE50" s="35" t="str">
        <f>IF(B50="","",VLOOKUP(B50,入力シート!$B$113:$CN$122,15,FALSE))</f>
        <v/>
      </c>
      <c r="AF50" s="61" t="str">
        <f>IF(入力シート!D120="","","～")</f>
        <v/>
      </c>
      <c r="AG50" s="36" t="str">
        <f>IF(B50="","",VLOOKUP(B50,入力シート!$B$113:$CN$122,18,FALSE))</f>
        <v/>
      </c>
      <c r="AH50" s="586" t="str">
        <f>IF(B50="","",VLOOKUP(B50,入力シート!$B$113:$CN$122,73,FALSE))</f>
        <v/>
      </c>
      <c r="AI50" s="587"/>
      <c r="AJ50" s="587"/>
      <c r="AK50" s="587"/>
      <c r="AL50" s="587"/>
      <c r="AM50" s="587" t="str">
        <f>IF(B50="","",VLOOKUP(B50,入力シート!$B$113:$CN$122,81,FALSE))</f>
        <v/>
      </c>
      <c r="AN50" s="587"/>
      <c r="AO50" s="587"/>
      <c r="AP50" s="587"/>
      <c r="AQ50" s="587"/>
      <c r="AR50" s="587"/>
      <c r="AS50" s="587"/>
      <c r="AT50" s="587"/>
      <c r="AU50" s="587"/>
      <c r="AV50" s="41"/>
    </row>
    <row r="51" spans="2:48">
      <c r="B51" s="14" t="str">
        <f>IF(入力シート!D121="","",入力シート!B121)</f>
        <v/>
      </c>
      <c r="C51" s="224" t="str">
        <f>IF(B51="","",VLOOKUP(B51,入力シート!$B$113:$CN$122,3,FALSE))</f>
        <v/>
      </c>
      <c r="D51" s="224"/>
      <c r="E51" s="224"/>
      <c r="F51" s="224"/>
      <c r="G51" s="224"/>
      <c r="H51" s="224"/>
      <c r="I51" s="224"/>
      <c r="J51" s="224"/>
      <c r="K51" s="225"/>
      <c r="L51" s="191" t="str">
        <f t="shared" si="4"/>
        <v/>
      </c>
      <c r="M51" s="192"/>
      <c r="N51" s="192"/>
      <c r="O51" s="193"/>
      <c r="P51" s="191" t="str">
        <f>IF(B51="","",VLOOKUP(B51,入力シート!$B$113:$CN$122,29,FALSE))</f>
        <v/>
      </c>
      <c r="Q51" s="192"/>
      <c r="R51" s="192"/>
      <c r="S51" s="192"/>
      <c r="T51" s="64" t="str">
        <f>IF(入力シート!D121="","","-")</f>
        <v/>
      </c>
      <c r="U51" s="195" t="str">
        <f t="shared" si="5"/>
        <v/>
      </c>
      <c r="V51" s="196"/>
      <c r="W51" s="194" t="str">
        <f>IF(B51="","",VLOOKUP(B51,入力シート!$B$113:$CN$122,37,FALSE))</f>
        <v/>
      </c>
      <c r="X51" s="195"/>
      <c r="Y51" s="195"/>
      <c r="Z51" s="196"/>
      <c r="AA51" s="194" t="str">
        <f>IF(B51="","",VLOOKUP(B51,入力シート!$B$113:$CN$122,33,FALSE))</f>
        <v/>
      </c>
      <c r="AB51" s="195"/>
      <c r="AC51" s="195"/>
      <c r="AD51" s="196"/>
      <c r="AE51" s="35" t="str">
        <f>IF(B51="","",VLOOKUP(B51,入力シート!$B$113:$CN$122,15,FALSE))</f>
        <v/>
      </c>
      <c r="AF51" s="61" t="str">
        <f>IF(入力シート!D121="","","～")</f>
        <v/>
      </c>
      <c r="AG51" s="36" t="str">
        <f>IF(B51="","",VLOOKUP(B51,入力シート!$B$113:$CN$122,18,FALSE))</f>
        <v/>
      </c>
      <c r="AH51" s="586" t="str">
        <f>IF(B51="","",VLOOKUP(B51,入力シート!$B$113:$CN$122,73,FALSE))</f>
        <v/>
      </c>
      <c r="AI51" s="587"/>
      <c r="AJ51" s="587"/>
      <c r="AK51" s="587"/>
      <c r="AL51" s="587"/>
      <c r="AM51" s="587" t="str">
        <f>IF(B51="","",VLOOKUP(B51,入力シート!$B$113:$CN$122,81,FALSE))</f>
        <v/>
      </c>
      <c r="AN51" s="587"/>
      <c r="AO51" s="587"/>
      <c r="AP51" s="587"/>
      <c r="AQ51" s="587"/>
      <c r="AR51" s="587"/>
      <c r="AS51" s="587"/>
      <c r="AT51" s="587"/>
      <c r="AU51" s="587"/>
      <c r="AV51" s="41"/>
    </row>
    <row r="52" spans="2:48">
      <c r="B52" s="14" t="str">
        <f>IF(入力シート!D122="","",入力シート!B122)</f>
        <v/>
      </c>
      <c r="C52" s="224" t="str">
        <f>IF(B52="","",VLOOKUP(B52,入力シート!$B$113:$CN$122,3,FALSE))</f>
        <v/>
      </c>
      <c r="D52" s="224"/>
      <c r="E52" s="224"/>
      <c r="F52" s="224"/>
      <c r="G52" s="224"/>
      <c r="H52" s="224"/>
      <c r="I52" s="224"/>
      <c r="J52" s="224"/>
      <c r="K52" s="225"/>
      <c r="L52" s="191" t="str">
        <f t="shared" si="4"/>
        <v/>
      </c>
      <c r="M52" s="192"/>
      <c r="N52" s="192"/>
      <c r="O52" s="193"/>
      <c r="P52" s="191" t="str">
        <f>IF(B52="","",VLOOKUP(B52,入力シート!$B$113:$CN$122,29,FALSE))</f>
        <v/>
      </c>
      <c r="Q52" s="192"/>
      <c r="R52" s="192"/>
      <c r="S52" s="192"/>
      <c r="T52" s="64" t="str">
        <f>IF(入力シート!D122="","","-")</f>
        <v/>
      </c>
      <c r="U52" s="195" t="str">
        <f t="shared" si="5"/>
        <v/>
      </c>
      <c r="V52" s="196"/>
      <c r="W52" s="194" t="str">
        <f>IF(B52="","",VLOOKUP(B52,入力シート!$B$113:$CN$122,37,FALSE))</f>
        <v/>
      </c>
      <c r="X52" s="195"/>
      <c r="Y52" s="195"/>
      <c r="Z52" s="196"/>
      <c r="AA52" s="194" t="str">
        <f>IF(B52="","",VLOOKUP(B52,入力シート!$B$113:$CN$122,33,FALSE))</f>
        <v/>
      </c>
      <c r="AB52" s="195"/>
      <c r="AC52" s="195"/>
      <c r="AD52" s="196"/>
      <c r="AE52" s="35" t="str">
        <f>IF(B52="","",VLOOKUP(B52,入力シート!$B$113:$CN$122,15,FALSE))</f>
        <v/>
      </c>
      <c r="AF52" s="61" t="str">
        <f>IF(入力シート!D122="","","～")</f>
        <v/>
      </c>
      <c r="AG52" s="36" t="str">
        <f>IF(B52="","",VLOOKUP(B52,入力シート!$B$113:$CN$122,18,FALSE))</f>
        <v/>
      </c>
      <c r="AH52" s="586" t="str">
        <f>IF(B52="","",VLOOKUP(B52,入力シート!$B$113:$CN$122,73,FALSE))</f>
        <v/>
      </c>
      <c r="AI52" s="587"/>
      <c r="AJ52" s="587"/>
      <c r="AK52" s="587"/>
      <c r="AL52" s="587"/>
      <c r="AM52" s="587" t="str">
        <f>IF(B52="","",VLOOKUP(B52,入力シート!$B$113:$CN$122,81,FALSE))</f>
        <v/>
      </c>
      <c r="AN52" s="587"/>
      <c r="AO52" s="587"/>
      <c r="AP52" s="587"/>
      <c r="AQ52" s="587"/>
      <c r="AR52" s="587"/>
      <c r="AS52" s="587"/>
      <c r="AT52" s="587"/>
      <c r="AU52" s="587"/>
      <c r="AV52" s="41"/>
    </row>
    <row r="53" spans="2:48">
      <c r="B53" s="14"/>
      <c r="C53" s="32"/>
      <c r="D53" s="32"/>
      <c r="E53" s="32"/>
      <c r="F53" s="32"/>
      <c r="G53" s="32"/>
      <c r="H53" s="32"/>
      <c r="I53" s="32"/>
      <c r="J53" s="32"/>
      <c r="K53" s="33"/>
      <c r="L53" s="65"/>
      <c r="M53" s="66"/>
      <c r="N53" s="66"/>
      <c r="O53" s="67"/>
      <c r="P53" s="68"/>
      <c r="Q53" s="64"/>
      <c r="R53" s="64"/>
      <c r="S53" s="64"/>
      <c r="T53" s="64"/>
      <c r="U53" s="64"/>
      <c r="V53" s="69"/>
      <c r="W53" s="68"/>
      <c r="X53" s="64"/>
      <c r="Y53" s="64"/>
      <c r="Z53" s="69"/>
      <c r="AA53" s="57"/>
      <c r="AB53" s="58"/>
      <c r="AC53" s="58"/>
      <c r="AD53" s="59"/>
      <c r="AE53" s="101"/>
      <c r="AF53" s="51"/>
      <c r="AG53" s="102"/>
      <c r="AH53" s="47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41"/>
    </row>
    <row r="54" spans="2:48">
      <c r="B54" s="14"/>
      <c r="C54" s="363" t="s">
        <v>75</v>
      </c>
      <c r="D54" s="363"/>
      <c r="E54" s="363"/>
      <c r="F54" s="363"/>
      <c r="G54" s="363"/>
      <c r="H54" s="363"/>
      <c r="I54" s="363"/>
      <c r="J54" s="363"/>
      <c r="K54" s="364"/>
      <c r="L54" s="70"/>
      <c r="M54" s="71"/>
      <c r="N54" s="71"/>
      <c r="O54" s="72"/>
      <c r="P54" s="73"/>
      <c r="Q54" s="74"/>
      <c r="R54" s="74"/>
      <c r="S54" s="74"/>
      <c r="T54" s="64"/>
      <c r="U54" s="74"/>
      <c r="V54" s="75"/>
      <c r="W54" s="237">
        <f>SUM(W55:Z64)</f>
        <v>0</v>
      </c>
      <c r="X54" s="238"/>
      <c r="Y54" s="238"/>
      <c r="Z54" s="239"/>
      <c r="AA54" s="57"/>
      <c r="AB54" s="58"/>
      <c r="AC54" s="58"/>
      <c r="AD54" s="59"/>
      <c r="AE54" s="103"/>
      <c r="AF54" s="55"/>
      <c r="AG54" s="104"/>
      <c r="AH54" s="228" t="s">
        <v>74</v>
      </c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41"/>
    </row>
    <row r="55" spans="2:48">
      <c r="B55" s="14" t="str">
        <f>IF(入力シート!D127="","",入力シート!B127)</f>
        <v/>
      </c>
      <c r="C55" s="224" t="str">
        <f>IF(B55="","",VLOOKUP(B55,入力シート!$B$127:$BO$136,3,FALSE))</f>
        <v/>
      </c>
      <c r="D55" s="224"/>
      <c r="E55" s="224"/>
      <c r="F55" s="224"/>
      <c r="G55" s="224"/>
      <c r="H55" s="224"/>
      <c r="I55" s="224"/>
      <c r="J55" s="224"/>
      <c r="K55" s="225"/>
      <c r="L55" s="191" t="str">
        <f>P55</f>
        <v/>
      </c>
      <c r="M55" s="192"/>
      <c r="N55" s="192"/>
      <c r="O55" s="193"/>
      <c r="P55" s="194" t="str">
        <f>IF(B55="","",VLOOKUP(B55,入力シート!$B$127:$BO$136,29,FALSE))</f>
        <v/>
      </c>
      <c r="Q55" s="195"/>
      <c r="R55" s="195"/>
      <c r="S55" s="195"/>
      <c r="T55" s="64" t="str">
        <f>IF(入力シート!B127="","","-")</f>
        <v>-</v>
      </c>
      <c r="U55" s="195" t="str">
        <f>AA55</f>
        <v/>
      </c>
      <c r="V55" s="196"/>
      <c r="W55" s="194" t="str">
        <f>IF(B55="","",VLOOKUP(B55,入力シート!$B$127:$BO$136,37,FALSE))</f>
        <v/>
      </c>
      <c r="X55" s="195"/>
      <c r="Y55" s="195"/>
      <c r="Z55" s="196"/>
      <c r="AA55" s="197" t="str">
        <f>IF(B55="","",VLOOKUP(B55,入力シート!$B$127:$BO$136,33,FALSE))</f>
        <v/>
      </c>
      <c r="AB55" s="198"/>
      <c r="AC55" s="198"/>
      <c r="AD55" s="199"/>
      <c r="AE55" s="35" t="str">
        <f>IF(B55="","",VLOOKUP(B55,入力シート!$B$127:$BO$136,15,FALSE))</f>
        <v/>
      </c>
      <c r="AF55" s="61" t="str">
        <f>IF(入力シート!B127="","","～")</f>
        <v>～</v>
      </c>
      <c r="AG55" s="36" t="str">
        <f>IF(B55="","",VLOOKUP(B55,入力シート!$B$127:$BO$136,18,FALSE))</f>
        <v/>
      </c>
      <c r="AH55" s="586" t="str">
        <f>IF(B55="","",VLOOKUP(B55,入力シート!$B$127:$BO$136,53,FALSE))</f>
        <v/>
      </c>
      <c r="AI55" s="587"/>
      <c r="AJ55" s="587"/>
      <c r="AK55" s="587"/>
      <c r="AL55" s="587"/>
      <c r="AM55" s="587" t="str">
        <f>IF(B55="","",VLOOKUP(B55,入力シート!$B$127:$BO$136,60,FALSE))</f>
        <v/>
      </c>
      <c r="AN55" s="587"/>
      <c r="AO55" s="587"/>
      <c r="AP55" s="587"/>
      <c r="AQ55" s="587"/>
      <c r="AR55" s="587"/>
      <c r="AS55" s="587"/>
      <c r="AT55" s="587"/>
      <c r="AU55" s="587"/>
      <c r="AV55" s="41"/>
    </row>
    <row r="56" spans="2:48">
      <c r="B56" s="14" t="str">
        <f>IF(入力シート!D128="","",入力シート!B128)</f>
        <v/>
      </c>
      <c r="C56" s="224" t="str">
        <f>IF(B56="","",VLOOKUP(B56,入力シート!$B$127:$BO$136,3,FALSE))</f>
        <v/>
      </c>
      <c r="D56" s="224"/>
      <c r="E56" s="224"/>
      <c r="F56" s="224"/>
      <c r="G56" s="224"/>
      <c r="H56" s="224"/>
      <c r="I56" s="224"/>
      <c r="J56" s="224"/>
      <c r="K56" s="225"/>
      <c r="L56" s="191" t="str">
        <f t="shared" ref="L56:L64" si="6">P56</f>
        <v/>
      </c>
      <c r="M56" s="192"/>
      <c r="N56" s="192"/>
      <c r="O56" s="193"/>
      <c r="P56" s="194" t="str">
        <f>IF(B56="","",VLOOKUP(B56,入力シート!$B$127:$BO$136,29,FALSE))</f>
        <v/>
      </c>
      <c r="Q56" s="195"/>
      <c r="R56" s="195"/>
      <c r="S56" s="195"/>
      <c r="T56" s="64" t="str">
        <f>IF(入力シート!B128="","","-")</f>
        <v>-</v>
      </c>
      <c r="U56" s="195" t="str">
        <f t="shared" ref="U56:U64" si="7">AA56</f>
        <v/>
      </c>
      <c r="V56" s="196"/>
      <c r="W56" s="194" t="str">
        <f>IF(B56="","",VLOOKUP(B56,入力シート!$B$127:$BO$136,37,FALSE))</f>
        <v/>
      </c>
      <c r="X56" s="195"/>
      <c r="Y56" s="195"/>
      <c r="Z56" s="196"/>
      <c r="AA56" s="197" t="str">
        <f>IF(B56="","",VLOOKUP(B56,入力シート!$B$127:$BO$136,33,FALSE))</f>
        <v/>
      </c>
      <c r="AB56" s="198"/>
      <c r="AC56" s="198"/>
      <c r="AD56" s="199"/>
      <c r="AE56" s="35" t="str">
        <f>IF(B56="","",VLOOKUP(B56,入力シート!$B$127:$BO$136,15,FALSE))</f>
        <v/>
      </c>
      <c r="AF56" s="61" t="str">
        <f>IF(入力シート!B128="","","～")</f>
        <v>～</v>
      </c>
      <c r="AG56" s="36" t="str">
        <f>IF(B56="","",VLOOKUP(B56,入力シート!$B$127:$BO$136,18,FALSE))</f>
        <v/>
      </c>
      <c r="AH56" s="586" t="str">
        <f>IF(B56="","",VLOOKUP(B56,入力シート!$B$127:$BO$136,53,FALSE))</f>
        <v/>
      </c>
      <c r="AI56" s="587"/>
      <c r="AJ56" s="587"/>
      <c r="AK56" s="587"/>
      <c r="AL56" s="587"/>
      <c r="AM56" s="587" t="str">
        <f>IF(B56="","",VLOOKUP(B56,入力シート!$B$127:$BO$136,60,FALSE))</f>
        <v/>
      </c>
      <c r="AN56" s="587"/>
      <c r="AO56" s="587"/>
      <c r="AP56" s="587"/>
      <c r="AQ56" s="587"/>
      <c r="AR56" s="587"/>
      <c r="AS56" s="587"/>
      <c r="AT56" s="587"/>
      <c r="AU56" s="587"/>
      <c r="AV56" s="41"/>
    </row>
    <row r="57" spans="2:48">
      <c r="B57" s="14" t="str">
        <f>IF(入力シート!D129="","",入力シート!B129)</f>
        <v/>
      </c>
      <c r="C57" s="224" t="str">
        <f>IF(B57="","",VLOOKUP(B57,入力シート!$B$127:$BO$136,3,FALSE))</f>
        <v/>
      </c>
      <c r="D57" s="224"/>
      <c r="E57" s="224"/>
      <c r="F57" s="224"/>
      <c r="G57" s="224"/>
      <c r="H57" s="224"/>
      <c r="I57" s="224"/>
      <c r="J57" s="224"/>
      <c r="K57" s="225"/>
      <c r="L57" s="191" t="str">
        <f t="shared" si="6"/>
        <v/>
      </c>
      <c r="M57" s="192"/>
      <c r="N57" s="192"/>
      <c r="O57" s="193"/>
      <c r="P57" s="194" t="str">
        <f>IF(B57="","",VLOOKUP(B57,入力シート!$B$127:$BO$136,29,FALSE))</f>
        <v/>
      </c>
      <c r="Q57" s="195"/>
      <c r="R57" s="195"/>
      <c r="S57" s="195"/>
      <c r="T57" s="64" t="str">
        <f>IF(入力シート!B129="","","-")</f>
        <v>-</v>
      </c>
      <c r="U57" s="195" t="str">
        <f t="shared" si="7"/>
        <v/>
      </c>
      <c r="V57" s="196"/>
      <c r="W57" s="194" t="str">
        <f>IF(B57="","",VLOOKUP(B57,入力シート!$B$127:$BO$136,37,FALSE))</f>
        <v/>
      </c>
      <c r="X57" s="195"/>
      <c r="Y57" s="195"/>
      <c r="Z57" s="196"/>
      <c r="AA57" s="197" t="str">
        <f>IF(B57="","",VLOOKUP(B57,入力シート!$B$127:$BO$136,33,FALSE))</f>
        <v/>
      </c>
      <c r="AB57" s="198"/>
      <c r="AC57" s="198"/>
      <c r="AD57" s="199"/>
      <c r="AE57" s="35" t="str">
        <f>IF(B57="","",VLOOKUP(B57,入力シート!$B$127:$BO$136,15,FALSE))</f>
        <v/>
      </c>
      <c r="AF57" s="61" t="str">
        <f>IF(入力シート!B129="","","～")</f>
        <v>～</v>
      </c>
      <c r="AG57" s="36" t="str">
        <f>IF(B57="","",VLOOKUP(B57,入力シート!$B$127:$BO$136,18,FALSE))</f>
        <v/>
      </c>
      <c r="AH57" s="586" t="str">
        <f>IF(B57="","",VLOOKUP(B57,入力シート!$B$127:$BO$136,53,FALSE))</f>
        <v/>
      </c>
      <c r="AI57" s="587"/>
      <c r="AJ57" s="587"/>
      <c r="AK57" s="587"/>
      <c r="AL57" s="587"/>
      <c r="AM57" s="587" t="str">
        <f>IF(B57="","",VLOOKUP(B57,入力シート!$B$127:$BO$136,60,FALSE))</f>
        <v/>
      </c>
      <c r="AN57" s="587"/>
      <c r="AO57" s="587"/>
      <c r="AP57" s="587"/>
      <c r="AQ57" s="587"/>
      <c r="AR57" s="587"/>
      <c r="AS57" s="587"/>
      <c r="AT57" s="587"/>
      <c r="AU57" s="587"/>
      <c r="AV57" s="41"/>
    </row>
    <row r="58" spans="2:48">
      <c r="B58" s="14" t="str">
        <f>IF(入力シート!D130="","",入力シート!B130)</f>
        <v/>
      </c>
      <c r="C58" s="224" t="str">
        <f>IF(B58="","",VLOOKUP(B58,入力シート!$B$127:$BO$136,3,FALSE))</f>
        <v/>
      </c>
      <c r="D58" s="224"/>
      <c r="E58" s="224"/>
      <c r="F58" s="224"/>
      <c r="G58" s="224"/>
      <c r="H58" s="224"/>
      <c r="I58" s="224"/>
      <c r="J58" s="224"/>
      <c r="K58" s="225"/>
      <c r="L58" s="191" t="str">
        <f t="shared" si="6"/>
        <v/>
      </c>
      <c r="M58" s="192"/>
      <c r="N58" s="192"/>
      <c r="O58" s="193"/>
      <c r="P58" s="194" t="str">
        <f>IF(B58="","",VLOOKUP(B58,入力シート!$B$127:$BO$136,29,FALSE))</f>
        <v/>
      </c>
      <c r="Q58" s="195"/>
      <c r="R58" s="195"/>
      <c r="S58" s="195"/>
      <c r="T58" s="64" t="str">
        <f>IF(入力シート!B130="","","-")</f>
        <v>-</v>
      </c>
      <c r="U58" s="195" t="str">
        <f t="shared" si="7"/>
        <v/>
      </c>
      <c r="V58" s="196"/>
      <c r="W58" s="194" t="str">
        <f>IF(B58="","",VLOOKUP(B58,入力シート!$B$127:$BO$136,37,FALSE))</f>
        <v/>
      </c>
      <c r="X58" s="195"/>
      <c r="Y58" s="195"/>
      <c r="Z58" s="196"/>
      <c r="AA58" s="197" t="str">
        <f>IF(B58="","",VLOOKUP(B58,入力シート!$B$127:$BO$136,33,FALSE))</f>
        <v/>
      </c>
      <c r="AB58" s="198"/>
      <c r="AC58" s="198"/>
      <c r="AD58" s="199"/>
      <c r="AE58" s="35" t="str">
        <f>IF(B58="","",VLOOKUP(B58,入力シート!$B$127:$BO$136,15,FALSE))</f>
        <v/>
      </c>
      <c r="AF58" s="61" t="str">
        <f>IF(入力シート!B130="","","～")</f>
        <v>～</v>
      </c>
      <c r="AG58" s="36" t="str">
        <f>IF(B58="","",VLOOKUP(B58,入力シート!$B$127:$BO$136,18,FALSE))</f>
        <v/>
      </c>
      <c r="AH58" s="586" t="str">
        <f>IF(B58="","",VLOOKUP(B58,入力シート!$B$127:$BO$136,53,FALSE))</f>
        <v/>
      </c>
      <c r="AI58" s="587"/>
      <c r="AJ58" s="587"/>
      <c r="AK58" s="587"/>
      <c r="AL58" s="587"/>
      <c r="AM58" s="587" t="str">
        <f>IF(B58="","",VLOOKUP(B58,入力シート!$B$127:$BO$136,60,FALSE))</f>
        <v/>
      </c>
      <c r="AN58" s="587"/>
      <c r="AO58" s="587"/>
      <c r="AP58" s="587"/>
      <c r="AQ58" s="587"/>
      <c r="AR58" s="587"/>
      <c r="AS58" s="587"/>
      <c r="AT58" s="587"/>
      <c r="AU58" s="587"/>
      <c r="AV58" s="41"/>
    </row>
    <row r="59" spans="2:48">
      <c r="B59" s="14" t="str">
        <f>IF(入力シート!D131="","",入力シート!B131)</f>
        <v/>
      </c>
      <c r="C59" s="224" t="str">
        <f>IF(B59="","",VLOOKUP(B59,入力シート!$B$127:$BO$136,3,FALSE))</f>
        <v/>
      </c>
      <c r="D59" s="224"/>
      <c r="E59" s="224"/>
      <c r="F59" s="224"/>
      <c r="G59" s="224"/>
      <c r="H59" s="224"/>
      <c r="I59" s="224"/>
      <c r="J59" s="224"/>
      <c r="K59" s="225"/>
      <c r="L59" s="191" t="str">
        <f t="shared" si="6"/>
        <v/>
      </c>
      <c r="M59" s="192"/>
      <c r="N59" s="192"/>
      <c r="O59" s="193"/>
      <c r="P59" s="194" t="str">
        <f>IF(B59="","",VLOOKUP(B59,入力シート!$B$127:$BO$136,29,FALSE))</f>
        <v/>
      </c>
      <c r="Q59" s="195"/>
      <c r="R59" s="195"/>
      <c r="S59" s="195"/>
      <c r="T59" s="64" t="str">
        <f>IF(入力シート!B131="","","-")</f>
        <v>-</v>
      </c>
      <c r="U59" s="195" t="str">
        <f t="shared" si="7"/>
        <v/>
      </c>
      <c r="V59" s="196"/>
      <c r="W59" s="194" t="str">
        <f>IF(B59="","",VLOOKUP(B59,入力シート!$B$127:$BO$136,37,FALSE))</f>
        <v/>
      </c>
      <c r="X59" s="195"/>
      <c r="Y59" s="195"/>
      <c r="Z59" s="196"/>
      <c r="AA59" s="197" t="str">
        <f>IF(B59="","",VLOOKUP(B59,入力シート!$B$127:$BO$136,33,FALSE))</f>
        <v/>
      </c>
      <c r="AB59" s="198"/>
      <c r="AC59" s="198"/>
      <c r="AD59" s="199"/>
      <c r="AE59" s="35" t="str">
        <f>IF(B59="","",VLOOKUP(B59,入力シート!$B$127:$BO$136,15,FALSE))</f>
        <v/>
      </c>
      <c r="AF59" s="61" t="str">
        <f>IF(入力シート!B131="","","～")</f>
        <v>～</v>
      </c>
      <c r="AG59" s="36" t="str">
        <f>IF(B59="","",VLOOKUP(B59,入力シート!$B$127:$BO$136,18,FALSE))</f>
        <v/>
      </c>
      <c r="AH59" s="586" t="str">
        <f>IF(B59="","",VLOOKUP(B59,入力シート!$B$127:$BO$136,53,FALSE))</f>
        <v/>
      </c>
      <c r="AI59" s="587"/>
      <c r="AJ59" s="587"/>
      <c r="AK59" s="587"/>
      <c r="AL59" s="587"/>
      <c r="AM59" s="587" t="str">
        <f>IF(B59="","",VLOOKUP(B59,入力シート!$B$127:$BO$136,60,FALSE))</f>
        <v/>
      </c>
      <c r="AN59" s="587"/>
      <c r="AO59" s="587"/>
      <c r="AP59" s="587"/>
      <c r="AQ59" s="587"/>
      <c r="AR59" s="587"/>
      <c r="AS59" s="587"/>
      <c r="AT59" s="587"/>
      <c r="AU59" s="587"/>
      <c r="AV59" s="41"/>
    </row>
    <row r="60" spans="2:48">
      <c r="B60" s="140" t="str">
        <f>IF(入力シート!D132="","",入力シート!B132)</f>
        <v/>
      </c>
      <c r="C60" s="224" t="str">
        <f>IF(B60="","",VLOOKUP(B60,入力シート!$B$127:$BO$136,3,FALSE))</f>
        <v/>
      </c>
      <c r="D60" s="224"/>
      <c r="E60" s="224"/>
      <c r="F60" s="224"/>
      <c r="G60" s="224"/>
      <c r="H60" s="224"/>
      <c r="I60" s="224"/>
      <c r="J60" s="224"/>
      <c r="K60" s="225"/>
      <c r="L60" s="191" t="str">
        <f t="shared" si="6"/>
        <v/>
      </c>
      <c r="M60" s="192"/>
      <c r="N60" s="192"/>
      <c r="O60" s="193"/>
      <c r="P60" s="194" t="str">
        <f>IF(B60="","",VLOOKUP(B60,入力シート!$B$127:$BO$136,29,FALSE))</f>
        <v/>
      </c>
      <c r="Q60" s="195"/>
      <c r="R60" s="195"/>
      <c r="S60" s="195"/>
      <c r="T60" s="64" t="str">
        <f>IF(入力シート!B132="","","-")</f>
        <v>-</v>
      </c>
      <c r="U60" s="195" t="str">
        <f t="shared" si="7"/>
        <v/>
      </c>
      <c r="V60" s="196"/>
      <c r="W60" s="194" t="str">
        <f>IF(B60="","",VLOOKUP(B60,入力シート!$B$127:$BO$136,37,FALSE))</f>
        <v/>
      </c>
      <c r="X60" s="195"/>
      <c r="Y60" s="195"/>
      <c r="Z60" s="196"/>
      <c r="AA60" s="197" t="str">
        <f>IF(B60="","",VLOOKUP(B60,入力シート!$B$127:$BO$136,33,FALSE))</f>
        <v/>
      </c>
      <c r="AB60" s="198"/>
      <c r="AC60" s="198"/>
      <c r="AD60" s="199"/>
      <c r="AE60" s="35" t="str">
        <f>IF(B60="","",VLOOKUP(B60,入力シート!$B$127:$BO$136,15,FALSE))</f>
        <v/>
      </c>
      <c r="AF60" s="61" t="str">
        <f>IF(入力シート!B132="","","～")</f>
        <v>～</v>
      </c>
      <c r="AG60" s="36" t="str">
        <f>IF(B60="","",VLOOKUP(B60,入力シート!$B$127:$BO$136,18,FALSE))</f>
        <v/>
      </c>
      <c r="AH60" s="586" t="str">
        <f>IF(B60="","",VLOOKUP(B60,入力シート!$B$127:$BO$136,53,FALSE))</f>
        <v/>
      </c>
      <c r="AI60" s="587"/>
      <c r="AJ60" s="587"/>
      <c r="AK60" s="587"/>
      <c r="AL60" s="587"/>
      <c r="AM60" s="587" t="str">
        <f>IF(B60="","",VLOOKUP(B60,入力シート!$B$127:$BO$136,60,FALSE))</f>
        <v/>
      </c>
      <c r="AN60" s="587"/>
      <c r="AO60" s="587"/>
      <c r="AP60" s="587"/>
      <c r="AQ60" s="587"/>
      <c r="AR60" s="587"/>
      <c r="AS60" s="587"/>
      <c r="AT60" s="587"/>
      <c r="AU60" s="587"/>
      <c r="AV60" s="41"/>
    </row>
    <row r="61" spans="2:48">
      <c r="B61" s="140" t="str">
        <f>IF(入力シート!D133="","",入力シート!B133)</f>
        <v/>
      </c>
      <c r="C61" s="224" t="str">
        <f>IF(B61="","",VLOOKUP(B61,入力シート!$B$127:$BO$136,3,FALSE))</f>
        <v/>
      </c>
      <c r="D61" s="224"/>
      <c r="E61" s="224"/>
      <c r="F61" s="224"/>
      <c r="G61" s="224"/>
      <c r="H61" s="224"/>
      <c r="I61" s="224"/>
      <c r="J61" s="224"/>
      <c r="K61" s="225"/>
      <c r="L61" s="191" t="str">
        <f t="shared" si="6"/>
        <v/>
      </c>
      <c r="M61" s="192"/>
      <c r="N61" s="192"/>
      <c r="O61" s="193"/>
      <c r="P61" s="194" t="str">
        <f>IF(B61="","",VLOOKUP(B61,入力シート!$B$127:$BO$136,29,FALSE))</f>
        <v/>
      </c>
      <c r="Q61" s="195"/>
      <c r="R61" s="195"/>
      <c r="S61" s="195"/>
      <c r="T61" s="64" t="str">
        <f>IF(入力シート!B133="","","-")</f>
        <v>-</v>
      </c>
      <c r="U61" s="195" t="str">
        <f t="shared" si="7"/>
        <v/>
      </c>
      <c r="V61" s="196"/>
      <c r="W61" s="194" t="str">
        <f>IF(B61="","",VLOOKUP(B61,入力シート!$B$127:$BO$136,37,FALSE))</f>
        <v/>
      </c>
      <c r="X61" s="195"/>
      <c r="Y61" s="195"/>
      <c r="Z61" s="196"/>
      <c r="AA61" s="197" t="str">
        <f>IF(B61="","",VLOOKUP(B61,入力シート!$B$127:$BO$136,33,FALSE))</f>
        <v/>
      </c>
      <c r="AB61" s="198"/>
      <c r="AC61" s="198"/>
      <c r="AD61" s="199"/>
      <c r="AE61" s="35" t="str">
        <f>IF(B61="","",VLOOKUP(B61,入力シート!$B$127:$BO$136,15,FALSE))</f>
        <v/>
      </c>
      <c r="AF61" s="61" t="str">
        <f>IF(入力シート!B133="","","～")</f>
        <v>～</v>
      </c>
      <c r="AG61" s="36" t="str">
        <f>IF(B61="","",VLOOKUP(B61,入力シート!$B$127:$BO$136,18,FALSE))</f>
        <v/>
      </c>
      <c r="AH61" s="586" t="str">
        <f>IF(B61="","",VLOOKUP(B61,入力シート!$B$127:$BO$136,53,FALSE))</f>
        <v/>
      </c>
      <c r="AI61" s="587"/>
      <c r="AJ61" s="587"/>
      <c r="AK61" s="587"/>
      <c r="AL61" s="587"/>
      <c r="AM61" s="587" t="str">
        <f>IF(B61="","",VLOOKUP(B61,入力シート!$B$127:$BO$136,60,FALSE))</f>
        <v/>
      </c>
      <c r="AN61" s="587"/>
      <c r="AO61" s="587"/>
      <c r="AP61" s="587"/>
      <c r="AQ61" s="587"/>
      <c r="AR61" s="587"/>
      <c r="AS61" s="587"/>
      <c r="AT61" s="587"/>
      <c r="AU61" s="587"/>
      <c r="AV61" s="41"/>
    </row>
    <row r="62" spans="2:48">
      <c r="B62" s="140" t="str">
        <f>IF(入力シート!D134="","",入力シート!B134)</f>
        <v/>
      </c>
      <c r="C62" s="224" t="str">
        <f>IF(B62="","",VLOOKUP(B62,入力シート!$B$127:$BO$136,3,FALSE))</f>
        <v/>
      </c>
      <c r="D62" s="224"/>
      <c r="E62" s="224"/>
      <c r="F62" s="224"/>
      <c r="G62" s="224"/>
      <c r="H62" s="224"/>
      <c r="I62" s="224"/>
      <c r="J62" s="224"/>
      <c r="K62" s="225"/>
      <c r="L62" s="191" t="str">
        <f t="shared" si="6"/>
        <v/>
      </c>
      <c r="M62" s="192"/>
      <c r="N62" s="192"/>
      <c r="O62" s="193"/>
      <c r="P62" s="194" t="str">
        <f>IF(B62="","",VLOOKUP(B62,入力シート!$B$127:$BO$136,29,FALSE))</f>
        <v/>
      </c>
      <c r="Q62" s="195"/>
      <c r="R62" s="195"/>
      <c r="S62" s="195"/>
      <c r="T62" s="64" t="str">
        <f>IF(入力シート!B134="","","-")</f>
        <v>-</v>
      </c>
      <c r="U62" s="195" t="str">
        <f t="shared" si="7"/>
        <v/>
      </c>
      <c r="V62" s="196"/>
      <c r="W62" s="194" t="str">
        <f>IF(B62="","",VLOOKUP(B62,入力シート!$B$127:$BO$136,37,FALSE))</f>
        <v/>
      </c>
      <c r="X62" s="195"/>
      <c r="Y62" s="195"/>
      <c r="Z62" s="196"/>
      <c r="AA62" s="197" t="str">
        <f>IF(B62="","",VLOOKUP(B62,入力シート!$B$127:$BO$136,33,FALSE))</f>
        <v/>
      </c>
      <c r="AB62" s="198"/>
      <c r="AC62" s="198"/>
      <c r="AD62" s="199"/>
      <c r="AE62" s="35" t="str">
        <f>IF(B62="","",VLOOKUP(B62,入力シート!$B$127:$BO$136,15,FALSE))</f>
        <v/>
      </c>
      <c r="AF62" s="61" t="str">
        <f>IF(入力シート!B134="","","～")</f>
        <v>～</v>
      </c>
      <c r="AG62" s="36" t="str">
        <f>IF(B62="","",VLOOKUP(B62,入力シート!$B$127:$BO$136,18,FALSE))</f>
        <v/>
      </c>
      <c r="AH62" s="586" t="str">
        <f>IF(B62="","",VLOOKUP(B62,入力シート!$B$127:$BO$136,53,FALSE))</f>
        <v/>
      </c>
      <c r="AI62" s="587"/>
      <c r="AJ62" s="587"/>
      <c r="AK62" s="587"/>
      <c r="AL62" s="587"/>
      <c r="AM62" s="587" t="str">
        <f>IF(B62="","",VLOOKUP(B62,入力シート!$B$127:$BO$136,60,FALSE))</f>
        <v/>
      </c>
      <c r="AN62" s="587"/>
      <c r="AO62" s="587"/>
      <c r="AP62" s="587"/>
      <c r="AQ62" s="587"/>
      <c r="AR62" s="587"/>
      <c r="AS62" s="587"/>
      <c r="AT62" s="587"/>
      <c r="AU62" s="587"/>
      <c r="AV62" s="41"/>
    </row>
    <row r="63" spans="2:48">
      <c r="B63" s="140" t="str">
        <f>IF(入力シート!D135="","",入力シート!B135)</f>
        <v/>
      </c>
      <c r="C63" s="224" t="str">
        <f>IF(B63="","",VLOOKUP(B63,入力シート!$B$127:$BO$136,3,FALSE))</f>
        <v/>
      </c>
      <c r="D63" s="224"/>
      <c r="E63" s="224"/>
      <c r="F63" s="224"/>
      <c r="G63" s="224"/>
      <c r="H63" s="224"/>
      <c r="I63" s="224"/>
      <c r="J63" s="224"/>
      <c r="K63" s="225"/>
      <c r="L63" s="191" t="str">
        <f t="shared" si="6"/>
        <v/>
      </c>
      <c r="M63" s="192"/>
      <c r="N63" s="192"/>
      <c r="O63" s="193"/>
      <c r="P63" s="194" t="str">
        <f>IF(B63="","",VLOOKUP(B63,入力シート!$B$127:$BO$136,29,FALSE))</f>
        <v/>
      </c>
      <c r="Q63" s="195"/>
      <c r="R63" s="195"/>
      <c r="S63" s="195"/>
      <c r="T63" s="64" t="str">
        <f>IF(入力シート!B135="","","-")</f>
        <v>-</v>
      </c>
      <c r="U63" s="195" t="str">
        <f t="shared" si="7"/>
        <v/>
      </c>
      <c r="V63" s="196"/>
      <c r="W63" s="194" t="str">
        <f>IF(B63="","",VLOOKUP(B63,入力シート!$B$127:$BO$136,37,FALSE))</f>
        <v/>
      </c>
      <c r="X63" s="195"/>
      <c r="Y63" s="195"/>
      <c r="Z63" s="196"/>
      <c r="AA63" s="197" t="str">
        <f>IF(B63="","",VLOOKUP(B63,入力シート!$B$127:$BO$136,33,FALSE))</f>
        <v/>
      </c>
      <c r="AB63" s="198"/>
      <c r="AC63" s="198"/>
      <c r="AD63" s="199"/>
      <c r="AE63" s="35" t="str">
        <f>IF(B63="","",VLOOKUP(B63,入力シート!$B$127:$BO$136,15,FALSE))</f>
        <v/>
      </c>
      <c r="AF63" s="61" t="str">
        <f>IF(入力シート!B135="","","～")</f>
        <v>～</v>
      </c>
      <c r="AG63" s="36" t="str">
        <f>IF(B63="","",VLOOKUP(B63,入力シート!$B$127:$BO$136,18,FALSE))</f>
        <v/>
      </c>
      <c r="AH63" s="586" t="str">
        <f>IF(B63="","",VLOOKUP(B63,入力シート!$B$127:$BO$136,53,FALSE))</f>
        <v/>
      </c>
      <c r="AI63" s="587"/>
      <c r="AJ63" s="587"/>
      <c r="AK63" s="587"/>
      <c r="AL63" s="587"/>
      <c r="AM63" s="587" t="str">
        <f>IF(B63="","",VLOOKUP(B63,入力シート!$B$127:$BO$136,60,FALSE))</f>
        <v/>
      </c>
      <c r="AN63" s="587"/>
      <c r="AO63" s="587"/>
      <c r="AP63" s="587"/>
      <c r="AQ63" s="587"/>
      <c r="AR63" s="587"/>
      <c r="AS63" s="587"/>
      <c r="AT63" s="587"/>
      <c r="AU63" s="587"/>
      <c r="AV63" s="41"/>
    </row>
    <row r="64" spans="2:48">
      <c r="B64" s="140" t="str">
        <f>IF(入力シート!D136="","",入力シート!B136)</f>
        <v/>
      </c>
      <c r="C64" s="224" t="str">
        <f>IF(B64="","",VLOOKUP(B64,入力シート!$B$127:$BO$136,3,FALSE))</f>
        <v/>
      </c>
      <c r="D64" s="224"/>
      <c r="E64" s="224"/>
      <c r="F64" s="224"/>
      <c r="G64" s="224"/>
      <c r="H64" s="224"/>
      <c r="I64" s="224"/>
      <c r="J64" s="224"/>
      <c r="K64" s="225"/>
      <c r="L64" s="191" t="str">
        <f t="shared" si="6"/>
        <v/>
      </c>
      <c r="M64" s="192"/>
      <c r="N64" s="192"/>
      <c r="O64" s="193"/>
      <c r="P64" s="194" t="str">
        <f>IF(B64="","",VLOOKUP(B64,入力シート!$B$127:$BO$136,29,FALSE))</f>
        <v/>
      </c>
      <c r="Q64" s="195"/>
      <c r="R64" s="195"/>
      <c r="S64" s="195"/>
      <c r="T64" s="64" t="str">
        <f>IF(入力シート!B136="","","-")</f>
        <v>-</v>
      </c>
      <c r="U64" s="195" t="str">
        <f t="shared" si="7"/>
        <v/>
      </c>
      <c r="V64" s="196"/>
      <c r="W64" s="194" t="str">
        <f>IF(B64="","",VLOOKUP(B64,入力シート!$B$127:$BO$136,37,FALSE))</f>
        <v/>
      </c>
      <c r="X64" s="195"/>
      <c r="Y64" s="195"/>
      <c r="Z64" s="196"/>
      <c r="AA64" s="197" t="str">
        <f>IF(B64="","",VLOOKUP(B64,入力シート!$B$127:$BO$136,33,FALSE))</f>
        <v/>
      </c>
      <c r="AB64" s="198"/>
      <c r="AC64" s="198"/>
      <c r="AD64" s="199"/>
      <c r="AE64" s="35" t="str">
        <f>IF(B64="","",VLOOKUP(B64,入力シート!$B$127:$BO$136,15,FALSE))</f>
        <v/>
      </c>
      <c r="AF64" s="61" t="str">
        <f>IF(入力シート!B136="","","～")</f>
        <v>～</v>
      </c>
      <c r="AG64" s="36" t="str">
        <f>IF(B64="","",VLOOKUP(B64,入力シート!$B$127:$BO$136,18,FALSE))</f>
        <v/>
      </c>
      <c r="AH64" s="586" t="str">
        <f>IF(B64="","",VLOOKUP(B64,入力シート!$B$127:$BO$136,53,FALSE))</f>
        <v/>
      </c>
      <c r="AI64" s="587"/>
      <c r="AJ64" s="587"/>
      <c r="AK64" s="587"/>
      <c r="AL64" s="587"/>
      <c r="AM64" s="587" t="str">
        <f>IF(B64="","",VLOOKUP(B64,入力シート!$B$127:$BO$136,60,FALSE))</f>
        <v/>
      </c>
      <c r="AN64" s="587"/>
      <c r="AO64" s="587"/>
      <c r="AP64" s="587"/>
      <c r="AQ64" s="587"/>
      <c r="AR64" s="587"/>
      <c r="AS64" s="587"/>
      <c r="AT64" s="587"/>
      <c r="AU64" s="587"/>
      <c r="AV64" s="41"/>
    </row>
    <row r="65" spans="2:48">
      <c r="B65" s="14"/>
      <c r="C65" s="32"/>
      <c r="D65" s="32"/>
      <c r="E65" s="32"/>
      <c r="F65" s="32"/>
      <c r="G65" s="32"/>
      <c r="H65" s="32"/>
      <c r="I65" s="32"/>
      <c r="J65" s="32"/>
      <c r="K65" s="33"/>
      <c r="L65" s="65"/>
      <c r="M65" s="66"/>
      <c r="N65" s="66"/>
      <c r="O65" s="67"/>
      <c r="P65" s="68"/>
      <c r="Q65" s="64"/>
      <c r="R65" s="64"/>
      <c r="S65" s="64"/>
      <c r="T65" s="64"/>
      <c r="U65" s="64"/>
      <c r="V65" s="69"/>
      <c r="W65" s="68"/>
      <c r="X65" s="64"/>
      <c r="Y65" s="64"/>
      <c r="Z65" s="69"/>
      <c r="AA65" s="57"/>
      <c r="AB65" s="58"/>
      <c r="AC65" s="58"/>
      <c r="AD65" s="59"/>
      <c r="AE65" s="101"/>
      <c r="AF65" s="51"/>
      <c r="AG65" s="102"/>
      <c r="AH65" s="29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41"/>
    </row>
    <row r="66" spans="2:48">
      <c r="B66" s="362" t="s">
        <v>76</v>
      </c>
      <c r="C66" s="363"/>
      <c r="D66" s="363"/>
      <c r="E66" s="363"/>
      <c r="F66" s="363"/>
      <c r="G66" s="363"/>
      <c r="H66" s="363"/>
      <c r="I66" s="363"/>
      <c r="J66" s="363"/>
      <c r="K66" s="364"/>
      <c r="L66" s="65"/>
      <c r="M66" s="66"/>
      <c r="N66" s="66"/>
      <c r="O66" s="67"/>
      <c r="P66" s="68"/>
      <c r="Q66" s="64"/>
      <c r="R66" s="64"/>
      <c r="S66" s="64"/>
      <c r="T66" s="64"/>
      <c r="U66" s="64"/>
      <c r="V66" s="69"/>
      <c r="W66" s="68"/>
      <c r="X66" s="64"/>
      <c r="Y66" s="64"/>
      <c r="Z66" s="69"/>
      <c r="AA66" s="57"/>
      <c r="AB66" s="58"/>
      <c r="AC66" s="58"/>
      <c r="AD66" s="59"/>
      <c r="AE66" s="101"/>
      <c r="AF66" s="51"/>
      <c r="AG66" s="102"/>
      <c r="AH66" s="29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41"/>
    </row>
    <row r="67" spans="2:48">
      <c r="B67" s="14"/>
      <c r="C67" s="363" t="s">
        <v>77</v>
      </c>
      <c r="D67" s="363"/>
      <c r="E67" s="363"/>
      <c r="F67" s="363"/>
      <c r="G67" s="363"/>
      <c r="H67" s="363"/>
      <c r="I67" s="363"/>
      <c r="J67" s="363"/>
      <c r="K67" s="364"/>
      <c r="L67" s="65"/>
      <c r="M67" s="66"/>
      <c r="N67" s="66"/>
      <c r="O67" s="67"/>
      <c r="P67" s="68"/>
      <c r="Q67" s="64"/>
      <c r="R67" s="64"/>
      <c r="S67" s="64"/>
      <c r="T67" s="64"/>
      <c r="U67" s="64"/>
      <c r="V67" s="69"/>
      <c r="W67" s="237">
        <f>SUM(W68:Z72)</f>
        <v>0</v>
      </c>
      <c r="X67" s="238"/>
      <c r="Y67" s="238"/>
      <c r="Z67" s="239"/>
      <c r="AA67" s="57"/>
      <c r="AB67" s="58"/>
      <c r="AC67" s="58"/>
      <c r="AD67" s="59"/>
      <c r="AE67" s="101"/>
      <c r="AF67" s="51"/>
      <c r="AG67" s="102"/>
      <c r="AH67" s="234" t="s">
        <v>223</v>
      </c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6"/>
      <c r="AV67" s="41"/>
    </row>
    <row r="68" spans="2:48">
      <c r="B68" s="140" t="str">
        <f>IF(入力シート!D113="","",入力シート!B113)</f>
        <v/>
      </c>
      <c r="C68" s="224" t="str">
        <f>IF(B68="","",VLOOKUP(B68,入力シート!$B$113:$CN$122,3,FALSE))</f>
        <v/>
      </c>
      <c r="D68" s="224"/>
      <c r="E68" s="224"/>
      <c r="F68" s="224"/>
      <c r="G68" s="224"/>
      <c r="H68" s="224"/>
      <c r="I68" s="224"/>
      <c r="J68" s="224"/>
      <c r="K68" s="225"/>
      <c r="L68" s="191" t="str">
        <f>P68</f>
        <v/>
      </c>
      <c r="M68" s="192"/>
      <c r="N68" s="192"/>
      <c r="O68" s="193"/>
      <c r="P68" s="191" t="str">
        <f>IF(B68="","",VLOOKUP(B68,入力シート!$B$113:$CN$122,41,FALSE))</f>
        <v/>
      </c>
      <c r="Q68" s="192"/>
      <c r="R68" s="192"/>
      <c r="S68" s="192"/>
      <c r="T68" s="64" t="str">
        <f>IF(入力シート!D113="","","-")</f>
        <v/>
      </c>
      <c r="U68" s="195" t="str">
        <f>AA68</f>
        <v/>
      </c>
      <c r="V68" s="196"/>
      <c r="W68" s="194" t="str">
        <f>IF(B68="","",VLOOKUP(B68,入力シート!$B$113:$CN$122,49,FALSE))</f>
        <v/>
      </c>
      <c r="X68" s="195"/>
      <c r="Y68" s="195"/>
      <c r="Z68" s="196"/>
      <c r="AA68" s="194" t="str">
        <f>IF(B68="","",VLOOKUP(B68,入力シート!$B$113:$CN$122,45,FALSE))</f>
        <v/>
      </c>
      <c r="AB68" s="195"/>
      <c r="AC68" s="195"/>
      <c r="AD68" s="196"/>
      <c r="AE68" s="35" t="str">
        <f>IF(B68="","",VLOOKUP(B68,入力シート!$B$113:$CN$122,15,FALSE))</f>
        <v/>
      </c>
      <c r="AF68" s="61" t="str">
        <f>IF(入力シート!D113="","","～")</f>
        <v/>
      </c>
      <c r="AG68" s="36" t="str">
        <f>IF(B68="","",VLOOKUP(B68,入力シート!$B$113:$CN$122,18,FALSE))</f>
        <v/>
      </c>
      <c r="AH68" s="586" t="str">
        <f>IF(B68="","",VLOOKUP(B68,入力シート!$B$113:$CN$122,21,FALSE))</f>
        <v/>
      </c>
      <c r="AI68" s="587"/>
      <c r="AJ68" s="587"/>
      <c r="AK68" s="587"/>
      <c r="AL68" s="587"/>
      <c r="AM68" s="587" t="str">
        <f>IF(B68="","",VLOOKUP(B68,入力シート!$B$113:$CN$122,81,FALSE))</f>
        <v/>
      </c>
      <c r="AN68" s="587"/>
      <c r="AO68" s="587"/>
      <c r="AP68" s="587"/>
      <c r="AQ68" s="587"/>
      <c r="AR68" s="587"/>
      <c r="AS68" s="587"/>
      <c r="AT68" s="587"/>
      <c r="AU68" s="587"/>
      <c r="AV68" s="41"/>
    </row>
    <row r="69" spans="2:48">
      <c r="B69" s="140" t="str">
        <f>IF(入力シート!D114="","",入力シート!B114)</f>
        <v/>
      </c>
      <c r="C69" s="224" t="str">
        <f>IF(B69="","",VLOOKUP(B69,入力シート!$B$113:$CN$122,3,FALSE))</f>
        <v/>
      </c>
      <c r="D69" s="224"/>
      <c r="E69" s="224"/>
      <c r="F69" s="224"/>
      <c r="G69" s="224"/>
      <c r="H69" s="224"/>
      <c r="I69" s="224"/>
      <c r="J69" s="224"/>
      <c r="K69" s="225"/>
      <c r="L69" s="191" t="str">
        <f t="shared" ref="L69:L77" si="8">P69</f>
        <v/>
      </c>
      <c r="M69" s="192"/>
      <c r="N69" s="192"/>
      <c r="O69" s="193"/>
      <c r="P69" s="191" t="str">
        <f>IF(B69="","",VLOOKUP(B69,入力シート!$B$113:$CN$122,41,FALSE))</f>
        <v/>
      </c>
      <c r="Q69" s="192"/>
      <c r="R69" s="192"/>
      <c r="S69" s="192"/>
      <c r="T69" s="64" t="str">
        <f>IF(入力シート!D114="","","-")</f>
        <v/>
      </c>
      <c r="U69" s="195" t="str">
        <f t="shared" ref="U69:U77" si="9">AA69</f>
        <v/>
      </c>
      <c r="V69" s="196"/>
      <c r="W69" s="194" t="str">
        <f>IF(B69="","",VLOOKUP(B69,入力シート!$B$113:$CN$122,49,FALSE))</f>
        <v/>
      </c>
      <c r="X69" s="195"/>
      <c r="Y69" s="195"/>
      <c r="Z69" s="196"/>
      <c r="AA69" s="194" t="str">
        <f>IF(B69="","",VLOOKUP(B69,入力シート!$B$113:$CN$122,45,FALSE))</f>
        <v/>
      </c>
      <c r="AB69" s="195"/>
      <c r="AC69" s="195"/>
      <c r="AD69" s="196"/>
      <c r="AE69" s="35" t="str">
        <f>IF(B69="","",VLOOKUP(B69,入力シート!$B$113:$CN$122,15,FALSE))</f>
        <v/>
      </c>
      <c r="AF69" s="61" t="str">
        <f>IF(入力シート!D114="","","～")</f>
        <v/>
      </c>
      <c r="AG69" s="36" t="str">
        <f>IF(B69="","",VLOOKUP(B69,入力シート!$B$113:$CN$122,18,FALSE))</f>
        <v/>
      </c>
      <c r="AH69" s="586" t="str">
        <f>IF(B69="","",VLOOKUP(B69,入力シート!$B$113:$CN$122,73,FALSE))</f>
        <v/>
      </c>
      <c r="AI69" s="587"/>
      <c r="AJ69" s="587"/>
      <c r="AK69" s="587"/>
      <c r="AL69" s="587"/>
      <c r="AM69" s="587" t="str">
        <f>IF(B69="","",VLOOKUP(B69,入力シート!$B$113:$CN$122,81,FALSE))</f>
        <v/>
      </c>
      <c r="AN69" s="587"/>
      <c r="AO69" s="587"/>
      <c r="AP69" s="587"/>
      <c r="AQ69" s="587"/>
      <c r="AR69" s="587"/>
      <c r="AS69" s="587"/>
      <c r="AT69" s="587"/>
      <c r="AU69" s="587"/>
      <c r="AV69" s="41"/>
    </row>
    <row r="70" spans="2:48">
      <c r="B70" s="140" t="str">
        <f>IF(入力シート!D115="","",入力シート!B115)</f>
        <v/>
      </c>
      <c r="C70" s="224" t="str">
        <f>IF(B70="","",VLOOKUP(B70,入力シート!$B$113:$CN$122,3,FALSE))</f>
        <v/>
      </c>
      <c r="D70" s="224"/>
      <c r="E70" s="224"/>
      <c r="F70" s="224"/>
      <c r="G70" s="224"/>
      <c r="H70" s="224"/>
      <c r="I70" s="224"/>
      <c r="J70" s="224"/>
      <c r="K70" s="225"/>
      <c r="L70" s="191" t="str">
        <f t="shared" si="8"/>
        <v/>
      </c>
      <c r="M70" s="192"/>
      <c r="N70" s="192"/>
      <c r="O70" s="193"/>
      <c r="P70" s="191" t="str">
        <f>IF(B70="","",VLOOKUP(B70,入力シート!$B$113:$CN$122,41,FALSE))</f>
        <v/>
      </c>
      <c r="Q70" s="192"/>
      <c r="R70" s="192"/>
      <c r="S70" s="192"/>
      <c r="T70" s="64" t="str">
        <f>IF(入力シート!D115="","","-")</f>
        <v/>
      </c>
      <c r="U70" s="195" t="str">
        <f t="shared" si="9"/>
        <v/>
      </c>
      <c r="V70" s="196"/>
      <c r="W70" s="194" t="str">
        <f>IF(B70="","",VLOOKUP(B70,入力シート!$B$113:$CN$122,49,FALSE))</f>
        <v/>
      </c>
      <c r="X70" s="195"/>
      <c r="Y70" s="195"/>
      <c r="Z70" s="196"/>
      <c r="AA70" s="194" t="str">
        <f>IF(B70="","",VLOOKUP(B70,入力シート!$B$113:$CN$122,45,FALSE))</f>
        <v/>
      </c>
      <c r="AB70" s="195"/>
      <c r="AC70" s="195"/>
      <c r="AD70" s="196"/>
      <c r="AE70" s="35" t="str">
        <f>IF(B70="","",VLOOKUP(B70,入力シート!$B$113:$CN$122,15,FALSE))</f>
        <v/>
      </c>
      <c r="AF70" s="61" t="str">
        <f>IF(入力シート!D115="","","～")</f>
        <v/>
      </c>
      <c r="AG70" s="36" t="str">
        <f>IF(B70="","",VLOOKUP(B70,入力シート!$B$113:$CN$122,18,FALSE))</f>
        <v/>
      </c>
      <c r="AH70" s="586" t="str">
        <f>IF(B70="","",VLOOKUP(B70,入力シート!$B$113:$CN$122,73,FALSE))</f>
        <v/>
      </c>
      <c r="AI70" s="587"/>
      <c r="AJ70" s="587"/>
      <c r="AK70" s="587"/>
      <c r="AL70" s="587"/>
      <c r="AM70" s="587" t="str">
        <f>IF(B70="","",VLOOKUP(B70,入力シート!$B$113:$CN$122,81,FALSE))</f>
        <v/>
      </c>
      <c r="AN70" s="587"/>
      <c r="AO70" s="587"/>
      <c r="AP70" s="587"/>
      <c r="AQ70" s="587"/>
      <c r="AR70" s="587"/>
      <c r="AS70" s="587"/>
      <c r="AT70" s="587"/>
      <c r="AU70" s="587"/>
      <c r="AV70" s="41"/>
    </row>
    <row r="71" spans="2:48">
      <c r="B71" s="140" t="str">
        <f>IF(入力シート!D116="","",入力シート!B116)</f>
        <v/>
      </c>
      <c r="C71" s="224" t="str">
        <f>IF(B71="","",VLOOKUP(B71,入力シート!$B$113:$CN$122,3,FALSE))</f>
        <v/>
      </c>
      <c r="D71" s="224"/>
      <c r="E71" s="224"/>
      <c r="F71" s="224"/>
      <c r="G71" s="224"/>
      <c r="H71" s="224"/>
      <c r="I71" s="224"/>
      <c r="J71" s="224"/>
      <c r="K71" s="225"/>
      <c r="L71" s="191" t="str">
        <f t="shared" si="8"/>
        <v/>
      </c>
      <c r="M71" s="192"/>
      <c r="N71" s="192"/>
      <c r="O71" s="193"/>
      <c r="P71" s="191" t="str">
        <f>IF(B71="","",VLOOKUP(B71,入力シート!$B$113:$CN$122,41,FALSE))</f>
        <v/>
      </c>
      <c r="Q71" s="192"/>
      <c r="R71" s="192"/>
      <c r="S71" s="192"/>
      <c r="T71" s="64" t="str">
        <f>IF(入力シート!D116="","","-")</f>
        <v/>
      </c>
      <c r="U71" s="195" t="str">
        <f t="shared" si="9"/>
        <v/>
      </c>
      <c r="V71" s="196"/>
      <c r="W71" s="194" t="str">
        <f>IF(B71="","",VLOOKUP(B71,入力シート!$B$113:$CN$122,49,FALSE))</f>
        <v/>
      </c>
      <c r="X71" s="195"/>
      <c r="Y71" s="195"/>
      <c r="Z71" s="196"/>
      <c r="AA71" s="194" t="str">
        <f>IF(B71="","",VLOOKUP(B71,入力シート!$B$113:$CN$122,45,FALSE))</f>
        <v/>
      </c>
      <c r="AB71" s="195"/>
      <c r="AC71" s="195"/>
      <c r="AD71" s="196"/>
      <c r="AE71" s="35" t="str">
        <f>IF(B71="","",VLOOKUP(B71,入力シート!$B$113:$CN$122,15,FALSE))</f>
        <v/>
      </c>
      <c r="AF71" s="61" t="str">
        <f>IF(入力シート!D116="","","～")</f>
        <v/>
      </c>
      <c r="AG71" s="36" t="str">
        <f>IF(B71="","",VLOOKUP(B71,入力シート!$B$113:$CN$122,18,FALSE))</f>
        <v/>
      </c>
      <c r="AH71" s="586" t="str">
        <f>IF(B71="","",VLOOKUP(B71,入力シート!$B$113:$CN$122,73,FALSE))</f>
        <v/>
      </c>
      <c r="AI71" s="587"/>
      <c r="AJ71" s="587"/>
      <c r="AK71" s="587"/>
      <c r="AL71" s="587"/>
      <c r="AM71" s="587" t="str">
        <f>IF(B71="","",VLOOKUP(B71,入力シート!$B$113:$CN$122,81,FALSE))</f>
        <v/>
      </c>
      <c r="AN71" s="587"/>
      <c r="AO71" s="587"/>
      <c r="AP71" s="587"/>
      <c r="AQ71" s="587"/>
      <c r="AR71" s="587"/>
      <c r="AS71" s="587"/>
      <c r="AT71" s="587"/>
      <c r="AU71" s="587"/>
      <c r="AV71" s="41"/>
    </row>
    <row r="72" spans="2:48">
      <c r="B72" s="140" t="str">
        <f>IF(入力シート!D117="","",入力シート!B117)</f>
        <v/>
      </c>
      <c r="C72" s="224" t="str">
        <f>IF(B72="","",VLOOKUP(B72,入力シート!$B$113:$CN$122,3,FALSE))</f>
        <v/>
      </c>
      <c r="D72" s="224"/>
      <c r="E72" s="224"/>
      <c r="F72" s="224"/>
      <c r="G72" s="224"/>
      <c r="H72" s="224"/>
      <c r="I72" s="224"/>
      <c r="J72" s="224"/>
      <c r="K72" s="225"/>
      <c r="L72" s="191" t="str">
        <f t="shared" si="8"/>
        <v/>
      </c>
      <c r="M72" s="192"/>
      <c r="N72" s="192"/>
      <c r="O72" s="193"/>
      <c r="P72" s="191" t="str">
        <f>IF(B72="","",VLOOKUP(B72,入力シート!$B$113:$CN$122,41,FALSE))</f>
        <v/>
      </c>
      <c r="Q72" s="192"/>
      <c r="R72" s="192"/>
      <c r="S72" s="192"/>
      <c r="T72" s="64" t="str">
        <f>IF(入力シート!D117="","","-")</f>
        <v/>
      </c>
      <c r="U72" s="195" t="str">
        <f t="shared" si="9"/>
        <v/>
      </c>
      <c r="V72" s="196"/>
      <c r="W72" s="194" t="str">
        <f>IF(B72="","",VLOOKUP(B72,入力シート!$B$113:$CN$122,49,FALSE))</f>
        <v/>
      </c>
      <c r="X72" s="195"/>
      <c r="Y72" s="195"/>
      <c r="Z72" s="196"/>
      <c r="AA72" s="194" t="str">
        <f>IF(B72="","",VLOOKUP(B72,入力シート!$B$113:$CN$122,45,FALSE))</f>
        <v/>
      </c>
      <c r="AB72" s="195"/>
      <c r="AC72" s="195"/>
      <c r="AD72" s="196"/>
      <c r="AE72" s="35" t="str">
        <f>IF(B72="","",VLOOKUP(B72,入力シート!$B$113:$CN$122,15,FALSE))</f>
        <v/>
      </c>
      <c r="AF72" s="61" t="str">
        <f>IF(入力シート!D117="","","～")</f>
        <v/>
      </c>
      <c r="AG72" s="36" t="str">
        <f>IF(B72="","",VLOOKUP(B72,入力シート!$B$113:$CN$122,18,FALSE))</f>
        <v/>
      </c>
      <c r="AH72" s="586" t="str">
        <f>IF(B72="","",VLOOKUP(B72,入力シート!$B$113:$CN$122,73,FALSE))</f>
        <v/>
      </c>
      <c r="AI72" s="587"/>
      <c r="AJ72" s="587"/>
      <c r="AK72" s="587"/>
      <c r="AL72" s="587"/>
      <c r="AM72" s="587" t="str">
        <f>IF(B72="","",VLOOKUP(B72,入力シート!$B$113:$CN$122,81,FALSE))</f>
        <v/>
      </c>
      <c r="AN72" s="587"/>
      <c r="AO72" s="587"/>
      <c r="AP72" s="587"/>
      <c r="AQ72" s="587"/>
      <c r="AR72" s="587"/>
      <c r="AS72" s="587"/>
      <c r="AT72" s="587"/>
      <c r="AU72" s="587"/>
      <c r="AV72" s="41"/>
    </row>
    <row r="73" spans="2:48">
      <c r="B73" s="140" t="str">
        <f>IF(入力シート!D118="","",入力シート!B118)</f>
        <v/>
      </c>
      <c r="C73" s="224" t="str">
        <f>IF(B73="","",VLOOKUP(B73,入力シート!$B$113:$CN$122,3,FALSE))</f>
        <v/>
      </c>
      <c r="D73" s="224"/>
      <c r="E73" s="224"/>
      <c r="F73" s="224"/>
      <c r="G73" s="224"/>
      <c r="H73" s="224"/>
      <c r="I73" s="224"/>
      <c r="J73" s="224"/>
      <c r="K73" s="225"/>
      <c r="L73" s="191" t="str">
        <f t="shared" si="8"/>
        <v/>
      </c>
      <c r="M73" s="192"/>
      <c r="N73" s="192"/>
      <c r="O73" s="193"/>
      <c r="P73" s="191" t="str">
        <f>IF(B73="","",VLOOKUP(B73,入力シート!$B$113:$CN$122,41,FALSE))</f>
        <v/>
      </c>
      <c r="Q73" s="192"/>
      <c r="R73" s="192"/>
      <c r="S73" s="192"/>
      <c r="T73" s="64" t="str">
        <f>IF(入力シート!D118="","","-")</f>
        <v/>
      </c>
      <c r="U73" s="195" t="str">
        <f t="shared" si="9"/>
        <v/>
      </c>
      <c r="V73" s="196"/>
      <c r="W73" s="194" t="str">
        <f>IF(B73="","",VLOOKUP(B73,入力シート!$B$113:$CN$122,49,FALSE))</f>
        <v/>
      </c>
      <c r="X73" s="195"/>
      <c r="Y73" s="195"/>
      <c r="Z73" s="196"/>
      <c r="AA73" s="194" t="str">
        <f>IF(B73="","",VLOOKUP(B73,入力シート!$B$113:$CN$122,45,FALSE))</f>
        <v/>
      </c>
      <c r="AB73" s="195"/>
      <c r="AC73" s="195"/>
      <c r="AD73" s="196"/>
      <c r="AE73" s="35" t="str">
        <f>IF(B73="","",VLOOKUP(B73,入力シート!$B$113:$CN$122,15,FALSE))</f>
        <v/>
      </c>
      <c r="AF73" s="61" t="str">
        <f>IF(入力シート!D118="","","～")</f>
        <v/>
      </c>
      <c r="AG73" s="36" t="str">
        <f>IF(B73="","",VLOOKUP(B73,入力シート!$B$113:$CN$122,18,FALSE))</f>
        <v/>
      </c>
      <c r="AH73" s="586" t="str">
        <f>IF(B73="","",VLOOKUP(B73,入力シート!$B$113:$CN$122,73,FALSE))</f>
        <v/>
      </c>
      <c r="AI73" s="587"/>
      <c r="AJ73" s="587"/>
      <c r="AK73" s="587"/>
      <c r="AL73" s="587"/>
      <c r="AM73" s="587" t="str">
        <f>IF(B73="","",VLOOKUP(B73,入力シート!$B$113:$CN$122,81,FALSE))</f>
        <v/>
      </c>
      <c r="AN73" s="587"/>
      <c r="AO73" s="587"/>
      <c r="AP73" s="587"/>
      <c r="AQ73" s="587"/>
      <c r="AR73" s="587"/>
      <c r="AS73" s="587"/>
      <c r="AT73" s="587"/>
      <c r="AU73" s="587"/>
      <c r="AV73" s="41"/>
    </row>
    <row r="74" spans="2:48">
      <c r="B74" s="140" t="str">
        <f>IF(入力シート!D119="","",入力シート!B119)</f>
        <v/>
      </c>
      <c r="C74" s="224" t="str">
        <f>IF(B74="","",VLOOKUP(B74,入力シート!$B$113:$CN$122,3,FALSE))</f>
        <v/>
      </c>
      <c r="D74" s="224"/>
      <c r="E74" s="224"/>
      <c r="F74" s="224"/>
      <c r="G74" s="224"/>
      <c r="H74" s="224"/>
      <c r="I74" s="224"/>
      <c r="J74" s="224"/>
      <c r="K74" s="225"/>
      <c r="L74" s="191" t="str">
        <f t="shared" si="8"/>
        <v/>
      </c>
      <c r="M74" s="192"/>
      <c r="N74" s="192"/>
      <c r="O74" s="193"/>
      <c r="P74" s="191" t="str">
        <f>IF(B74="","",VLOOKUP(B74,入力シート!$B$113:$CN$122,41,FALSE))</f>
        <v/>
      </c>
      <c r="Q74" s="192"/>
      <c r="R74" s="192"/>
      <c r="S74" s="192"/>
      <c r="T74" s="64" t="str">
        <f>IF(入力シート!D119="","","-")</f>
        <v/>
      </c>
      <c r="U74" s="195" t="str">
        <f t="shared" si="9"/>
        <v/>
      </c>
      <c r="V74" s="196"/>
      <c r="W74" s="194" t="str">
        <f>IF(B74="","",VLOOKUP(B74,入力シート!$B$113:$CN$122,49,FALSE))</f>
        <v/>
      </c>
      <c r="X74" s="195"/>
      <c r="Y74" s="195"/>
      <c r="Z74" s="196"/>
      <c r="AA74" s="194" t="str">
        <f>IF(B74="","",VLOOKUP(B74,入力シート!$B$113:$CN$122,45,FALSE))</f>
        <v/>
      </c>
      <c r="AB74" s="195"/>
      <c r="AC74" s="195"/>
      <c r="AD74" s="196"/>
      <c r="AE74" s="35" t="str">
        <f>IF(B74="","",VLOOKUP(B74,入力シート!$B$113:$CN$122,15,FALSE))</f>
        <v/>
      </c>
      <c r="AF74" s="61" t="str">
        <f>IF(入力シート!D119="","","～")</f>
        <v/>
      </c>
      <c r="AG74" s="36" t="str">
        <f>IF(B74="","",VLOOKUP(B74,入力シート!$B$113:$CN$122,18,FALSE))</f>
        <v/>
      </c>
      <c r="AH74" s="586" t="str">
        <f>IF(B74="","",VLOOKUP(B74,入力シート!$B$113:$CN$122,73,FALSE))</f>
        <v/>
      </c>
      <c r="AI74" s="587"/>
      <c r="AJ74" s="587"/>
      <c r="AK74" s="587"/>
      <c r="AL74" s="587"/>
      <c r="AM74" s="587" t="str">
        <f>IF(B74="","",VLOOKUP(B74,入力シート!$B$113:$CN$122,81,FALSE))</f>
        <v/>
      </c>
      <c r="AN74" s="587"/>
      <c r="AO74" s="587"/>
      <c r="AP74" s="587"/>
      <c r="AQ74" s="587"/>
      <c r="AR74" s="587"/>
      <c r="AS74" s="587"/>
      <c r="AT74" s="587"/>
      <c r="AU74" s="587"/>
      <c r="AV74" s="41"/>
    </row>
    <row r="75" spans="2:48">
      <c r="B75" s="140" t="str">
        <f>IF(入力シート!D120="","",入力シート!B120)</f>
        <v/>
      </c>
      <c r="C75" s="224" t="str">
        <f>IF(B75="","",VLOOKUP(B75,入力シート!$B$113:$CN$122,3,FALSE))</f>
        <v/>
      </c>
      <c r="D75" s="224"/>
      <c r="E75" s="224"/>
      <c r="F75" s="224"/>
      <c r="G75" s="224"/>
      <c r="H75" s="224"/>
      <c r="I75" s="224"/>
      <c r="J75" s="224"/>
      <c r="K75" s="225"/>
      <c r="L75" s="191" t="str">
        <f t="shared" si="8"/>
        <v/>
      </c>
      <c r="M75" s="192"/>
      <c r="N75" s="192"/>
      <c r="O75" s="193"/>
      <c r="P75" s="191" t="str">
        <f>IF(B75="","",VLOOKUP(B75,入力シート!$B$113:$CN$122,41,FALSE))</f>
        <v/>
      </c>
      <c r="Q75" s="192"/>
      <c r="R75" s="192"/>
      <c r="S75" s="192"/>
      <c r="T75" s="64" t="str">
        <f>IF(入力シート!D120="","","-")</f>
        <v/>
      </c>
      <c r="U75" s="195" t="str">
        <f t="shared" si="9"/>
        <v/>
      </c>
      <c r="V75" s="196"/>
      <c r="W75" s="194" t="str">
        <f>IF(B75="","",VLOOKUP(B75,入力シート!$B$113:$CN$122,49,FALSE))</f>
        <v/>
      </c>
      <c r="X75" s="195"/>
      <c r="Y75" s="195"/>
      <c r="Z75" s="196"/>
      <c r="AA75" s="194" t="str">
        <f>IF(B75="","",VLOOKUP(B75,入力シート!$B$113:$CN$122,45,FALSE))</f>
        <v/>
      </c>
      <c r="AB75" s="195"/>
      <c r="AC75" s="195"/>
      <c r="AD75" s="196"/>
      <c r="AE75" s="35" t="str">
        <f>IF(B75="","",VLOOKUP(B75,入力シート!$B$113:$CN$122,15,FALSE))</f>
        <v/>
      </c>
      <c r="AF75" s="61" t="str">
        <f>IF(入力シート!D120="","","～")</f>
        <v/>
      </c>
      <c r="AG75" s="36" t="str">
        <f>IF(B75="","",VLOOKUP(B75,入力シート!$B$113:$CN$122,18,FALSE))</f>
        <v/>
      </c>
      <c r="AH75" s="586" t="str">
        <f>IF(B75="","",VLOOKUP(B75,入力シート!$B$113:$CN$122,73,FALSE))</f>
        <v/>
      </c>
      <c r="AI75" s="587"/>
      <c r="AJ75" s="587"/>
      <c r="AK75" s="587"/>
      <c r="AL75" s="587"/>
      <c r="AM75" s="587" t="str">
        <f>IF(B75="","",VLOOKUP(B75,入力シート!$B$113:$CN$122,81,FALSE))</f>
        <v/>
      </c>
      <c r="AN75" s="587"/>
      <c r="AO75" s="587"/>
      <c r="AP75" s="587"/>
      <c r="AQ75" s="587"/>
      <c r="AR75" s="587"/>
      <c r="AS75" s="587"/>
      <c r="AT75" s="587"/>
      <c r="AU75" s="587"/>
      <c r="AV75" s="41"/>
    </row>
    <row r="76" spans="2:48">
      <c r="B76" s="140" t="str">
        <f>IF(入力シート!D121="","",入力シート!B121)</f>
        <v/>
      </c>
      <c r="C76" s="224" t="str">
        <f>IF(B76="","",VLOOKUP(B76,入力シート!$B$113:$CN$122,3,FALSE))</f>
        <v/>
      </c>
      <c r="D76" s="224"/>
      <c r="E76" s="224"/>
      <c r="F76" s="224"/>
      <c r="G76" s="224"/>
      <c r="H76" s="224"/>
      <c r="I76" s="224"/>
      <c r="J76" s="224"/>
      <c r="K76" s="225"/>
      <c r="L76" s="191" t="str">
        <f t="shared" si="8"/>
        <v/>
      </c>
      <c r="M76" s="192"/>
      <c r="N76" s="192"/>
      <c r="O76" s="193"/>
      <c r="P76" s="191" t="str">
        <f>IF(B76="","",VLOOKUP(B76,入力シート!$B$113:$CN$122,41,FALSE))</f>
        <v/>
      </c>
      <c r="Q76" s="192"/>
      <c r="R76" s="192"/>
      <c r="S76" s="192"/>
      <c r="T76" s="64" t="str">
        <f>IF(入力シート!D121="","","-")</f>
        <v/>
      </c>
      <c r="U76" s="195" t="str">
        <f t="shared" si="9"/>
        <v/>
      </c>
      <c r="V76" s="196"/>
      <c r="W76" s="194" t="str">
        <f>IF(B76="","",VLOOKUP(B76,入力シート!$B$113:$CN$122,49,FALSE))</f>
        <v/>
      </c>
      <c r="X76" s="195"/>
      <c r="Y76" s="195"/>
      <c r="Z76" s="196"/>
      <c r="AA76" s="194" t="str">
        <f>IF(B76="","",VLOOKUP(B76,入力シート!$B$113:$CN$122,45,FALSE))</f>
        <v/>
      </c>
      <c r="AB76" s="195"/>
      <c r="AC76" s="195"/>
      <c r="AD76" s="196"/>
      <c r="AE76" s="35" t="str">
        <f>IF(B76="","",VLOOKUP(B76,入力シート!$B$113:$CN$122,15,FALSE))</f>
        <v/>
      </c>
      <c r="AF76" s="61" t="str">
        <f>IF(入力シート!D121="","","～")</f>
        <v/>
      </c>
      <c r="AG76" s="36" t="str">
        <f>IF(B76="","",VLOOKUP(B76,入力シート!$B$113:$CN$122,18,FALSE))</f>
        <v/>
      </c>
      <c r="AH76" s="586" t="str">
        <f>IF(B76="","",VLOOKUP(B76,入力シート!$B$113:$CN$122,73,FALSE))</f>
        <v/>
      </c>
      <c r="AI76" s="587"/>
      <c r="AJ76" s="587"/>
      <c r="AK76" s="587"/>
      <c r="AL76" s="587"/>
      <c r="AM76" s="587" t="str">
        <f>IF(B76="","",VLOOKUP(B76,入力シート!$B$113:$CN$122,81,FALSE))</f>
        <v/>
      </c>
      <c r="AN76" s="587"/>
      <c r="AO76" s="587"/>
      <c r="AP76" s="587"/>
      <c r="AQ76" s="587"/>
      <c r="AR76" s="587"/>
      <c r="AS76" s="587"/>
      <c r="AT76" s="587"/>
      <c r="AU76" s="587"/>
      <c r="AV76" s="41"/>
    </row>
    <row r="77" spans="2:48">
      <c r="B77" s="140" t="str">
        <f>IF(入力シート!D122="","",入力シート!B122)</f>
        <v/>
      </c>
      <c r="C77" s="224" t="str">
        <f>IF(B77="","",VLOOKUP(B77,入力シート!$B$113:$CN$122,3,FALSE))</f>
        <v/>
      </c>
      <c r="D77" s="224"/>
      <c r="E77" s="224"/>
      <c r="F77" s="224"/>
      <c r="G77" s="224"/>
      <c r="H77" s="224"/>
      <c r="I77" s="224"/>
      <c r="J77" s="224"/>
      <c r="K77" s="225"/>
      <c r="L77" s="191" t="str">
        <f t="shared" si="8"/>
        <v/>
      </c>
      <c r="M77" s="192"/>
      <c r="N77" s="192"/>
      <c r="O77" s="193"/>
      <c r="P77" s="191" t="str">
        <f>IF(B77="","",VLOOKUP(B77,入力シート!$B$113:$CN$122,41,FALSE))</f>
        <v/>
      </c>
      <c r="Q77" s="192"/>
      <c r="R77" s="192"/>
      <c r="S77" s="192"/>
      <c r="T77" s="64" t="str">
        <f>IF(入力シート!D122="","","-")</f>
        <v/>
      </c>
      <c r="U77" s="195" t="str">
        <f t="shared" si="9"/>
        <v/>
      </c>
      <c r="V77" s="196"/>
      <c r="W77" s="194" t="str">
        <f>IF(B77="","",VLOOKUP(B77,入力シート!$B$113:$CN$122,49,FALSE))</f>
        <v/>
      </c>
      <c r="X77" s="195"/>
      <c r="Y77" s="195"/>
      <c r="Z77" s="196"/>
      <c r="AA77" s="194" t="str">
        <f>IF(B77="","",VLOOKUP(B77,入力シート!$B$113:$CN$122,45,FALSE))</f>
        <v/>
      </c>
      <c r="AB77" s="195"/>
      <c r="AC77" s="195"/>
      <c r="AD77" s="196"/>
      <c r="AE77" s="35" t="str">
        <f>IF(B77="","",VLOOKUP(B77,入力シート!$B$113:$CN$122,15,FALSE))</f>
        <v/>
      </c>
      <c r="AF77" s="61" t="str">
        <f>IF(入力シート!D122="","","～")</f>
        <v/>
      </c>
      <c r="AG77" s="36" t="str">
        <f>IF(B77="","",VLOOKUP(B77,入力シート!$B$113:$CN$122,18,FALSE))</f>
        <v/>
      </c>
      <c r="AH77" s="586" t="str">
        <f>IF(B77="","",VLOOKUP(B77,入力シート!$B$113:$CN$122,73,FALSE))</f>
        <v/>
      </c>
      <c r="AI77" s="587"/>
      <c r="AJ77" s="587"/>
      <c r="AK77" s="587"/>
      <c r="AL77" s="587"/>
      <c r="AM77" s="587" t="str">
        <f>IF(B77="","",VLOOKUP(B77,入力シート!$B$113:$CN$122,81,FALSE))</f>
        <v/>
      </c>
      <c r="AN77" s="587"/>
      <c r="AO77" s="587"/>
      <c r="AP77" s="587"/>
      <c r="AQ77" s="587"/>
      <c r="AR77" s="587"/>
      <c r="AS77" s="587"/>
      <c r="AT77" s="587"/>
      <c r="AU77" s="587"/>
      <c r="AV77" s="41"/>
    </row>
    <row r="78" spans="2:48">
      <c r="B78" s="14"/>
      <c r="C78" s="32"/>
      <c r="D78" s="32"/>
      <c r="E78" s="32"/>
      <c r="F78" s="32"/>
      <c r="G78" s="32"/>
      <c r="H78" s="32"/>
      <c r="I78" s="32"/>
      <c r="J78" s="32"/>
      <c r="K78" s="33"/>
      <c r="L78" s="65"/>
      <c r="M78" s="66"/>
      <c r="N78" s="66"/>
      <c r="O78" s="67"/>
      <c r="P78" s="68"/>
      <c r="Q78" s="64"/>
      <c r="R78" s="64"/>
      <c r="S78" s="64"/>
      <c r="T78" s="64"/>
      <c r="U78" s="64"/>
      <c r="V78" s="69"/>
      <c r="W78" s="68"/>
      <c r="X78" s="64"/>
      <c r="Y78" s="64"/>
      <c r="Z78" s="69"/>
      <c r="AA78" s="57"/>
      <c r="AB78" s="58"/>
      <c r="AC78" s="58"/>
      <c r="AD78" s="59"/>
      <c r="AE78" s="101"/>
      <c r="AF78" s="61"/>
      <c r="AG78" s="102"/>
      <c r="AH78" s="29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41"/>
    </row>
    <row r="79" spans="2:48">
      <c r="B79" s="362" t="s">
        <v>78</v>
      </c>
      <c r="C79" s="363"/>
      <c r="D79" s="363"/>
      <c r="E79" s="363"/>
      <c r="F79" s="363"/>
      <c r="G79" s="363"/>
      <c r="H79" s="363"/>
      <c r="I79" s="363"/>
      <c r="J79" s="363"/>
      <c r="K79" s="364"/>
      <c r="L79" s="65"/>
      <c r="M79" s="66"/>
      <c r="N79" s="66"/>
      <c r="O79" s="67"/>
      <c r="P79" s="68"/>
      <c r="Q79" s="64"/>
      <c r="R79" s="64"/>
      <c r="S79" s="64"/>
      <c r="T79" s="64"/>
      <c r="U79" s="64"/>
      <c r="V79" s="69"/>
      <c r="W79" s="68"/>
      <c r="X79" s="64"/>
      <c r="Y79" s="64"/>
      <c r="Z79" s="69"/>
      <c r="AA79" s="57"/>
      <c r="AB79" s="58"/>
      <c r="AC79" s="58"/>
      <c r="AD79" s="59"/>
      <c r="AE79" s="101"/>
      <c r="AF79" s="61"/>
      <c r="AG79" s="102"/>
      <c r="AH79" s="228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41"/>
    </row>
    <row r="80" spans="2:48">
      <c r="B80" s="14"/>
      <c r="C80" s="363" t="s">
        <v>77</v>
      </c>
      <c r="D80" s="363"/>
      <c r="E80" s="363"/>
      <c r="F80" s="363"/>
      <c r="G80" s="363"/>
      <c r="H80" s="363"/>
      <c r="I80" s="363"/>
      <c r="J80" s="363"/>
      <c r="K80" s="364"/>
      <c r="L80" s="65"/>
      <c r="M80" s="66"/>
      <c r="N80" s="66"/>
      <c r="O80" s="67"/>
      <c r="P80" s="68"/>
      <c r="Q80" s="64"/>
      <c r="R80" s="64"/>
      <c r="S80" s="64"/>
      <c r="T80" s="64"/>
      <c r="U80" s="64"/>
      <c r="V80" s="69"/>
      <c r="W80" s="237">
        <f>SUM(W81:Z90)</f>
        <v>0</v>
      </c>
      <c r="X80" s="238"/>
      <c r="Y80" s="238"/>
      <c r="Z80" s="239"/>
      <c r="AA80" s="57"/>
      <c r="AB80" s="58"/>
      <c r="AC80" s="58"/>
      <c r="AD80" s="59"/>
      <c r="AE80" s="101"/>
      <c r="AF80" s="61"/>
      <c r="AG80" s="102"/>
      <c r="AH80" s="234" t="s">
        <v>303</v>
      </c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6"/>
      <c r="AV80" s="41"/>
    </row>
    <row r="81" spans="2:48">
      <c r="B81" s="140" t="str">
        <f>IF(入力シート!D113="","",入力シート!B113)</f>
        <v/>
      </c>
      <c r="C81" s="224" t="str">
        <f>IF(B81="","",VLOOKUP(B81,入力シート!$B$113:$CN$122,3,FALSE))</f>
        <v/>
      </c>
      <c r="D81" s="224"/>
      <c r="E81" s="224"/>
      <c r="F81" s="224"/>
      <c r="G81" s="224"/>
      <c r="H81" s="224"/>
      <c r="I81" s="224"/>
      <c r="J81" s="224"/>
      <c r="K81" s="225"/>
      <c r="L81" s="191" t="str">
        <f>P81</f>
        <v/>
      </c>
      <c r="M81" s="192"/>
      <c r="N81" s="192"/>
      <c r="O81" s="193"/>
      <c r="P81" s="194" t="str">
        <f>IF(B81="","",SUM((VLOOKUP(B81,入力シート!$B$113:$CN$122,53,FALSE)),(VLOOKUP(B81,入力シート!$B$113:$CN$122,56,FALSE)),(VLOOKUP(B81,入力シート!$B$113:$CN$122,59,FALSE)),(VLOOKUP(B81,入力シート!$B$113:$CN$122,62,FALSE))))</f>
        <v/>
      </c>
      <c r="Q81" s="195"/>
      <c r="R81" s="195"/>
      <c r="S81" s="195"/>
      <c r="T81" s="64" t="str">
        <f>IF(入力シート!D113="","","-")</f>
        <v/>
      </c>
      <c r="U81" s="195" t="str">
        <f>AA81</f>
        <v/>
      </c>
      <c r="V81" s="196"/>
      <c r="W81" s="194" t="str">
        <f>IF(B81="","",VLOOKUP(B81,入力シート!$B$113:$CN$122,69,FALSE))</f>
        <v/>
      </c>
      <c r="X81" s="195"/>
      <c r="Y81" s="195"/>
      <c r="Z81" s="196"/>
      <c r="AA81" s="197" t="str">
        <f>IF(B81="","",VLOOKUP(B81,入力シート!$B$113:$CN$122,65,FALSE))</f>
        <v/>
      </c>
      <c r="AB81" s="198"/>
      <c r="AC81" s="198"/>
      <c r="AD81" s="199"/>
      <c r="AE81" s="35" t="str">
        <f>IF(入力シート!D113="","",入力シート!P113)</f>
        <v/>
      </c>
      <c r="AF81" s="61" t="str">
        <f>IF(入力シート!D113="","","～")</f>
        <v/>
      </c>
      <c r="AG81" s="36" t="str">
        <f>IF(入力シート!D113="","",入力シート!S113)</f>
        <v/>
      </c>
      <c r="AH81" s="586" t="str">
        <f>IF(入力シート!D113="","",入力シート!BV113)</f>
        <v/>
      </c>
      <c r="AI81" s="587"/>
      <c r="AJ81" s="587"/>
      <c r="AK81" s="587"/>
      <c r="AL81" s="587"/>
      <c r="AM81" s="587" t="str">
        <f>IF(入力シート!D113="","",入力シート!CD113)</f>
        <v/>
      </c>
      <c r="AN81" s="587"/>
      <c r="AO81" s="587"/>
      <c r="AP81" s="587"/>
      <c r="AQ81" s="587"/>
      <c r="AR81" s="587"/>
      <c r="AS81" s="587"/>
      <c r="AT81" s="587"/>
      <c r="AU81" s="587"/>
      <c r="AV81" s="41"/>
    </row>
    <row r="82" spans="2:48">
      <c r="B82" s="140" t="str">
        <f>IF(入力シート!D114="","",入力シート!B114)</f>
        <v/>
      </c>
      <c r="C82" s="224" t="str">
        <f>IF(B82="","",VLOOKUP(B82,入力シート!$B$113:$CN$122,3,FALSE))</f>
        <v/>
      </c>
      <c r="D82" s="224"/>
      <c r="E82" s="224"/>
      <c r="F82" s="224"/>
      <c r="G82" s="224"/>
      <c r="H82" s="224"/>
      <c r="I82" s="224"/>
      <c r="J82" s="224"/>
      <c r="K82" s="225"/>
      <c r="L82" s="191" t="str">
        <f t="shared" ref="L82:L90" si="10">P82</f>
        <v/>
      </c>
      <c r="M82" s="192"/>
      <c r="N82" s="192"/>
      <c r="O82" s="193"/>
      <c r="P82" s="194" t="str">
        <f>IF(B82="","",SUM((VLOOKUP(B82,入力シート!$B$113:$CN$122,53,FALSE)),(VLOOKUP(B82,入力シート!$B$113:$CN$122,56,FALSE)),(VLOOKUP(B82,入力シート!$B$113:$CN$122,59,FALSE)),(VLOOKUP(B82,入力シート!$B$113:$CN$122,62,FALSE))))</f>
        <v/>
      </c>
      <c r="Q82" s="195"/>
      <c r="R82" s="195"/>
      <c r="S82" s="195"/>
      <c r="T82" s="64" t="str">
        <f>IF(入力シート!D114="","","-")</f>
        <v/>
      </c>
      <c r="U82" s="195" t="str">
        <f t="shared" ref="U82:U90" si="11">AA82</f>
        <v/>
      </c>
      <c r="V82" s="196"/>
      <c r="W82" s="194" t="str">
        <f>IF(B82="","",VLOOKUP(B82,入力シート!$B$113:$CN$122,69,FALSE))</f>
        <v/>
      </c>
      <c r="X82" s="195"/>
      <c r="Y82" s="195"/>
      <c r="Z82" s="196"/>
      <c r="AA82" s="197" t="str">
        <f>IF(B82="","",VLOOKUP(B82,入力シート!$B$113:$CN$122,65,FALSE))</f>
        <v/>
      </c>
      <c r="AB82" s="198"/>
      <c r="AC82" s="198"/>
      <c r="AD82" s="199"/>
      <c r="AE82" s="35" t="str">
        <f>IF(入力シート!D114="","",入力シート!P114)</f>
        <v/>
      </c>
      <c r="AF82" s="61" t="str">
        <f>IF(入力シート!D114="","","～")</f>
        <v/>
      </c>
      <c r="AG82" s="36" t="str">
        <f>IF(入力シート!D114="","",入力シート!S114)</f>
        <v/>
      </c>
      <c r="AH82" s="586" t="str">
        <f>IF(入力シート!D114="","",入力シート!BV114)</f>
        <v/>
      </c>
      <c r="AI82" s="587"/>
      <c r="AJ82" s="587"/>
      <c r="AK82" s="587"/>
      <c r="AL82" s="587"/>
      <c r="AM82" s="587" t="str">
        <f>IF(入力シート!D114="","",入力シート!CD114)</f>
        <v/>
      </c>
      <c r="AN82" s="587"/>
      <c r="AO82" s="587"/>
      <c r="AP82" s="587"/>
      <c r="AQ82" s="587"/>
      <c r="AR82" s="587"/>
      <c r="AS82" s="587"/>
      <c r="AT82" s="587"/>
      <c r="AU82" s="587"/>
      <c r="AV82" s="41"/>
    </row>
    <row r="83" spans="2:48">
      <c r="B83" s="140" t="str">
        <f>IF(入力シート!D115="","",入力シート!B115)</f>
        <v/>
      </c>
      <c r="C83" s="224" t="str">
        <f>IF(B83="","",VLOOKUP(B83,入力シート!$B$113:$CN$122,3,FALSE))</f>
        <v/>
      </c>
      <c r="D83" s="224"/>
      <c r="E83" s="224"/>
      <c r="F83" s="224"/>
      <c r="G83" s="224"/>
      <c r="H83" s="224"/>
      <c r="I83" s="224"/>
      <c r="J83" s="224"/>
      <c r="K83" s="225"/>
      <c r="L83" s="191" t="str">
        <f t="shared" si="10"/>
        <v/>
      </c>
      <c r="M83" s="192"/>
      <c r="N83" s="192"/>
      <c r="O83" s="193"/>
      <c r="P83" s="194" t="str">
        <f>IF(B83="","",SUM((VLOOKUP(B83,入力シート!$B$113:$CN$122,53,FALSE)),(VLOOKUP(B83,入力シート!$B$113:$CN$122,56,FALSE)),(VLOOKUP(B83,入力シート!$B$113:$CN$122,59,FALSE)),(VLOOKUP(B83,入力シート!$B$113:$CN$122,62,FALSE))))</f>
        <v/>
      </c>
      <c r="Q83" s="195"/>
      <c r="R83" s="195"/>
      <c r="S83" s="195"/>
      <c r="T83" s="64" t="str">
        <f>IF(入力シート!D115="","","-")</f>
        <v/>
      </c>
      <c r="U83" s="195" t="str">
        <f t="shared" si="11"/>
        <v/>
      </c>
      <c r="V83" s="196"/>
      <c r="W83" s="194" t="str">
        <f>IF(B83="","",VLOOKUP(B83,入力シート!$B$113:$CN$122,69,FALSE))</f>
        <v/>
      </c>
      <c r="X83" s="195"/>
      <c r="Y83" s="195"/>
      <c r="Z83" s="196"/>
      <c r="AA83" s="197" t="str">
        <f>IF(B83="","",VLOOKUP(B83,入力シート!$B$113:$CN$122,65,FALSE))</f>
        <v/>
      </c>
      <c r="AB83" s="198"/>
      <c r="AC83" s="198"/>
      <c r="AD83" s="199"/>
      <c r="AE83" s="35" t="str">
        <f>IF(入力シート!D115="","",入力シート!P115)</f>
        <v/>
      </c>
      <c r="AF83" s="61" t="str">
        <f>IF(入力シート!D115="","","～")</f>
        <v/>
      </c>
      <c r="AG83" s="36" t="str">
        <f>IF(入力シート!D115="","",入力シート!S115)</f>
        <v/>
      </c>
      <c r="AH83" s="586" t="str">
        <f>IF(入力シート!D115="","",入力シート!BV115)</f>
        <v/>
      </c>
      <c r="AI83" s="587"/>
      <c r="AJ83" s="587"/>
      <c r="AK83" s="587"/>
      <c r="AL83" s="587"/>
      <c r="AM83" s="587" t="str">
        <f>IF(入力シート!D115="","",入力シート!CD115)</f>
        <v/>
      </c>
      <c r="AN83" s="587"/>
      <c r="AO83" s="587"/>
      <c r="AP83" s="587"/>
      <c r="AQ83" s="587"/>
      <c r="AR83" s="587"/>
      <c r="AS83" s="587"/>
      <c r="AT83" s="587"/>
      <c r="AU83" s="587"/>
      <c r="AV83" s="41"/>
    </row>
    <row r="84" spans="2:48">
      <c r="B84" s="140" t="str">
        <f>IF(入力シート!D116="","",入力シート!B116)</f>
        <v/>
      </c>
      <c r="C84" s="224" t="str">
        <f>IF(B84="","",VLOOKUP(B84,入力シート!$B$113:$CN$122,3,FALSE))</f>
        <v/>
      </c>
      <c r="D84" s="224"/>
      <c r="E84" s="224"/>
      <c r="F84" s="224"/>
      <c r="G84" s="224"/>
      <c r="H84" s="224"/>
      <c r="I84" s="224"/>
      <c r="J84" s="224"/>
      <c r="K84" s="225"/>
      <c r="L84" s="191" t="str">
        <f t="shared" si="10"/>
        <v/>
      </c>
      <c r="M84" s="192"/>
      <c r="N84" s="192"/>
      <c r="O84" s="193"/>
      <c r="P84" s="194" t="str">
        <f>IF(B84="","",SUM((VLOOKUP(B84,入力シート!$B$113:$CN$122,53,FALSE)),(VLOOKUP(B84,入力シート!$B$113:$CN$122,56,FALSE)),(VLOOKUP(B84,入力シート!$B$113:$CN$122,59,FALSE)),(VLOOKUP(B84,入力シート!$B$113:$CN$122,62,FALSE))))</f>
        <v/>
      </c>
      <c r="Q84" s="195"/>
      <c r="R84" s="195"/>
      <c r="S84" s="195"/>
      <c r="T84" s="64" t="str">
        <f>IF(入力シート!D116="","","-")</f>
        <v/>
      </c>
      <c r="U84" s="195" t="str">
        <f t="shared" si="11"/>
        <v/>
      </c>
      <c r="V84" s="196"/>
      <c r="W84" s="194" t="str">
        <f>IF(B84="","",VLOOKUP(B84,入力シート!$B$113:$CN$122,69,FALSE))</f>
        <v/>
      </c>
      <c r="X84" s="195"/>
      <c r="Y84" s="195"/>
      <c r="Z84" s="196"/>
      <c r="AA84" s="197" t="str">
        <f>IF(B84="","",VLOOKUP(B84,入力シート!$B$113:$CN$122,65,FALSE))</f>
        <v/>
      </c>
      <c r="AB84" s="198"/>
      <c r="AC84" s="198"/>
      <c r="AD84" s="199"/>
      <c r="AE84" s="35" t="str">
        <f>IF(入力シート!D116="","",入力シート!P116)</f>
        <v/>
      </c>
      <c r="AF84" s="61" t="str">
        <f>IF(入力シート!D116="","","～")</f>
        <v/>
      </c>
      <c r="AG84" s="36" t="str">
        <f>IF(入力シート!D116="","",入力シート!S116)</f>
        <v/>
      </c>
      <c r="AH84" s="586" t="str">
        <f>IF(入力シート!D116="","",入力シート!BV116)</f>
        <v/>
      </c>
      <c r="AI84" s="587"/>
      <c r="AJ84" s="587"/>
      <c r="AK84" s="587"/>
      <c r="AL84" s="587"/>
      <c r="AM84" s="587" t="str">
        <f>IF(入力シート!D116="","",入力シート!CD116)</f>
        <v/>
      </c>
      <c r="AN84" s="587"/>
      <c r="AO84" s="587"/>
      <c r="AP84" s="587"/>
      <c r="AQ84" s="587"/>
      <c r="AR84" s="587"/>
      <c r="AS84" s="587"/>
      <c r="AT84" s="587"/>
      <c r="AU84" s="587"/>
      <c r="AV84" s="41"/>
    </row>
    <row r="85" spans="2:48">
      <c r="B85" s="140" t="str">
        <f>IF(入力シート!D117="","",入力シート!B117)</f>
        <v/>
      </c>
      <c r="C85" s="224" t="str">
        <f>IF(B85="","",VLOOKUP(B85,入力シート!$B$113:$CN$122,3,FALSE))</f>
        <v/>
      </c>
      <c r="D85" s="224"/>
      <c r="E85" s="224"/>
      <c r="F85" s="224"/>
      <c r="G85" s="224"/>
      <c r="H85" s="224"/>
      <c r="I85" s="224"/>
      <c r="J85" s="224"/>
      <c r="K85" s="225"/>
      <c r="L85" s="191" t="str">
        <f t="shared" si="10"/>
        <v/>
      </c>
      <c r="M85" s="192"/>
      <c r="N85" s="192"/>
      <c r="O85" s="193"/>
      <c r="P85" s="194" t="str">
        <f>IF(B85="","",SUM((VLOOKUP(B85,入力シート!$B$113:$CN$122,53,FALSE)),(VLOOKUP(B85,入力シート!$B$113:$CN$122,56,FALSE)),(VLOOKUP(B85,入力シート!$B$113:$CN$122,59,FALSE)),(VLOOKUP(B85,入力シート!$B$113:$CN$122,62,FALSE))))</f>
        <v/>
      </c>
      <c r="Q85" s="195"/>
      <c r="R85" s="195"/>
      <c r="S85" s="195"/>
      <c r="T85" s="64" t="str">
        <f>IF(入力シート!D117="","","-")</f>
        <v/>
      </c>
      <c r="U85" s="195" t="str">
        <f t="shared" si="11"/>
        <v/>
      </c>
      <c r="V85" s="196"/>
      <c r="W85" s="194" t="str">
        <f>IF(B85="","",VLOOKUP(B85,入力シート!$B$113:$CN$122,69,FALSE))</f>
        <v/>
      </c>
      <c r="X85" s="195"/>
      <c r="Y85" s="195"/>
      <c r="Z85" s="196"/>
      <c r="AA85" s="197" t="str">
        <f>IF(B85="","",VLOOKUP(B85,入力シート!$B$113:$CN$122,65,FALSE))</f>
        <v/>
      </c>
      <c r="AB85" s="198"/>
      <c r="AC85" s="198"/>
      <c r="AD85" s="199"/>
      <c r="AE85" s="35" t="str">
        <f>IF(入力シート!D117="","",入力シート!P117)</f>
        <v/>
      </c>
      <c r="AF85" s="61" t="str">
        <f>IF(入力シート!D117="","","～")</f>
        <v/>
      </c>
      <c r="AG85" s="36" t="str">
        <f>IF(入力シート!D117="","",入力シート!S117)</f>
        <v/>
      </c>
      <c r="AH85" s="586" t="str">
        <f>IF(入力シート!D117="","",入力シート!BV117)</f>
        <v/>
      </c>
      <c r="AI85" s="587"/>
      <c r="AJ85" s="587"/>
      <c r="AK85" s="587"/>
      <c r="AL85" s="587"/>
      <c r="AM85" s="587" t="str">
        <f>IF(入力シート!D117="","",入力シート!CD117)</f>
        <v/>
      </c>
      <c r="AN85" s="587"/>
      <c r="AO85" s="587"/>
      <c r="AP85" s="587"/>
      <c r="AQ85" s="587"/>
      <c r="AR85" s="587"/>
      <c r="AS85" s="587"/>
      <c r="AT85" s="587"/>
      <c r="AU85" s="587"/>
      <c r="AV85" s="41"/>
    </row>
    <row r="86" spans="2:48">
      <c r="B86" s="140" t="str">
        <f>IF(入力シート!D118="","",入力シート!B118)</f>
        <v/>
      </c>
      <c r="C86" s="224" t="str">
        <f>IF(B86="","",VLOOKUP(B86,入力シート!$B$113:$CN$122,3,FALSE))</f>
        <v/>
      </c>
      <c r="D86" s="224"/>
      <c r="E86" s="224"/>
      <c r="F86" s="224"/>
      <c r="G86" s="224"/>
      <c r="H86" s="224"/>
      <c r="I86" s="224"/>
      <c r="J86" s="224"/>
      <c r="K86" s="225"/>
      <c r="L86" s="191" t="str">
        <f t="shared" si="10"/>
        <v/>
      </c>
      <c r="M86" s="192"/>
      <c r="N86" s="192"/>
      <c r="O86" s="193"/>
      <c r="P86" s="194" t="str">
        <f>IF(B86="","",SUM((VLOOKUP(B86,入力シート!$B$113:$CN$122,53,FALSE)),(VLOOKUP(B86,入力シート!$B$113:$CN$122,56,FALSE)),(VLOOKUP(B86,入力シート!$B$113:$CN$122,59,FALSE)),(VLOOKUP(B86,入力シート!$B$113:$CN$122,62,FALSE))))</f>
        <v/>
      </c>
      <c r="Q86" s="195"/>
      <c r="R86" s="195"/>
      <c r="S86" s="195"/>
      <c r="T86" s="64" t="str">
        <f>IF(入力シート!D118="","","-")</f>
        <v/>
      </c>
      <c r="U86" s="195" t="str">
        <f t="shared" si="11"/>
        <v/>
      </c>
      <c r="V86" s="196"/>
      <c r="W86" s="194" t="str">
        <f>IF(B86="","",VLOOKUP(B86,入力シート!$B$113:$CN$122,69,FALSE))</f>
        <v/>
      </c>
      <c r="X86" s="195"/>
      <c r="Y86" s="195"/>
      <c r="Z86" s="196"/>
      <c r="AA86" s="197" t="str">
        <f>IF(B86="","",VLOOKUP(B86,入力シート!$B$113:$CN$122,65,FALSE))</f>
        <v/>
      </c>
      <c r="AB86" s="198"/>
      <c r="AC86" s="198"/>
      <c r="AD86" s="199"/>
      <c r="AE86" s="35" t="str">
        <f>IF(入力シート!D118="","",入力シート!P118)</f>
        <v/>
      </c>
      <c r="AF86" s="61" t="str">
        <f>IF(入力シート!D118="","","～")</f>
        <v/>
      </c>
      <c r="AG86" s="36" t="str">
        <f>IF(入力シート!D118="","",入力シート!S118)</f>
        <v/>
      </c>
      <c r="AH86" s="586" t="str">
        <f>IF(入力シート!D118="","",入力シート!BV118)</f>
        <v/>
      </c>
      <c r="AI86" s="587"/>
      <c r="AJ86" s="587"/>
      <c r="AK86" s="587"/>
      <c r="AL86" s="587"/>
      <c r="AM86" s="587" t="str">
        <f>IF(入力シート!D118="","",入力シート!CD118)</f>
        <v/>
      </c>
      <c r="AN86" s="587"/>
      <c r="AO86" s="587"/>
      <c r="AP86" s="587"/>
      <c r="AQ86" s="587"/>
      <c r="AR86" s="587"/>
      <c r="AS86" s="587"/>
      <c r="AT86" s="587"/>
      <c r="AU86" s="587"/>
      <c r="AV86" s="41"/>
    </row>
    <row r="87" spans="2:48">
      <c r="B87" s="140" t="str">
        <f>IF(入力シート!D119="","",入力シート!B119)</f>
        <v/>
      </c>
      <c r="C87" s="224" t="str">
        <f>IF(B87="","",VLOOKUP(B87,入力シート!$B$113:$CN$122,3,FALSE))</f>
        <v/>
      </c>
      <c r="D87" s="224"/>
      <c r="E87" s="224"/>
      <c r="F87" s="224"/>
      <c r="G87" s="224"/>
      <c r="H87" s="224"/>
      <c r="I87" s="224"/>
      <c r="J87" s="224"/>
      <c r="K87" s="225"/>
      <c r="L87" s="191" t="str">
        <f t="shared" si="10"/>
        <v/>
      </c>
      <c r="M87" s="192"/>
      <c r="N87" s="192"/>
      <c r="O87" s="193"/>
      <c r="P87" s="194" t="str">
        <f>IF(B87="","",SUM((VLOOKUP(B87,入力シート!$B$113:$CN$122,53,FALSE)),(VLOOKUP(B87,入力シート!$B$113:$CN$122,56,FALSE)),(VLOOKUP(B87,入力シート!$B$113:$CN$122,59,FALSE)),(VLOOKUP(B87,入力シート!$B$113:$CN$122,62,FALSE))))</f>
        <v/>
      </c>
      <c r="Q87" s="195"/>
      <c r="R87" s="195"/>
      <c r="S87" s="195"/>
      <c r="T87" s="64" t="str">
        <f>IF(入力シート!D119="","","-")</f>
        <v/>
      </c>
      <c r="U87" s="195" t="str">
        <f t="shared" si="11"/>
        <v/>
      </c>
      <c r="V87" s="196"/>
      <c r="W87" s="194" t="str">
        <f>IF(B87="","",VLOOKUP(B87,入力シート!$B$113:$CN$122,69,FALSE))</f>
        <v/>
      </c>
      <c r="X87" s="195"/>
      <c r="Y87" s="195"/>
      <c r="Z87" s="196"/>
      <c r="AA87" s="197" t="str">
        <f>IF(B87="","",VLOOKUP(B87,入力シート!$B$113:$CN$122,65,FALSE))</f>
        <v/>
      </c>
      <c r="AB87" s="198"/>
      <c r="AC87" s="198"/>
      <c r="AD87" s="199"/>
      <c r="AE87" s="35" t="str">
        <f>IF(入力シート!D119="","",入力シート!P119)</f>
        <v/>
      </c>
      <c r="AF87" s="61" t="str">
        <f>IF(入力シート!D119="","","～")</f>
        <v/>
      </c>
      <c r="AG87" s="36" t="str">
        <f>IF(入力シート!D119="","",入力シート!S119)</f>
        <v/>
      </c>
      <c r="AH87" s="586" t="str">
        <f>IF(入力シート!D119="","",入力シート!BV119)</f>
        <v/>
      </c>
      <c r="AI87" s="587"/>
      <c r="AJ87" s="587"/>
      <c r="AK87" s="587"/>
      <c r="AL87" s="587"/>
      <c r="AM87" s="587" t="str">
        <f>IF(入力シート!D119="","",入力シート!CD119)</f>
        <v/>
      </c>
      <c r="AN87" s="587"/>
      <c r="AO87" s="587"/>
      <c r="AP87" s="587"/>
      <c r="AQ87" s="587"/>
      <c r="AR87" s="587"/>
      <c r="AS87" s="587"/>
      <c r="AT87" s="587"/>
      <c r="AU87" s="587"/>
      <c r="AV87" s="41"/>
    </row>
    <row r="88" spans="2:48">
      <c r="B88" s="140" t="str">
        <f>IF(入力シート!D120="","",入力シート!B120)</f>
        <v/>
      </c>
      <c r="C88" s="224" t="str">
        <f>IF(B88="","",VLOOKUP(B88,入力シート!$B$113:$CN$122,3,FALSE))</f>
        <v/>
      </c>
      <c r="D88" s="224"/>
      <c r="E88" s="224"/>
      <c r="F88" s="224"/>
      <c r="G88" s="224"/>
      <c r="H88" s="224"/>
      <c r="I88" s="224"/>
      <c r="J88" s="224"/>
      <c r="K88" s="225"/>
      <c r="L88" s="191" t="str">
        <f t="shared" si="10"/>
        <v/>
      </c>
      <c r="M88" s="192"/>
      <c r="N88" s="192"/>
      <c r="O88" s="193"/>
      <c r="P88" s="194" t="str">
        <f>IF(B88="","",SUM((VLOOKUP(B88,入力シート!$B$113:$CN$122,53,FALSE)),(VLOOKUP(B88,入力シート!$B$113:$CN$122,56,FALSE)),(VLOOKUP(B88,入力シート!$B$113:$CN$122,59,FALSE)),(VLOOKUP(B88,入力シート!$B$113:$CN$122,62,FALSE))))</f>
        <v/>
      </c>
      <c r="Q88" s="195"/>
      <c r="R88" s="195"/>
      <c r="S88" s="195"/>
      <c r="T88" s="64" t="str">
        <f>IF(入力シート!D120="","","-")</f>
        <v/>
      </c>
      <c r="U88" s="195" t="str">
        <f t="shared" si="11"/>
        <v/>
      </c>
      <c r="V88" s="196"/>
      <c r="W88" s="194" t="str">
        <f>IF(B88="","",VLOOKUP(B88,入力シート!$B$113:$CN$122,69,FALSE))</f>
        <v/>
      </c>
      <c r="X88" s="195"/>
      <c r="Y88" s="195"/>
      <c r="Z88" s="196"/>
      <c r="AA88" s="197" t="str">
        <f>IF(B88="","",VLOOKUP(B88,入力シート!$B$113:$CN$122,65,FALSE))</f>
        <v/>
      </c>
      <c r="AB88" s="198"/>
      <c r="AC88" s="198"/>
      <c r="AD88" s="199"/>
      <c r="AE88" s="35" t="str">
        <f>IF(入力シート!D120="","",入力シート!P120)</f>
        <v/>
      </c>
      <c r="AF88" s="61" t="str">
        <f>IF(入力シート!D120="","","～")</f>
        <v/>
      </c>
      <c r="AG88" s="36" t="str">
        <f>IF(入力シート!D120="","",入力シート!S120)</f>
        <v/>
      </c>
      <c r="AH88" s="586" t="str">
        <f>IF(入力シート!D120="","",入力シート!BV120)</f>
        <v/>
      </c>
      <c r="AI88" s="587"/>
      <c r="AJ88" s="587"/>
      <c r="AK88" s="587"/>
      <c r="AL88" s="587"/>
      <c r="AM88" s="587" t="str">
        <f>IF(入力シート!D120="","",入力シート!CD120)</f>
        <v/>
      </c>
      <c r="AN88" s="587"/>
      <c r="AO88" s="587"/>
      <c r="AP88" s="587"/>
      <c r="AQ88" s="587"/>
      <c r="AR88" s="587"/>
      <c r="AS88" s="587"/>
      <c r="AT88" s="587"/>
      <c r="AU88" s="587"/>
      <c r="AV88" s="41"/>
    </row>
    <row r="89" spans="2:48">
      <c r="B89" s="140" t="str">
        <f>IF(入力シート!D121="","",入力シート!B121)</f>
        <v/>
      </c>
      <c r="C89" s="224" t="str">
        <f>IF(B89="","",VLOOKUP(B89,入力シート!$B$113:$CN$122,3,FALSE))</f>
        <v/>
      </c>
      <c r="D89" s="224"/>
      <c r="E89" s="224"/>
      <c r="F89" s="224"/>
      <c r="G89" s="224"/>
      <c r="H89" s="224"/>
      <c r="I89" s="224"/>
      <c r="J89" s="224"/>
      <c r="K89" s="225"/>
      <c r="L89" s="191" t="str">
        <f t="shared" si="10"/>
        <v/>
      </c>
      <c r="M89" s="192"/>
      <c r="N89" s="192"/>
      <c r="O89" s="193"/>
      <c r="P89" s="194" t="str">
        <f>IF(B89="","",SUM((VLOOKUP(B89,入力シート!$B$113:$CN$122,53,FALSE)),(VLOOKUP(B89,入力シート!$B$113:$CN$122,56,FALSE)),(VLOOKUP(B89,入力シート!$B$113:$CN$122,59,FALSE)),(VLOOKUP(B89,入力シート!$B$113:$CN$122,62,FALSE))))</f>
        <v/>
      </c>
      <c r="Q89" s="195"/>
      <c r="R89" s="195"/>
      <c r="S89" s="195"/>
      <c r="T89" s="64" t="str">
        <f>IF(入力シート!D121="","","-")</f>
        <v/>
      </c>
      <c r="U89" s="195" t="str">
        <f t="shared" si="11"/>
        <v/>
      </c>
      <c r="V89" s="196"/>
      <c r="W89" s="194" t="str">
        <f>IF(B89="","",VLOOKUP(B89,入力シート!$B$113:$CN$122,69,FALSE))</f>
        <v/>
      </c>
      <c r="X89" s="195"/>
      <c r="Y89" s="195"/>
      <c r="Z89" s="196"/>
      <c r="AA89" s="197" t="str">
        <f>IF(B89="","",VLOOKUP(B89,入力シート!$B$113:$CN$122,65,FALSE))</f>
        <v/>
      </c>
      <c r="AB89" s="198"/>
      <c r="AC89" s="198"/>
      <c r="AD89" s="199"/>
      <c r="AE89" s="35" t="str">
        <f>IF(入力シート!D121="","",入力シート!P121)</f>
        <v/>
      </c>
      <c r="AF89" s="61" t="str">
        <f>IF(入力シート!D121="","","～")</f>
        <v/>
      </c>
      <c r="AG89" s="36" t="str">
        <f>IF(入力シート!D121="","",入力シート!S121)</f>
        <v/>
      </c>
      <c r="AH89" s="586" t="str">
        <f>IF(入力シート!D121="","",入力シート!BV121)</f>
        <v/>
      </c>
      <c r="AI89" s="587"/>
      <c r="AJ89" s="587"/>
      <c r="AK89" s="587"/>
      <c r="AL89" s="587"/>
      <c r="AM89" s="587" t="str">
        <f>IF(入力シート!D121="","",入力シート!CD121)</f>
        <v/>
      </c>
      <c r="AN89" s="587"/>
      <c r="AO89" s="587"/>
      <c r="AP89" s="587"/>
      <c r="AQ89" s="587"/>
      <c r="AR89" s="587"/>
      <c r="AS89" s="587"/>
      <c r="AT89" s="587"/>
      <c r="AU89" s="587"/>
      <c r="AV89" s="41"/>
    </row>
    <row r="90" spans="2:48">
      <c r="B90" s="140" t="str">
        <f>IF(入力シート!D122="","",入力シート!B122)</f>
        <v/>
      </c>
      <c r="C90" s="224" t="str">
        <f>IF(B90="","",VLOOKUP(B90,入力シート!$B$113:$CN$122,3,FALSE))</f>
        <v/>
      </c>
      <c r="D90" s="224"/>
      <c r="E90" s="224"/>
      <c r="F90" s="224"/>
      <c r="G90" s="224"/>
      <c r="H90" s="224"/>
      <c r="I90" s="224"/>
      <c r="J90" s="224"/>
      <c r="K90" s="225"/>
      <c r="L90" s="191" t="str">
        <f t="shared" si="10"/>
        <v/>
      </c>
      <c r="M90" s="192"/>
      <c r="N90" s="192"/>
      <c r="O90" s="193"/>
      <c r="P90" s="194" t="str">
        <f>IF(B90="","",SUM((VLOOKUP(B90,入力シート!$B$113:$CN$122,53,FALSE)),(VLOOKUP(B90,入力シート!$B$113:$CN$122,56,FALSE)),(VLOOKUP(B90,入力シート!$B$113:$CN$122,59,FALSE)),(VLOOKUP(B90,入力シート!$B$113:$CN$122,62,FALSE))))</f>
        <v/>
      </c>
      <c r="Q90" s="195"/>
      <c r="R90" s="195"/>
      <c r="S90" s="195"/>
      <c r="T90" s="64" t="str">
        <f>IF(入力シート!D122="","","-")</f>
        <v/>
      </c>
      <c r="U90" s="195" t="str">
        <f t="shared" si="11"/>
        <v/>
      </c>
      <c r="V90" s="196"/>
      <c r="W90" s="194" t="str">
        <f>IF(B90="","",VLOOKUP(B90,入力シート!$B$113:$CN$122,69,FALSE))</f>
        <v/>
      </c>
      <c r="X90" s="195"/>
      <c r="Y90" s="195"/>
      <c r="Z90" s="196"/>
      <c r="AA90" s="197" t="str">
        <f>IF(B90="","",VLOOKUP(B90,入力シート!$B$113:$CN$122,65,FALSE))</f>
        <v/>
      </c>
      <c r="AB90" s="198"/>
      <c r="AC90" s="198"/>
      <c r="AD90" s="199"/>
      <c r="AE90" s="35" t="str">
        <f>IF(入力シート!D122="","",入力シート!P122)</f>
        <v/>
      </c>
      <c r="AF90" s="61" t="str">
        <f>IF(入力シート!D122="","","～")</f>
        <v/>
      </c>
      <c r="AG90" s="36" t="str">
        <f>IF(入力シート!D122="","",入力シート!S122)</f>
        <v/>
      </c>
      <c r="AH90" s="586" t="str">
        <f>IF(入力シート!D122="","",入力シート!BV122)</f>
        <v/>
      </c>
      <c r="AI90" s="587"/>
      <c r="AJ90" s="587"/>
      <c r="AK90" s="587"/>
      <c r="AL90" s="587"/>
      <c r="AM90" s="587" t="str">
        <f>IF(入力シート!D122="","",入力シート!CD122)</f>
        <v/>
      </c>
      <c r="AN90" s="587"/>
      <c r="AO90" s="587"/>
      <c r="AP90" s="587"/>
      <c r="AQ90" s="587"/>
      <c r="AR90" s="587"/>
      <c r="AS90" s="587"/>
      <c r="AT90" s="587"/>
      <c r="AU90" s="587"/>
      <c r="AV90" s="41"/>
    </row>
    <row r="91" spans="2:48">
      <c r="B91" s="14"/>
      <c r="C91" s="32"/>
      <c r="D91" s="32"/>
      <c r="E91" s="32"/>
      <c r="F91" s="32"/>
      <c r="G91" s="32"/>
      <c r="H91" s="32"/>
      <c r="I91" s="32"/>
      <c r="J91" s="32"/>
      <c r="K91" s="33"/>
      <c r="L91" s="65"/>
      <c r="M91" s="66"/>
      <c r="N91" s="66"/>
      <c r="O91" s="67"/>
      <c r="P91" s="68"/>
      <c r="Q91" s="64"/>
      <c r="R91" s="64"/>
      <c r="S91" s="64"/>
      <c r="T91" s="64"/>
      <c r="U91" s="64"/>
      <c r="V91" s="69"/>
      <c r="W91" s="68"/>
      <c r="X91" s="64"/>
      <c r="Y91" s="64"/>
      <c r="Z91" s="69"/>
      <c r="AA91" s="76"/>
      <c r="AB91" s="77"/>
      <c r="AC91" s="77"/>
      <c r="AD91" s="78"/>
      <c r="AE91" s="101"/>
      <c r="AF91" s="51"/>
      <c r="AG91" s="102"/>
      <c r="AH91" s="29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41"/>
    </row>
    <row r="92" spans="2:48">
      <c r="B92" s="370" t="s">
        <v>81</v>
      </c>
      <c r="C92" s="352"/>
      <c r="D92" s="352"/>
      <c r="E92" s="352"/>
      <c r="F92" s="352"/>
      <c r="G92" s="352"/>
      <c r="H92" s="352"/>
      <c r="I92" s="352"/>
      <c r="J92" s="352"/>
      <c r="K92" s="371"/>
      <c r="L92" s="68"/>
      <c r="M92" s="64"/>
      <c r="N92" s="64"/>
      <c r="O92" s="69"/>
      <c r="P92" s="68"/>
      <c r="Q92" s="64"/>
      <c r="R92" s="64"/>
      <c r="S92" s="64"/>
      <c r="T92" s="64"/>
      <c r="U92" s="64"/>
      <c r="V92" s="69"/>
      <c r="W92" s="68"/>
      <c r="X92" s="64"/>
      <c r="Y92" s="64"/>
      <c r="Z92" s="69"/>
      <c r="AA92" s="57"/>
      <c r="AB92" s="58"/>
      <c r="AC92" s="58"/>
      <c r="AD92" s="59"/>
      <c r="AE92" s="101"/>
      <c r="AF92" s="51"/>
      <c r="AG92" s="102"/>
      <c r="AH92" s="29"/>
      <c r="AV92" s="41"/>
    </row>
    <row r="93" spans="2:48">
      <c r="B93" s="41"/>
      <c r="C93" s="352" t="s">
        <v>75</v>
      </c>
      <c r="D93" s="352"/>
      <c r="E93" s="352"/>
      <c r="F93" s="352"/>
      <c r="G93" s="352"/>
      <c r="H93" s="352"/>
      <c r="I93" s="352"/>
      <c r="J93" s="352"/>
      <c r="K93" s="371"/>
      <c r="L93" s="73"/>
      <c r="M93" s="74"/>
      <c r="N93" s="74"/>
      <c r="O93" s="75"/>
      <c r="P93" s="73"/>
      <c r="Q93" s="74"/>
      <c r="R93" s="74"/>
      <c r="S93" s="74"/>
      <c r="T93" s="64"/>
      <c r="U93" s="74"/>
      <c r="V93" s="75"/>
      <c r="W93" s="237">
        <f>SUM(W94:Z103)</f>
        <v>0</v>
      </c>
      <c r="X93" s="238"/>
      <c r="Y93" s="238"/>
      <c r="Z93" s="239"/>
      <c r="AA93" s="57"/>
      <c r="AB93" s="58"/>
      <c r="AC93" s="58"/>
      <c r="AD93" s="59"/>
      <c r="AE93" s="101"/>
      <c r="AF93" s="51"/>
      <c r="AG93" s="102"/>
      <c r="AH93" s="228" t="s">
        <v>247</v>
      </c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41"/>
    </row>
    <row r="94" spans="2:48">
      <c r="B94" s="140" t="str">
        <f>IF(入力シート!D127="","",入力シート!B127)</f>
        <v/>
      </c>
      <c r="C94" s="224" t="str">
        <f>IF(B94="","",VLOOKUP(B94,入力シート!$B$127:$BO$136,3,FALSE))</f>
        <v/>
      </c>
      <c r="D94" s="224"/>
      <c r="E94" s="224"/>
      <c r="F94" s="224"/>
      <c r="G94" s="224"/>
      <c r="H94" s="224"/>
      <c r="I94" s="224"/>
      <c r="J94" s="224"/>
      <c r="K94" s="225"/>
      <c r="L94" s="194" t="str">
        <f>P94</f>
        <v/>
      </c>
      <c r="M94" s="195"/>
      <c r="N94" s="195"/>
      <c r="O94" s="196"/>
      <c r="P94" s="194" t="str">
        <f>IF(B94="","",VLOOKUP(B94,入力シート!$B$127:$BO$136,41,FALSE))</f>
        <v/>
      </c>
      <c r="Q94" s="195"/>
      <c r="R94" s="195"/>
      <c r="S94" s="195"/>
      <c r="T94" s="64" t="str">
        <f>IF(入力シート!B127="","","-")</f>
        <v>-</v>
      </c>
      <c r="U94" s="195" t="str">
        <f>AA94</f>
        <v/>
      </c>
      <c r="V94" s="196"/>
      <c r="W94" s="194" t="str">
        <f>IF(B94="","",VLOOKUP(B94,入力シート!$B$127:$BO$136,49,FALSE))</f>
        <v/>
      </c>
      <c r="X94" s="195"/>
      <c r="Y94" s="195"/>
      <c r="Z94" s="196"/>
      <c r="AA94" s="194" t="str">
        <f>IF(B94="","",VLOOKUP(B94,入力シート!$B$127:$BO$136,45,FALSE))</f>
        <v/>
      </c>
      <c r="AB94" s="195"/>
      <c r="AC94" s="195"/>
      <c r="AD94" s="196"/>
      <c r="AE94" s="35" t="str">
        <f>IF(B94="","",VLOOKUP(B94,入力シート!$B$127:$BO$136,15,FALSE))</f>
        <v/>
      </c>
      <c r="AF94" s="61" t="str">
        <f>IF(入力シート!B127="","","～")</f>
        <v>～</v>
      </c>
      <c r="AG94" s="36" t="str">
        <f>IF(B94="","",VLOOKUP(B94,入力シート!$B$127:$BO$136,18,FALSE))</f>
        <v/>
      </c>
      <c r="AH94" s="622" t="str">
        <f>IF(B94="","",VLOOKUP(B94,入力シート!$B$127:$BO$136,21,FALSE))</f>
        <v/>
      </c>
      <c r="AI94" s="621"/>
      <c r="AJ94" s="621"/>
      <c r="AK94" s="621"/>
      <c r="AL94" s="621"/>
      <c r="AM94" s="621" t="str">
        <f>IF(B94="","",VLOOKUP(B94,入力シート!$B$127:$BO$136,25,FALSE))</f>
        <v/>
      </c>
      <c r="AN94" s="621"/>
      <c r="AO94" s="621"/>
      <c r="AP94" s="621"/>
      <c r="AQ94" s="621"/>
      <c r="AR94" s="621"/>
      <c r="AS94" s="621"/>
      <c r="AT94" s="621"/>
      <c r="AU94" s="621"/>
      <c r="AV94" s="41"/>
    </row>
    <row r="95" spans="2:48">
      <c r="B95" s="140" t="str">
        <f>IF(入力シート!D128="","",入力シート!B128)</f>
        <v/>
      </c>
      <c r="C95" s="224" t="str">
        <f>IF(B95="","",VLOOKUP(B95,入力シート!$B$127:$BO$136,3,FALSE))</f>
        <v/>
      </c>
      <c r="D95" s="224"/>
      <c r="E95" s="224"/>
      <c r="F95" s="224"/>
      <c r="G95" s="224"/>
      <c r="H95" s="224"/>
      <c r="I95" s="224"/>
      <c r="J95" s="224"/>
      <c r="K95" s="225"/>
      <c r="L95" s="194" t="str">
        <f t="shared" ref="L95:L103" si="12">P95</f>
        <v/>
      </c>
      <c r="M95" s="195"/>
      <c r="N95" s="195"/>
      <c r="O95" s="196"/>
      <c r="P95" s="194" t="str">
        <f>IF(B95="","",VLOOKUP(B95,入力シート!$B$127:$BO$136,41,FALSE))</f>
        <v/>
      </c>
      <c r="Q95" s="195"/>
      <c r="R95" s="195"/>
      <c r="S95" s="195"/>
      <c r="T95" s="64" t="str">
        <f>IF(入力シート!B128="","","-")</f>
        <v>-</v>
      </c>
      <c r="U95" s="195" t="str">
        <f t="shared" ref="U95:U103" si="13">AA95</f>
        <v/>
      </c>
      <c r="V95" s="196"/>
      <c r="W95" s="194" t="str">
        <f>IF(B95="","",VLOOKUP(B95,入力シート!$B$127:$BO$136,49,FALSE))</f>
        <v/>
      </c>
      <c r="X95" s="195"/>
      <c r="Y95" s="195"/>
      <c r="Z95" s="196"/>
      <c r="AA95" s="194" t="str">
        <f>IF(B95="","",VLOOKUP(B95,入力シート!$B$127:$BO$136,45,FALSE))</f>
        <v/>
      </c>
      <c r="AB95" s="195"/>
      <c r="AC95" s="195"/>
      <c r="AD95" s="196"/>
      <c r="AE95" s="35" t="str">
        <f>IF(B95="","",VLOOKUP(B95,入力シート!$B$127:$BO$136,15,FALSE))</f>
        <v/>
      </c>
      <c r="AF95" s="61" t="str">
        <f>IF(入力シート!B128="","","～")</f>
        <v>～</v>
      </c>
      <c r="AG95" s="36" t="str">
        <f>IF(B95="","",VLOOKUP(B95,入力シート!$B$127:$BO$136,18,FALSE))</f>
        <v/>
      </c>
      <c r="AH95" s="622" t="str">
        <f>IF(B95="","",VLOOKUP(B95,入力シート!$B$127:$BO$136,53,FALSE))</f>
        <v/>
      </c>
      <c r="AI95" s="621"/>
      <c r="AJ95" s="621"/>
      <c r="AK95" s="621"/>
      <c r="AL95" s="621"/>
      <c r="AM95" s="621" t="str">
        <f>IF(B95="","",VLOOKUP(B95,入力シート!$B$127:$BO$136,60,FALSE))</f>
        <v/>
      </c>
      <c r="AN95" s="621"/>
      <c r="AO95" s="621"/>
      <c r="AP95" s="621"/>
      <c r="AQ95" s="621"/>
      <c r="AR95" s="621"/>
      <c r="AS95" s="621"/>
      <c r="AT95" s="621"/>
      <c r="AU95" s="621"/>
      <c r="AV95" s="41"/>
    </row>
    <row r="96" spans="2:48">
      <c r="B96" s="140" t="str">
        <f>IF(入力シート!D129="","",入力シート!B129)</f>
        <v/>
      </c>
      <c r="C96" s="224" t="str">
        <f>IF(B96="","",VLOOKUP(B96,入力シート!$B$127:$BO$136,3,FALSE))</f>
        <v/>
      </c>
      <c r="D96" s="224"/>
      <c r="E96" s="224"/>
      <c r="F96" s="224"/>
      <c r="G96" s="224"/>
      <c r="H96" s="224"/>
      <c r="I96" s="224"/>
      <c r="J96" s="224"/>
      <c r="K96" s="225"/>
      <c r="L96" s="194" t="str">
        <f t="shared" si="12"/>
        <v/>
      </c>
      <c r="M96" s="195"/>
      <c r="N96" s="195"/>
      <c r="O96" s="196"/>
      <c r="P96" s="194" t="str">
        <f>IF(B96="","",VLOOKUP(B96,入力シート!$B$127:$BO$136,41,FALSE))</f>
        <v/>
      </c>
      <c r="Q96" s="195"/>
      <c r="R96" s="195"/>
      <c r="S96" s="195"/>
      <c r="T96" s="64" t="str">
        <f>IF(入力シート!B129="","","-")</f>
        <v>-</v>
      </c>
      <c r="U96" s="195" t="str">
        <f t="shared" si="13"/>
        <v/>
      </c>
      <c r="V96" s="196"/>
      <c r="W96" s="194" t="str">
        <f>IF(B96="","",VLOOKUP(B96,入力シート!$B$127:$BO$136,49,FALSE))</f>
        <v/>
      </c>
      <c r="X96" s="195"/>
      <c r="Y96" s="195"/>
      <c r="Z96" s="196"/>
      <c r="AA96" s="194" t="str">
        <f>IF(B96="","",VLOOKUP(B96,入力シート!$B$127:$BO$136,45,FALSE))</f>
        <v/>
      </c>
      <c r="AB96" s="195"/>
      <c r="AC96" s="195"/>
      <c r="AD96" s="196"/>
      <c r="AE96" s="35" t="str">
        <f>IF(B96="","",VLOOKUP(B96,入力シート!$B$127:$BO$136,15,FALSE))</f>
        <v/>
      </c>
      <c r="AF96" s="61" t="str">
        <f>IF(入力シート!B129="","","～")</f>
        <v>～</v>
      </c>
      <c r="AG96" s="36" t="str">
        <f>IF(B96="","",VLOOKUP(B96,入力シート!$B$127:$BO$136,18,FALSE))</f>
        <v/>
      </c>
      <c r="AH96" s="622" t="str">
        <f>IF(B96="","",VLOOKUP(B96,入力シート!$B$127:$BO$136,53,FALSE))</f>
        <v/>
      </c>
      <c r="AI96" s="621"/>
      <c r="AJ96" s="621"/>
      <c r="AK96" s="621"/>
      <c r="AL96" s="621"/>
      <c r="AM96" s="621" t="str">
        <f>IF(B96="","",VLOOKUP(B96,入力シート!$B$127:$BO$136,60,FALSE))</f>
        <v/>
      </c>
      <c r="AN96" s="621"/>
      <c r="AO96" s="621"/>
      <c r="AP96" s="621"/>
      <c r="AQ96" s="621"/>
      <c r="AR96" s="621"/>
      <c r="AS96" s="621"/>
      <c r="AT96" s="621"/>
      <c r="AU96" s="621"/>
      <c r="AV96" s="41"/>
    </row>
    <row r="97" spans="1:48">
      <c r="B97" s="140" t="str">
        <f>IF(入力シート!D130="","",入力シート!B130)</f>
        <v/>
      </c>
      <c r="C97" s="224" t="str">
        <f>IF(B97="","",VLOOKUP(B97,入力シート!$B$127:$BO$136,3,FALSE))</f>
        <v/>
      </c>
      <c r="D97" s="224"/>
      <c r="E97" s="224"/>
      <c r="F97" s="224"/>
      <c r="G97" s="224"/>
      <c r="H97" s="224"/>
      <c r="I97" s="224"/>
      <c r="J97" s="224"/>
      <c r="K97" s="225"/>
      <c r="L97" s="194" t="str">
        <f t="shared" si="12"/>
        <v/>
      </c>
      <c r="M97" s="195"/>
      <c r="N97" s="195"/>
      <c r="O97" s="196"/>
      <c r="P97" s="194" t="str">
        <f>IF(B97="","",VLOOKUP(B97,入力シート!$B$127:$BO$136,41,FALSE))</f>
        <v/>
      </c>
      <c r="Q97" s="195"/>
      <c r="R97" s="195"/>
      <c r="S97" s="195"/>
      <c r="T97" s="64" t="str">
        <f>IF(入力シート!B130="","","-")</f>
        <v>-</v>
      </c>
      <c r="U97" s="195" t="str">
        <f t="shared" si="13"/>
        <v/>
      </c>
      <c r="V97" s="196"/>
      <c r="W97" s="194" t="str">
        <f>IF(B97="","",VLOOKUP(B97,入力シート!$B$127:$BO$136,49,FALSE))</f>
        <v/>
      </c>
      <c r="X97" s="195"/>
      <c r="Y97" s="195"/>
      <c r="Z97" s="196"/>
      <c r="AA97" s="194" t="str">
        <f>IF(B97="","",VLOOKUP(B97,入力シート!$B$127:$BO$136,45,FALSE))</f>
        <v/>
      </c>
      <c r="AB97" s="195"/>
      <c r="AC97" s="195"/>
      <c r="AD97" s="196"/>
      <c r="AE97" s="35" t="str">
        <f>IF(B97="","",VLOOKUP(B97,入力シート!$B$127:$BO$136,15,FALSE))</f>
        <v/>
      </c>
      <c r="AF97" s="61" t="str">
        <f>IF(入力シート!B130="","","～")</f>
        <v>～</v>
      </c>
      <c r="AG97" s="36" t="str">
        <f>IF(B97="","",VLOOKUP(B97,入力シート!$B$127:$BO$136,18,FALSE))</f>
        <v/>
      </c>
      <c r="AH97" s="622" t="str">
        <f>IF(B97="","",VLOOKUP(B97,入力シート!$B$127:$BO$136,53,FALSE))</f>
        <v/>
      </c>
      <c r="AI97" s="621"/>
      <c r="AJ97" s="621"/>
      <c r="AK97" s="621"/>
      <c r="AL97" s="621"/>
      <c r="AM97" s="621" t="str">
        <f>IF(B97="","",VLOOKUP(B97,入力シート!$B$127:$BO$136,60,FALSE))</f>
        <v/>
      </c>
      <c r="AN97" s="621"/>
      <c r="AO97" s="621"/>
      <c r="AP97" s="621"/>
      <c r="AQ97" s="621"/>
      <c r="AR97" s="621"/>
      <c r="AS97" s="621"/>
      <c r="AT97" s="621"/>
      <c r="AU97" s="621"/>
      <c r="AV97" s="41"/>
    </row>
    <row r="98" spans="1:48">
      <c r="B98" s="140" t="str">
        <f>IF(入力シート!D131="","",入力シート!B131)</f>
        <v/>
      </c>
      <c r="C98" s="224" t="str">
        <f>IF(B98="","",VLOOKUP(B98,入力シート!$B$127:$BO$136,3,FALSE))</f>
        <v/>
      </c>
      <c r="D98" s="224"/>
      <c r="E98" s="224"/>
      <c r="F98" s="224"/>
      <c r="G98" s="224"/>
      <c r="H98" s="224"/>
      <c r="I98" s="224"/>
      <c r="J98" s="224"/>
      <c r="K98" s="225"/>
      <c r="L98" s="194" t="str">
        <f t="shared" si="12"/>
        <v/>
      </c>
      <c r="M98" s="195"/>
      <c r="N98" s="195"/>
      <c r="O98" s="196"/>
      <c r="P98" s="194" t="str">
        <f>IF(B98="","",VLOOKUP(B98,入力シート!$B$127:$BO$136,41,FALSE))</f>
        <v/>
      </c>
      <c r="Q98" s="195"/>
      <c r="R98" s="195"/>
      <c r="S98" s="195"/>
      <c r="T98" s="64" t="str">
        <f>IF(入力シート!B131="","","-")</f>
        <v>-</v>
      </c>
      <c r="U98" s="195" t="str">
        <f t="shared" si="13"/>
        <v/>
      </c>
      <c r="V98" s="196"/>
      <c r="W98" s="194" t="str">
        <f>IF(B98="","",VLOOKUP(B98,入力シート!$B$127:$BO$136,49,FALSE))</f>
        <v/>
      </c>
      <c r="X98" s="195"/>
      <c r="Y98" s="195"/>
      <c r="Z98" s="196"/>
      <c r="AA98" s="194" t="str">
        <f>IF(B98="","",VLOOKUP(B98,入力シート!$B$127:$BO$136,45,FALSE))</f>
        <v/>
      </c>
      <c r="AB98" s="195"/>
      <c r="AC98" s="195"/>
      <c r="AD98" s="196"/>
      <c r="AE98" s="35" t="str">
        <f>IF(B98="","",VLOOKUP(B98,入力シート!$B$127:$BO$136,15,FALSE))</f>
        <v/>
      </c>
      <c r="AF98" s="61" t="str">
        <f>IF(入力シート!B131="","","～")</f>
        <v>～</v>
      </c>
      <c r="AG98" s="36" t="str">
        <f>IF(B98="","",VLOOKUP(B98,入力シート!$B$127:$BO$136,18,FALSE))</f>
        <v/>
      </c>
      <c r="AH98" s="622" t="str">
        <f>IF(B98="","",VLOOKUP(B98,入力シート!$B$127:$BO$136,53,FALSE))</f>
        <v/>
      </c>
      <c r="AI98" s="621"/>
      <c r="AJ98" s="621"/>
      <c r="AK98" s="621"/>
      <c r="AL98" s="621"/>
      <c r="AM98" s="621" t="str">
        <f>IF(B98="","",VLOOKUP(B98,入力シート!$B$127:$BO$136,60,FALSE))</f>
        <v/>
      </c>
      <c r="AN98" s="621"/>
      <c r="AO98" s="621"/>
      <c r="AP98" s="621"/>
      <c r="AQ98" s="621"/>
      <c r="AR98" s="621"/>
      <c r="AS98" s="621"/>
      <c r="AT98" s="621"/>
      <c r="AU98" s="621"/>
      <c r="AV98" s="41"/>
    </row>
    <row r="99" spans="1:48">
      <c r="B99" s="140" t="str">
        <f>IF(入力シート!D132="","",入力シート!B132)</f>
        <v/>
      </c>
      <c r="C99" s="224" t="str">
        <f>IF(B99="","",VLOOKUP(B99,入力シート!$B$127:$BO$136,3,FALSE))</f>
        <v/>
      </c>
      <c r="D99" s="224"/>
      <c r="E99" s="224"/>
      <c r="F99" s="224"/>
      <c r="G99" s="224"/>
      <c r="H99" s="224"/>
      <c r="I99" s="224"/>
      <c r="J99" s="224"/>
      <c r="K99" s="225"/>
      <c r="L99" s="194" t="str">
        <f t="shared" si="12"/>
        <v/>
      </c>
      <c r="M99" s="195"/>
      <c r="N99" s="195"/>
      <c r="O99" s="196"/>
      <c r="P99" s="194" t="str">
        <f>IF(B99="","",VLOOKUP(B99,入力シート!$B$127:$BO$136,41,FALSE))</f>
        <v/>
      </c>
      <c r="Q99" s="195"/>
      <c r="R99" s="195"/>
      <c r="S99" s="195"/>
      <c r="T99" s="64" t="str">
        <f>IF(入力シート!B132="","","-")</f>
        <v>-</v>
      </c>
      <c r="U99" s="195" t="str">
        <f t="shared" si="13"/>
        <v/>
      </c>
      <c r="V99" s="196"/>
      <c r="W99" s="194" t="str">
        <f>IF(B99="","",VLOOKUP(B99,入力シート!$B$127:$BO$136,49,FALSE))</f>
        <v/>
      </c>
      <c r="X99" s="195"/>
      <c r="Y99" s="195"/>
      <c r="Z99" s="196"/>
      <c r="AA99" s="194" t="str">
        <f>IF(B99="","",VLOOKUP(B99,入力シート!$B$127:$BO$136,45,FALSE))</f>
        <v/>
      </c>
      <c r="AB99" s="195"/>
      <c r="AC99" s="195"/>
      <c r="AD99" s="196"/>
      <c r="AE99" s="35" t="str">
        <f>IF(B99="","",VLOOKUP(B99,入力シート!$B$127:$BO$136,15,FALSE))</f>
        <v/>
      </c>
      <c r="AF99" s="61" t="str">
        <f>IF(入力シート!B132="","","～")</f>
        <v>～</v>
      </c>
      <c r="AG99" s="36" t="str">
        <f>IF(B99="","",VLOOKUP(B99,入力シート!$B$127:$BO$136,18,FALSE))</f>
        <v/>
      </c>
      <c r="AH99" s="622" t="str">
        <f>IF(B99="","",VLOOKUP(B99,入力シート!$B$127:$BO$136,53,FALSE))</f>
        <v/>
      </c>
      <c r="AI99" s="621"/>
      <c r="AJ99" s="621"/>
      <c r="AK99" s="621"/>
      <c r="AL99" s="621"/>
      <c r="AM99" s="621" t="str">
        <f>IF(B99="","",VLOOKUP(B99,入力シート!$B$127:$BO$136,60,FALSE))</f>
        <v/>
      </c>
      <c r="AN99" s="621"/>
      <c r="AO99" s="621"/>
      <c r="AP99" s="621"/>
      <c r="AQ99" s="621"/>
      <c r="AR99" s="621"/>
      <c r="AS99" s="621"/>
      <c r="AT99" s="621"/>
      <c r="AU99" s="621"/>
      <c r="AV99" s="41"/>
    </row>
    <row r="100" spans="1:48">
      <c r="B100" s="140" t="str">
        <f>IF(入力シート!D133="","",入力シート!B133)</f>
        <v/>
      </c>
      <c r="C100" s="224" t="str">
        <f>IF(B100="","",VLOOKUP(B100,入力シート!$B$127:$BO$136,3,FALSE))</f>
        <v/>
      </c>
      <c r="D100" s="224"/>
      <c r="E100" s="224"/>
      <c r="F100" s="224"/>
      <c r="G100" s="224"/>
      <c r="H100" s="224"/>
      <c r="I100" s="224"/>
      <c r="J100" s="224"/>
      <c r="K100" s="225"/>
      <c r="L100" s="194" t="str">
        <f t="shared" si="12"/>
        <v/>
      </c>
      <c r="M100" s="195"/>
      <c r="N100" s="195"/>
      <c r="O100" s="196"/>
      <c r="P100" s="194" t="str">
        <f>IF(B100="","",VLOOKUP(B100,入力シート!$B$127:$BO$136,41,FALSE))</f>
        <v/>
      </c>
      <c r="Q100" s="195"/>
      <c r="R100" s="195"/>
      <c r="S100" s="195"/>
      <c r="T100" s="64" t="str">
        <f>IF(入力シート!B133="","","-")</f>
        <v>-</v>
      </c>
      <c r="U100" s="195" t="str">
        <f t="shared" si="13"/>
        <v/>
      </c>
      <c r="V100" s="196"/>
      <c r="W100" s="194" t="str">
        <f>IF(B100="","",VLOOKUP(B100,入力シート!$B$127:$BO$136,49,FALSE))</f>
        <v/>
      </c>
      <c r="X100" s="195"/>
      <c r="Y100" s="195"/>
      <c r="Z100" s="196"/>
      <c r="AA100" s="194" t="str">
        <f>IF(B100="","",VLOOKUP(B100,入力シート!$B$127:$BO$136,45,FALSE))</f>
        <v/>
      </c>
      <c r="AB100" s="195"/>
      <c r="AC100" s="195"/>
      <c r="AD100" s="196"/>
      <c r="AE100" s="35" t="str">
        <f>IF(B100="","",VLOOKUP(B100,入力シート!$B$127:$BO$136,15,FALSE))</f>
        <v/>
      </c>
      <c r="AF100" s="61" t="str">
        <f>IF(入力シート!B133="","","～")</f>
        <v>～</v>
      </c>
      <c r="AG100" s="36" t="str">
        <f>IF(B100="","",VLOOKUP(B100,入力シート!$B$127:$BO$136,18,FALSE))</f>
        <v/>
      </c>
      <c r="AH100" s="622" t="str">
        <f>IF(B100="","",VLOOKUP(B100,入力シート!$B$127:$BO$136,53,FALSE))</f>
        <v/>
      </c>
      <c r="AI100" s="621"/>
      <c r="AJ100" s="621"/>
      <c r="AK100" s="621"/>
      <c r="AL100" s="621"/>
      <c r="AM100" s="621" t="str">
        <f>IF(B100="","",VLOOKUP(B100,入力シート!$B$127:$BO$136,60,FALSE))</f>
        <v/>
      </c>
      <c r="AN100" s="621"/>
      <c r="AO100" s="621"/>
      <c r="AP100" s="621"/>
      <c r="AQ100" s="621"/>
      <c r="AR100" s="621"/>
      <c r="AS100" s="621"/>
      <c r="AT100" s="621"/>
      <c r="AU100" s="621"/>
      <c r="AV100" s="41"/>
    </row>
    <row r="101" spans="1:48">
      <c r="B101" s="140" t="str">
        <f>IF(入力シート!D134="","",入力シート!B134)</f>
        <v/>
      </c>
      <c r="C101" s="224" t="str">
        <f>IF(B101="","",VLOOKUP(B101,入力シート!$B$127:$BO$136,3,FALSE))</f>
        <v/>
      </c>
      <c r="D101" s="224"/>
      <c r="E101" s="224"/>
      <c r="F101" s="224"/>
      <c r="G101" s="224"/>
      <c r="H101" s="224"/>
      <c r="I101" s="224"/>
      <c r="J101" s="224"/>
      <c r="K101" s="225"/>
      <c r="L101" s="194" t="str">
        <f t="shared" si="12"/>
        <v/>
      </c>
      <c r="M101" s="195"/>
      <c r="N101" s="195"/>
      <c r="O101" s="196"/>
      <c r="P101" s="194" t="str">
        <f>IF(B101="","",VLOOKUP(B101,入力シート!$B$127:$BO$136,41,FALSE))</f>
        <v/>
      </c>
      <c r="Q101" s="195"/>
      <c r="R101" s="195"/>
      <c r="S101" s="195"/>
      <c r="T101" s="64" t="str">
        <f>IF(入力シート!B134="","","-")</f>
        <v>-</v>
      </c>
      <c r="U101" s="195" t="str">
        <f t="shared" si="13"/>
        <v/>
      </c>
      <c r="V101" s="196"/>
      <c r="W101" s="194" t="str">
        <f>IF(B101="","",VLOOKUP(B101,入力シート!$B$127:$BO$136,49,FALSE))</f>
        <v/>
      </c>
      <c r="X101" s="195"/>
      <c r="Y101" s="195"/>
      <c r="Z101" s="196"/>
      <c r="AA101" s="194" t="str">
        <f>IF(B101="","",VLOOKUP(B101,入力シート!$B$127:$BO$136,45,FALSE))</f>
        <v/>
      </c>
      <c r="AB101" s="195"/>
      <c r="AC101" s="195"/>
      <c r="AD101" s="196"/>
      <c r="AE101" s="35" t="str">
        <f>IF(B101="","",VLOOKUP(B101,入力シート!$B$127:$BO$136,15,FALSE))</f>
        <v/>
      </c>
      <c r="AF101" s="61" t="str">
        <f>IF(入力シート!B134="","","～")</f>
        <v>～</v>
      </c>
      <c r="AG101" s="36" t="str">
        <f>IF(B101="","",VLOOKUP(B101,入力シート!$B$127:$BO$136,18,FALSE))</f>
        <v/>
      </c>
      <c r="AH101" s="622" t="str">
        <f>IF(B101="","",VLOOKUP(B101,入力シート!$B$127:$BO$136,53,FALSE))</f>
        <v/>
      </c>
      <c r="AI101" s="621"/>
      <c r="AJ101" s="621"/>
      <c r="AK101" s="621"/>
      <c r="AL101" s="621"/>
      <c r="AM101" s="621" t="str">
        <f>IF(B101="","",VLOOKUP(B101,入力シート!$B$127:$BO$136,60,FALSE))</f>
        <v/>
      </c>
      <c r="AN101" s="621"/>
      <c r="AO101" s="621"/>
      <c r="AP101" s="621"/>
      <c r="AQ101" s="621"/>
      <c r="AR101" s="621"/>
      <c r="AS101" s="621"/>
      <c r="AT101" s="621"/>
      <c r="AU101" s="621"/>
      <c r="AV101" s="41"/>
    </row>
    <row r="102" spans="1:48">
      <c r="B102" s="140" t="str">
        <f>IF(入力シート!D135="","",入力シート!B135)</f>
        <v/>
      </c>
      <c r="C102" s="224" t="str">
        <f>IF(B102="","",VLOOKUP(B102,入力シート!$B$127:$BO$136,3,FALSE))</f>
        <v/>
      </c>
      <c r="D102" s="224"/>
      <c r="E102" s="224"/>
      <c r="F102" s="224"/>
      <c r="G102" s="224"/>
      <c r="H102" s="224"/>
      <c r="I102" s="224"/>
      <c r="J102" s="224"/>
      <c r="K102" s="225"/>
      <c r="L102" s="194" t="str">
        <f t="shared" si="12"/>
        <v/>
      </c>
      <c r="M102" s="195"/>
      <c r="N102" s="195"/>
      <c r="O102" s="196"/>
      <c r="P102" s="194" t="str">
        <f>IF(B102="","",VLOOKUP(B102,入力シート!$B$127:$BO$136,41,FALSE))</f>
        <v/>
      </c>
      <c r="Q102" s="195"/>
      <c r="R102" s="195"/>
      <c r="S102" s="195"/>
      <c r="T102" s="64" t="str">
        <f>IF(入力シート!B135="","","-")</f>
        <v>-</v>
      </c>
      <c r="U102" s="195" t="str">
        <f t="shared" si="13"/>
        <v/>
      </c>
      <c r="V102" s="196"/>
      <c r="W102" s="194" t="str">
        <f>IF(B102="","",VLOOKUP(B102,入力シート!$B$127:$BO$136,49,FALSE))</f>
        <v/>
      </c>
      <c r="X102" s="195"/>
      <c r="Y102" s="195"/>
      <c r="Z102" s="196"/>
      <c r="AA102" s="194" t="str">
        <f>IF(B102="","",VLOOKUP(B102,入力シート!$B$127:$BO$136,45,FALSE))</f>
        <v/>
      </c>
      <c r="AB102" s="195"/>
      <c r="AC102" s="195"/>
      <c r="AD102" s="196"/>
      <c r="AE102" s="35" t="str">
        <f>IF(B102="","",VLOOKUP(B102,入力シート!$B$127:$BO$136,15,FALSE))</f>
        <v/>
      </c>
      <c r="AF102" s="61" t="str">
        <f>IF(入力シート!B135="","","～")</f>
        <v>～</v>
      </c>
      <c r="AG102" s="36" t="str">
        <f>IF(B102="","",VLOOKUP(B102,入力シート!$B$127:$BO$136,18,FALSE))</f>
        <v/>
      </c>
      <c r="AH102" s="622" t="str">
        <f>IF(B102="","",VLOOKUP(B102,入力シート!$B$127:$BO$136,53,FALSE))</f>
        <v/>
      </c>
      <c r="AI102" s="621"/>
      <c r="AJ102" s="621"/>
      <c r="AK102" s="621"/>
      <c r="AL102" s="621"/>
      <c r="AM102" s="621" t="str">
        <f>IF(B102="","",VLOOKUP(B102,入力シート!$B$127:$BO$136,60,FALSE))</f>
        <v/>
      </c>
      <c r="AN102" s="621"/>
      <c r="AO102" s="621"/>
      <c r="AP102" s="621"/>
      <c r="AQ102" s="621"/>
      <c r="AR102" s="621"/>
      <c r="AS102" s="621"/>
      <c r="AT102" s="621"/>
      <c r="AU102" s="621"/>
      <c r="AV102" s="41"/>
    </row>
    <row r="103" spans="1:48">
      <c r="B103" s="140" t="str">
        <f>IF(入力シート!D136="","",入力シート!B136)</f>
        <v/>
      </c>
      <c r="C103" s="224" t="str">
        <f>IF(B103="","",VLOOKUP(B103,入力シート!$B$127:$BO$136,3,FALSE))</f>
        <v/>
      </c>
      <c r="D103" s="224"/>
      <c r="E103" s="224"/>
      <c r="F103" s="224"/>
      <c r="G103" s="224"/>
      <c r="H103" s="224"/>
      <c r="I103" s="224"/>
      <c r="J103" s="224"/>
      <c r="K103" s="225"/>
      <c r="L103" s="194" t="str">
        <f t="shared" si="12"/>
        <v/>
      </c>
      <c r="M103" s="195"/>
      <c r="N103" s="195"/>
      <c r="O103" s="196"/>
      <c r="P103" s="194" t="str">
        <f>IF(B103="","",VLOOKUP(B103,入力シート!$B$127:$BO$136,41,FALSE))</f>
        <v/>
      </c>
      <c r="Q103" s="195"/>
      <c r="R103" s="195"/>
      <c r="S103" s="195"/>
      <c r="T103" s="64" t="str">
        <f>IF(入力シート!B136="","","-")</f>
        <v>-</v>
      </c>
      <c r="U103" s="195" t="str">
        <f t="shared" si="13"/>
        <v/>
      </c>
      <c r="V103" s="196"/>
      <c r="W103" s="194" t="str">
        <f>IF(B103="","",VLOOKUP(B103,入力シート!$B$127:$BO$136,49,FALSE))</f>
        <v/>
      </c>
      <c r="X103" s="195"/>
      <c r="Y103" s="195"/>
      <c r="Z103" s="196"/>
      <c r="AA103" s="194" t="str">
        <f>IF(B103="","",VLOOKUP(B103,入力シート!$B$127:$BO$136,45,FALSE))</f>
        <v/>
      </c>
      <c r="AB103" s="195"/>
      <c r="AC103" s="195"/>
      <c r="AD103" s="196"/>
      <c r="AE103" s="35" t="str">
        <f>IF(B103="","",VLOOKUP(B103,入力シート!$B$127:$BO$136,15,FALSE))</f>
        <v/>
      </c>
      <c r="AF103" s="61" t="str">
        <f>IF(入力シート!B136="","","～")</f>
        <v>～</v>
      </c>
      <c r="AG103" s="36" t="str">
        <f>IF(B103="","",VLOOKUP(B103,入力シート!$B$127:$BO$136,18,FALSE))</f>
        <v/>
      </c>
      <c r="AH103" s="622" t="str">
        <f>IF(B103="","",VLOOKUP(B103,入力シート!$B$127:$BO$136,53,FALSE))</f>
        <v/>
      </c>
      <c r="AI103" s="621"/>
      <c r="AJ103" s="621"/>
      <c r="AK103" s="621"/>
      <c r="AL103" s="621"/>
      <c r="AM103" s="621" t="str">
        <f>IF(B103="","",VLOOKUP(B103,入力シート!$B$127:$BO$136,60,FALSE))</f>
        <v/>
      </c>
      <c r="AN103" s="621"/>
      <c r="AO103" s="621"/>
      <c r="AP103" s="621"/>
      <c r="AQ103" s="621"/>
      <c r="AR103" s="621"/>
      <c r="AS103" s="621"/>
      <c r="AT103" s="621"/>
      <c r="AU103" s="621"/>
      <c r="AV103" s="41"/>
    </row>
    <row r="104" spans="1:48" ht="16.5" thickBot="1">
      <c r="B104" s="14"/>
      <c r="C104" s="1"/>
      <c r="D104" s="1"/>
      <c r="E104" s="1"/>
      <c r="F104" s="1"/>
      <c r="G104" s="1"/>
      <c r="H104" s="1"/>
      <c r="I104" s="1"/>
      <c r="J104" s="1"/>
      <c r="K104" s="18"/>
      <c r="L104" s="19"/>
      <c r="M104" s="2"/>
      <c r="N104" s="2"/>
      <c r="O104" s="20"/>
      <c r="P104" s="21"/>
      <c r="Q104" s="22"/>
      <c r="R104" s="22"/>
      <c r="S104" s="22"/>
      <c r="T104" s="23"/>
      <c r="U104" s="24"/>
      <c r="V104" s="25"/>
      <c r="W104" s="21"/>
      <c r="X104" s="22"/>
      <c r="Y104" s="22"/>
      <c r="Z104" s="26"/>
      <c r="AA104" s="48"/>
      <c r="AB104" s="49"/>
      <c r="AC104" s="49"/>
      <c r="AD104" s="50"/>
      <c r="AE104" s="103"/>
      <c r="AF104" s="55"/>
      <c r="AG104" s="104"/>
      <c r="AH104" s="29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41"/>
    </row>
    <row r="105" spans="1:48" ht="19.5" thickTop="1" thickBot="1">
      <c r="B105" s="242" t="s">
        <v>20</v>
      </c>
      <c r="C105" s="243"/>
      <c r="D105" s="243"/>
      <c r="E105" s="243"/>
      <c r="F105" s="243"/>
      <c r="G105" s="243"/>
      <c r="H105" s="243"/>
      <c r="I105" s="243"/>
      <c r="J105" s="243"/>
      <c r="K105" s="244"/>
      <c r="L105" s="365">
        <f>SUM(L43:O104)</f>
        <v>0</v>
      </c>
      <c r="M105" s="366"/>
      <c r="N105" s="366"/>
      <c r="O105" s="367"/>
      <c r="P105" s="248"/>
      <c r="Q105" s="249"/>
      <c r="R105" s="249"/>
      <c r="S105" s="249"/>
      <c r="T105" s="249"/>
      <c r="U105" s="249"/>
      <c r="V105" s="250"/>
      <c r="W105" s="251">
        <f>SUM($W$42,$W$54,$W$67,$W$80,$W$93)</f>
        <v>0</v>
      </c>
      <c r="X105" s="252"/>
      <c r="Y105" s="252"/>
      <c r="Z105" s="253"/>
      <c r="AA105" s="368">
        <f>SUM(AA43:AD104)</f>
        <v>0</v>
      </c>
      <c r="AB105" s="369"/>
      <c r="AC105" s="369"/>
      <c r="AD105" s="258"/>
      <c r="AE105" s="80"/>
      <c r="AF105" s="52"/>
      <c r="AG105" s="37"/>
      <c r="AH105" s="259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1"/>
    </row>
    <row r="106" spans="1:48">
      <c r="B106" s="38"/>
      <c r="C106" s="38"/>
      <c r="D106" s="38"/>
      <c r="E106" s="38"/>
      <c r="F106" s="38"/>
      <c r="G106" s="38"/>
      <c r="H106" s="38"/>
      <c r="I106" s="38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</row>
    <row r="107" spans="1:48" ht="16.5" thickBot="1">
      <c r="A107" s="352" t="s">
        <v>82</v>
      </c>
      <c r="B107" s="352"/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  <c r="X107" s="352"/>
      <c r="Y107" s="352"/>
      <c r="Z107" s="352"/>
      <c r="AA107" s="352"/>
      <c r="AB107" s="352"/>
      <c r="AC107" s="352"/>
      <c r="AD107" s="352"/>
      <c r="AE107" s="352"/>
      <c r="AF107" s="352"/>
      <c r="AG107" s="352"/>
      <c r="AH107" s="352"/>
      <c r="AI107" s="352"/>
      <c r="AJ107" s="352"/>
      <c r="AK107" s="352"/>
      <c r="AL107" s="352"/>
      <c r="AM107" s="352"/>
      <c r="AN107" s="352"/>
      <c r="AO107" s="352"/>
      <c r="AP107" s="352"/>
      <c r="AQ107" s="352"/>
      <c r="AR107" s="352"/>
      <c r="AS107" s="352"/>
      <c r="AT107" s="352"/>
      <c r="AU107" s="352"/>
    </row>
    <row r="108" spans="1:48">
      <c r="B108" s="174" t="s">
        <v>44</v>
      </c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265"/>
      <c r="W108" s="174" t="s">
        <v>45</v>
      </c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265"/>
      <c r="AM108" s="174" t="s">
        <v>46</v>
      </c>
      <c r="AN108" s="175"/>
      <c r="AO108" s="175"/>
      <c r="AP108" s="175"/>
      <c r="AQ108" s="175"/>
      <c r="AR108" s="175"/>
      <c r="AS108" s="175"/>
      <c r="AT108" s="175"/>
      <c r="AU108" s="265"/>
    </row>
    <row r="109" spans="1:48">
      <c r="B109" s="293" t="s">
        <v>47</v>
      </c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7"/>
      <c r="P109" s="206" t="s">
        <v>48</v>
      </c>
      <c r="Q109" s="206"/>
      <c r="R109" s="206"/>
      <c r="S109" s="206"/>
      <c r="T109" s="206"/>
      <c r="U109" s="206"/>
      <c r="V109" s="294"/>
      <c r="W109" s="293" t="s">
        <v>47</v>
      </c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7"/>
      <c r="AH109" s="205" t="s">
        <v>48</v>
      </c>
      <c r="AI109" s="206"/>
      <c r="AJ109" s="206"/>
      <c r="AK109" s="206"/>
      <c r="AL109" s="294"/>
      <c r="AM109" s="298"/>
      <c r="AN109" s="268"/>
      <c r="AO109" s="268"/>
      <c r="AP109" s="268"/>
      <c r="AQ109" s="268"/>
      <c r="AR109" s="268"/>
      <c r="AS109" s="268"/>
      <c r="AT109" s="268"/>
      <c r="AU109" s="299"/>
    </row>
    <row r="110" spans="1:48">
      <c r="B110" s="370" t="s">
        <v>49</v>
      </c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71"/>
      <c r="P110" s="305">
        <f>W38+W105</f>
        <v>0</v>
      </c>
      <c r="Q110" s="305"/>
      <c r="R110" s="305"/>
      <c r="S110" s="305"/>
      <c r="T110" s="305"/>
      <c r="U110" s="305"/>
      <c r="V110" s="306"/>
      <c r="W110" s="316" t="s">
        <v>304</v>
      </c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8"/>
      <c r="AH110" s="319">
        <f>L38</f>
        <v>0</v>
      </c>
      <c r="AI110" s="320"/>
      <c r="AJ110" s="320"/>
      <c r="AK110" s="320"/>
      <c r="AL110" s="321"/>
      <c r="AM110" s="300"/>
      <c r="AN110" s="229"/>
      <c r="AO110" s="229"/>
      <c r="AP110" s="229"/>
      <c r="AQ110" s="229"/>
      <c r="AR110" s="229"/>
      <c r="AS110" s="229"/>
      <c r="AT110" s="229"/>
      <c r="AU110" s="301"/>
    </row>
    <row r="111" spans="1:48">
      <c r="B111" s="370" t="s">
        <v>51</v>
      </c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71"/>
      <c r="P111" s="628">
        <f>AA38+AA105</f>
        <v>0</v>
      </c>
      <c r="Q111" s="305"/>
      <c r="R111" s="305"/>
      <c r="S111" s="305"/>
      <c r="T111" s="305"/>
      <c r="U111" s="305"/>
      <c r="V111" s="306"/>
      <c r="W111" s="302" t="s">
        <v>84</v>
      </c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4"/>
      <c r="AH111" s="197">
        <f>L105</f>
        <v>0</v>
      </c>
      <c r="AI111" s="198"/>
      <c r="AJ111" s="198"/>
      <c r="AK111" s="198"/>
      <c r="AL111" s="307"/>
      <c r="AM111" s="300"/>
      <c r="AN111" s="229"/>
      <c r="AO111" s="229"/>
      <c r="AP111" s="229"/>
      <c r="AQ111" s="229"/>
      <c r="AR111" s="229"/>
      <c r="AS111" s="229"/>
      <c r="AT111" s="229"/>
      <c r="AU111" s="301"/>
    </row>
    <row r="112" spans="1:48" ht="16.5" thickBot="1">
      <c r="B112" s="623" t="s">
        <v>56</v>
      </c>
      <c r="C112" s="624"/>
      <c r="D112" s="624"/>
      <c r="E112" s="624"/>
      <c r="F112" s="624"/>
      <c r="G112" s="624"/>
      <c r="H112" s="624"/>
      <c r="I112" s="624"/>
      <c r="J112" s="624"/>
      <c r="K112" s="624"/>
      <c r="L112" s="624"/>
      <c r="M112" s="624"/>
      <c r="N112" s="624"/>
      <c r="O112" s="625"/>
      <c r="P112" s="626">
        <f>SUM(P110:V111)</f>
        <v>0</v>
      </c>
      <c r="Q112" s="626"/>
      <c r="R112" s="626"/>
      <c r="S112" s="626"/>
      <c r="T112" s="626"/>
      <c r="U112" s="626"/>
      <c r="V112" s="627"/>
      <c r="W112" s="629" t="s">
        <v>57</v>
      </c>
      <c r="X112" s="630"/>
      <c r="Y112" s="630"/>
      <c r="Z112" s="630"/>
      <c r="AA112" s="630"/>
      <c r="AB112" s="630"/>
      <c r="AC112" s="630"/>
      <c r="AD112" s="630"/>
      <c r="AE112" s="630"/>
      <c r="AF112" s="630"/>
      <c r="AG112" s="631"/>
      <c r="AH112" s="340">
        <f>SUM(AH110:AL111)</f>
        <v>0</v>
      </c>
      <c r="AI112" s="338"/>
      <c r="AJ112" s="338"/>
      <c r="AK112" s="338"/>
      <c r="AL112" s="341"/>
      <c r="AM112" s="342">
        <f>P112-AH112</f>
        <v>0</v>
      </c>
      <c r="AN112" s="342"/>
      <c r="AO112" s="342"/>
      <c r="AP112" s="342"/>
      <c r="AQ112" s="342"/>
      <c r="AR112" s="342"/>
      <c r="AS112" s="342"/>
      <c r="AT112" s="342"/>
      <c r="AU112" s="343"/>
    </row>
  </sheetData>
  <sheetProtection sheet="1" selectLockedCells="1" selectUnlockedCells="1"/>
  <mergeCells count="685">
    <mergeCell ref="C102:K102"/>
    <mergeCell ref="L102:O102"/>
    <mergeCell ref="P102:S102"/>
    <mergeCell ref="U102:V102"/>
    <mergeCell ref="W102:Z102"/>
    <mergeCell ref="AA102:AD102"/>
    <mergeCell ref="AH102:AL102"/>
    <mergeCell ref="AM102:AU102"/>
    <mergeCell ref="C103:K103"/>
    <mergeCell ref="L103:O103"/>
    <mergeCell ref="P103:S103"/>
    <mergeCell ref="U103:V103"/>
    <mergeCell ref="W103:Z103"/>
    <mergeCell ref="AA103:AD103"/>
    <mergeCell ref="AH103:AL103"/>
    <mergeCell ref="AM103:AU103"/>
    <mergeCell ref="C100:K100"/>
    <mergeCell ref="L100:O100"/>
    <mergeCell ref="P100:S100"/>
    <mergeCell ref="U100:V100"/>
    <mergeCell ref="W100:Z100"/>
    <mergeCell ref="AA100:AD100"/>
    <mergeCell ref="AH100:AL100"/>
    <mergeCell ref="AM100:AU100"/>
    <mergeCell ref="C101:K101"/>
    <mergeCell ref="L101:O101"/>
    <mergeCell ref="P101:S101"/>
    <mergeCell ref="U101:V101"/>
    <mergeCell ref="W101:Z101"/>
    <mergeCell ref="AA101:AD101"/>
    <mergeCell ref="AH101:AL101"/>
    <mergeCell ref="AM101:AU101"/>
    <mergeCell ref="C86:K86"/>
    <mergeCell ref="L86:O86"/>
    <mergeCell ref="P86:S86"/>
    <mergeCell ref="U86:V86"/>
    <mergeCell ref="W86:Z86"/>
    <mergeCell ref="AA86:AD86"/>
    <mergeCell ref="AH86:AL86"/>
    <mergeCell ref="AM86:AU86"/>
    <mergeCell ref="C99:K99"/>
    <mergeCell ref="L99:O99"/>
    <mergeCell ref="P99:S99"/>
    <mergeCell ref="U99:V99"/>
    <mergeCell ref="W99:Z99"/>
    <mergeCell ref="AA99:AD99"/>
    <mergeCell ref="AH99:AL99"/>
    <mergeCell ref="AM99:AU99"/>
    <mergeCell ref="C90:K90"/>
    <mergeCell ref="L90:O90"/>
    <mergeCell ref="P90:S90"/>
    <mergeCell ref="U90:V90"/>
    <mergeCell ref="W90:Z90"/>
    <mergeCell ref="AA90:AD90"/>
    <mergeCell ref="AH90:AL90"/>
    <mergeCell ref="AM90:AU90"/>
    <mergeCell ref="C88:K88"/>
    <mergeCell ref="L88:O88"/>
    <mergeCell ref="P88:S88"/>
    <mergeCell ref="U88:V88"/>
    <mergeCell ref="W88:Z88"/>
    <mergeCell ref="AA88:AD88"/>
    <mergeCell ref="AH88:AL88"/>
    <mergeCell ref="AM88:AU88"/>
    <mergeCell ref="C89:K89"/>
    <mergeCell ref="L89:O89"/>
    <mergeCell ref="P89:S89"/>
    <mergeCell ref="U89:V89"/>
    <mergeCell ref="W89:Z89"/>
    <mergeCell ref="AA89:AD89"/>
    <mergeCell ref="AH89:AL89"/>
    <mergeCell ref="AM89:AU89"/>
    <mergeCell ref="C74:K74"/>
    <mergeCell ref="L74:O74"/>
    <mergeCell ref="P74:S74"/>
    <mergeCell ref="U74:V74"/>
    <mergeCell ref="W74:Z74"/>
    <mergeCell ref="AA74:AD74"/>
    <mergeCell ref="P77:S77"/>
    <mergeCell ref="U77:V77"/>
    <mergeCell ref="W77:Z77"/>
    <mergeCell ref="AA77:AD77"/>
    <mergeCell ref="AA75:AD75"/>
    <mergeCell ref="C76:K76"/>
    <mergeCell ref="L76:O76"/>
    <mergeCell ref="P76:S76"/>
    <mergeCell ref="U76:V76"/>
    <mergeCell ref="W76:Z76"/>
    <mergeCell ref="AA76:AD76"/>
    <mergeCell ref="U63:V63"/>
    <mergeCell ref="W63:Z63"/>
    <mergeCell ref="AA63:AD63"/>
    <mergeCell ref="AH63:AL63"/>
    <mergeCell ref="AM63:AU63"/>
    <mergeCell ref="C64:K64"/>
    <mergeCell ref="L64:O64"/>
    <mergeCell ref="P64:S64"/>
    <mergeCell ref="U64:V64"/>
    <mergeCell ref="W64:Z64"/>
    <mergeCell ref="AA64:AD64"/>
    <mergeCell ref="AH64:AL64"/>
    <mergeCell ref="AM64:AU64"/>
    <mergeCell ref="C63:K63"/>
    <mergeCell ref="L63:O63"/>
    <mergeCell ref="P63:S63"/>
    <mergeCell ref="C62:K62"/>
    <mergeCell ref="L62:O62"/>
    <mergeCell ref="P62:S62"/>
    <mergeCell ref="U62:V62"/>
    <mergeCell ref="W62:Z62"/>
    <mergeCell ref="AA62:AD62"/>
    <mergeCell ref="AH62:AL62"/>
    <mergeCell ref="AM62:AU62"/>
    <mergeCell ref="C61:K61"/>
    <mergeCell ref="L61:O61"/>
    <mergeCell ref="P61:S61"/>
    <mergeCell ref="U61:V61"/>
    <mergeCell ref="W61:Z61"/>
    <mergeCell ref="C55:K55"/>
    <mergeCell ref="C52:K52"/>
    <mergeCell ref="AA58:AD58"/>
    <mergeCell ref="AA59:AD59"/>
    <mergeCell ref="AH59:AL59"/>
    <mergeCell ref="AM59:AU59"/>
    <mergeCell ref="U58:V58"/>
    <mergeCell ref="W58:Z58"/>
    <mergeCell ref="AA61:AD61"/>
    <mergeCell ref="AH61:AL61"/>
    <mergeCell ref="AM61:AU61"/>
    <mergeCell ref="C60:K60"/>
    <mergeCell ref="L60:O60"/>
    <mergeCell ref="P60:S60"/>
    <mergeCell ref="U60:V60"/>
    <mergeCell ref="W60:Z60"/>
    <mergeCell ref="AA60:AD60"/>
    <mergeCell ref="AH60:AL60"/>
    <mergeCell ref="AM60:AU60"/>
    <mergeCell ref="C56:K56"/>
    <mergeCell ref="C51:K51"/>
    <mergeCell ref="L51:O51"/>
    <mergeCell ref="P51:S51"/>
    <mergeCell ref="U51:V51"/>
    <mergeCell ref="W51:Z51"/>
    <mergeCell ref="AA51:AD51"/>
    <mergeCell ref="AH51:AL51"/>
    <mergeCell ref="AM51:AU51"/>
    <mergeCell ref="C50:K50"/>
    <mergeCell ref="C49:K49"/>
    <mergeCell ref="L49:O49"/>
    <mergeCell ref="P49:S49"/>
    <mergeCell ref="U49:V49"/>
    <mergeCell ref="W49:Z49"/>
    <mergeCell ref="AA49:AD49"/>
    <mergeCell ref="AH49:AL49"/>
    <mergeCell ref="AM49:AU49"/>
    <mergeCell ref="AA50:AD50"/>
    <mergeCell ref="AH50:AL50"/>
    <mergeCell ref="AM50:AU50"/>
    <mergeCell ref="AE32:AG32"/>
    <mergeCell ref="AE33:AG33"/>
    <mergeCell ref="AE34:AG34"/>
    <mergeCell ref="AE35:AG35"/>
    <mergeCell ref="AE36:AG36"/>
    <mergeCell ref="C48:K48"/>
    <mergeCell ref="L48:O48"/>
    <mergeCell ref="P48:S48"/>
    <mergeCell ref="U48:V48"/>
    <mergeCell ref="W48:Z48"/>
    <mergeCell ref="AA48:AD48"/>
    <mergeCell ref="C32:K32"/>
    <mergeCell ref="C35:K35"/>
    <mergeCell ref="C45:K45"/>
    <mergeCell ref="C33:K33"/>
    <mergeCell ref="C34:K34"/>
    <mergeCell ref="C36:K36"/>
    <mergeCell ref="P36:S36"/>
    <mergeCell ref="B38:K38"/>
    <mergeCell ref="L38:O38"/>
    <mergeCell ref="P38:V38"/>
    <mergeCell ref="B40:K40"/>
    <mergeCell ref="C43:K43"/>
    <mergeCell ref="C47:K47"/>
    <mergeCell ref="AE22:AG22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W112:AG112"/>
    <mergeCell ref="W111:AG111"/>
    <mergeCell ref="W110:AG110"/>
    <mergeCell ref="W109:AG109"/>
    <mergeCell ref="C42:K42"/>
    <mergeCell ref="B41:K41"/>
    <mergeCell ref="B66:K66"/>
    <mergeCell ref="C67:K67"/>
    <mergeCell ref="C54:K54"/>
    <mergeCell ref="C93:K93"/>
    <mergeCell ref="B92:K92"/>
    <mergeCell ref="C80:K80"/>
    <mergeCell ref="B79:K79"/>
    <mergeCell ref="U81:V81"/>
    <mergeCell ref="W81:Z81"/>
    <mergeCell ref="AA81:AD81"/>
    <mergeCell ref="AA105:AD105"/>
    <mergeCell ref="C68:K68"/>
    <mergeCell ref="C69:K69"/>
    <mergeCell ref="C81:K81"/>
    <mergeCell ref="C85:K85"/>
    <mergeCell ref="C94:K94"/>
    <mergeCell ref="L95:O95"/>
    <mergeCell ref="P95:S95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3:AU3"/>
    <mergeCell ref="AE4:AG5"/>
    <mergeCell ref="AA1:AG1"/>
    <mergeCell ref="AH1:AU1"/>
    <mergeCell ref="L43:O43"/>
    <mergeCell ref="P43:S43"/>
    <mergeCell ref="U43:V43"/>
    <mergeCell ref="W43:Z43"/>
    <mergeCell ref="AA43:AD43"/>
    <mergeCell ref="AH43:AL43"/>
    <mergeCell ref="AM43:AU43"/>
    <mergeCell ref="W54:Z54"/>
    <mergeCell ref="P56:S56"/>
    <mergeCell ref="L55:O55"/>
    <mergeCell ref="P55:S55"/>
    <mergeCell ref="L56:O56"/>
    <mergeCell ref="L50:O50"/>
    <mergeCell ref="P50:S50"/>
    <mergeCell ref="U50:V50"/>
    <mergeCell ref="L52:O52"/>
    <mergeCell ref="W46:Z46"/>
    <mergeCell ref="L47:O47"/>
    <mergeCell ref="P47:S47"/>
    <mergeCell ref="U47:V47"/>
    <mergeCell ref="AH48:AL48"/>
    <mergeCell ref="AM48:AU48"/>
    <mergeCell ref="AA52:AD52"/>
    <mergeCell ref="AH52:AL52"/>
    <mergeCell ref="AH42:AU42"/>
    <mergeCell ref="AM57:AU57"/>
    <mergeCell ref="AH55:AL55"/>
    <mergeCell ref="AM55:AU55"/>
    <mergeCell ref="AA44:AD44"/>
    <mergeCell ref="AH44:AL44"/>
    <mergeCell ref="AM44:AU44"/>
    <mergeCell ref="AH54:AU54"/>
    <mergeCell ref="AH47:AL47"/>
    <mergeCell ref="AM47:AU47"/>
    <mergeCell ref="AA47:AD47"/>
    <mergeCell ref="AM52:AU52"/>
    <mergeCell ref="U98:V98"/>
    <mergeCell ref="W98:Z98"/>
    <mergeCell ref="AA98:AD98"/>
    <mergeCell ref="AH98:AL98"/>
    <mergeCell ref="AM98:AU98"/>
    <mergeCell ref="C95:K95"/>
    <mergeCell ref="C97:K97"/>
    <mergeCell ref="C98:K98"/>
    <mergeCell ref="L98:O98"/>
    <mergeCell ref="C96:K96"/>
    <mergeCell ref="L96:O96"/>
    <mergeCell ref="P96:S96"/>
    <mergeCell ref="U96:V96"/>
    <mergeCell ref="W96:Z96"/>
    <mergeCell ref="AA96:AD96"/>
    <mergeCell ref="AH96:AL96"/>
    <mergeCell ref="AM96:AU96"/>
    <mergeCell ref="C7:K7"/>
    <mergeCell ref="L7:O7"/>
    <mergeCell ref="P7:S7"/>
    <mergeCell ref="U7:V7"/>
    <mergeCell ref="W7:Z7"/>
    <mergeCell ref="AH7:AU7"/>
    <mergeCell ref="B6:K6"/>
    <mergeCell ref="L6:O6"/>
    <mergeCell ref="P6:S6"/>
    <mergeCell ref="U6:V6"/>
    <mergeCell ref="W6:Z6"/>
    <mergeCell ref="AH6:AU6"/>
    <mergeCell ref="AE7:AG7"/>
    <mergeCell ref="B112:O112"/>
    <mergeCell ref="P112:V112"/>
    <mergeCell ref="AM112:AU112"/>
    <mergeCell ref="C8:K8"/>
    <mergeCell ref="L8:O8"/>
    <mergeCell ref="P8:S8"/>
    <mergeCell ref="U8:V8"/>
    <mergeCell ref="W8:Z8"/>
    <mergeCell ref="AH8:AU8"/>
    <mergeCell ref="B109:O109"/>
    <mergeCell ref="P109:V109"/>
    <mergeCell ref="B110:O110"/>
    <mergeCell ref="P110:V110"/>
    <mergeCell ref="B111:O111"/>
    <mergeCell ref="P111:V111"/>
    <mergeCell ref="B105:K105"/>
    <mergeCell ref="L105:O105"/>
    <mergeCell ref="P105:V105"/>
    <mergeCell ref="W105:Z105"/>
    <mergeCell ref="C19:K19"/>
    <mergeCell ref="C20:K20"/>
    <mergeCell ref="C21:K21"/>
    <mergeCell ref="C22:K22"/>
    <mergeCell ref="AH105:AU105"/>
    <mergeCell ref="P19:S19"/>
    <mergeCell ref="P20:S20"/>
    <mergeCell ref="P21:S21"/>
    <mergeCell ref="P22:S22"/>
    <mergeCell ref="P32:S32"/>
    <mergeCell ref="P35:S35"/>
    <mergeCell ref="L19:O19"/>
    <mergeCell ref="L20:O20"/>
    <mergeCell ref="L21:O21"/>
    <mergeCell ref="L22:O22"/>
    <mergeCell ref="L32:O32"/>
    <mergeCell ref="L35:O35"/>
    <mergeCell ref="L33:O33"/>
    <mergeCell ref="P33:S33"/>
    <mergeCell ref="L34:O34"/>
    <mergeCell ref="P34:S34"/>
    <mergeCell ref="AH112:AL112"/>
    <mergeCell ref="AH111:AL111"/>
    <mergeCell ref="AH110:AL110"/>
    <mergeCell ref="AH109:AL109"/>
    <mergeCell ref="AM58:AU58"/>
    <mergeCell ref="AH56:AL56"/>
    <mergeCell ref="AM56:AU56"/>
    <mergeCell ref="AH57:AL57"/>
    <mergeCell ref="U32:V32"/>
    <mergeCell ref="AM109:AU111"/>
    <mergeCell ref="B108:V108"/>
    <mergeCell ref="W108:AL108"/>
    <mergeCell ref="AM108:AU108"/>
    <mergeCell ref="AH95:AL95"/>
    <mergeCell ref="AM95:AU95"/>
    <mergeCell ref="L97:O97"/>
    <mergeCell ref="P97:S97"/>
    <mergeCell ref="U97:V97"/>
    <mergeCell ref="W97:Z97"/>
    <mergeCell ref="AA97:AD97"/>
    <mergeCell ref="AH97:AL97"/>
    <mergeCell ref="AM97:AU97"/>
    <mergeCell ref="A107:AU107"/>
    <mergeCell ref="P98:S98"/>
    <mergeCell ref="U19:V19"/>
    <mergeCell ref="W19:Z19"/>
    <mergeCell ref="AH19:AU19"/>
    <mergeCell ref="U20:V20"/>
    <mergeCell ref="W20:Z20"/>
    <mergeCell ref="AH20:AU20"/>
    <mergeCell ref="U21:V21"/>
    <mergeCell ref="W21:Z21"/>
    <mergeCell ref="AH21:AU21"/>
    <mergeCell ref="AE19:AG19"/>
    <mergeCell ref="AE20:AG20"/>
    <mergeCell ref="AE21:AG21"/>
    <mergeCell ref="U22:V22"/>
    <mergeCell ref="W22:Z22"/>
    <mergeCell ref="AH22:AU22"/>
    <mergeCell ref="U55:V55"/>
    <mergeCell ref="W67:Z67"/>
    <mergeCell ref="AA56:AD56"/>
    <mergeCell ref="W55:Z55"/>
    <mergeCell ref="AA55:AD55"/>
    <mergeCell ref="AA57:AD57"/>
    <mergeCell ref="AH58:AL58"/>
    <mergeCell ref="W32:Z32"/>
    <mergeCell ref="AH32:AU32"/>
    <mergeCell ref="U33:V33"/>
    <mergeCell ref="W33:Z33"/>
    <mergeCell ref="AH33:AU33"/>
    <mergeCell ref="U34:V34"/>
    <mergeCell ref="W34:Z34"/>
    <mergeCell ref="AH34:AU34"/>
    <mergeCell ref="W42:Z42"/>
    <mergeCell ref="U35:V35"/>
    <mergeCell ref="W35:Z35"/>
    <mergeCell ref="AH35:AU35"/>
    <mergeCell ref="U36:V36"/>
    <mergeCell ref="W36:Z36"/>
    <mergeCell ref="C9:K9"/>
    <mergeCell ref="L9:O9"/>
    <mergeCell ref="P9:S9"/>
    <mergeCell ref="U9:V9"/>
    <mergeCell ref="W9:Z9"/>
    <mergeCell ref="AH9:AU9"/>
    <mergeCell ref="C10:K10"/>
    <mergeCell ref="L10:O10"/>
    <mergeCell ref="P10:S10"/>
    <mergeCell ref="U10:V10"/>
    <mergeCell ref="W10:Z10"/>
    <mergeCell ref="AH10:AU10"/>
    <mergeCell ref="C11:K11"/>
    <mergeCell ref="L11:O11"/>
    <mergeCell ref="P11:S11"/>
    <mergeCell ref="U11:V11"/>
    <mergeCell ref="W11:Z11"/>
    <mergeCell ref="AH11:AU11"/>
    <mergeCell ref="C12:K12"/>
    <mergeCell ref="L12:O12"/>
    <mergeCell ref="P12:S12"/>
    <mergeCell ref="U12:V12"/>
    <mergeCell ref="W12:Z12"/>
    <mergeCell ref="AH12:AU12"/>
    <mergeCell ref="C13:K13"/>
    <mergeCell ref="L13:O13"/>
    <mergeCell ref="P13:S13"/>
    <mergeCell ref="U13:V13"/>
    <mergeCell ref="W13:Z13"/>
    <mergeCell ref="AH13:AU13"/>
    <mergeCell ref="C14:K14"/>
    <mergeCell ref="L14:O14"/>
    <mergeCell ref="P14:S14"/>
    <mergeCell ref="U14:V14"/>
    <mergeCell ref="W14:Z14"/>
    <mergeCell ref="AH14:AU14"/>
    <mergeCell ref="C15:K15"/>
    <mergeCell ref="L15:O15"/>
    <mergeCell ref="P15:S15"/>
    <mergeCell ref="U15:V15"/>
    <mergeCell ref="W15:Z15"/>
    <mergeCell ref="AH15:AU15"/>
    <mergeCell ref="C16:K16"/>
    <mergeCell ref="L16:O16"/>
    <mergeCell ref="P16:S16"/>
    <mergeCell ref="U16:V16"/>
    <mergeCell ref="W16:Z16"/>
    <mergeCell ref="AH16:AU16"/>
    <mergeCell ref="C17:K17"/>
    <mergeCell ref="L17:O17"/>
    <mergeCell ref="P17:S17"/>
    <mergeCell ref="U17:V17"/>
    <mergeCell ref="W17:Z17"/>
    <mergeCell ref="AH17:AU17"/>
    <mergeCell ref="C18:K18"/>
    <mergeCell ref="L18:O18"/>
    <mergeCell ref="P18:S18"/>
    <mergeCell ref="U18:V18"/>
    <mergeCell ref="W18:Z18"/>
    <mergeCell ref="AH18:AU18"/>
    <mergeCell ref="AE17:AG17"/>
    <mergeCell ref="AE18:AG18"/>
    <mergeCell ref="AH36:AU36"/>
    <mergeCell ref="AA45:AD45"/>
    <mergeCell ref="AH45:AL45"/>
    <mergeCell ref="AM45:AU45"/>
    <mergeCell ref="AA46:AD46"/>
    <mergeCell ref="AH46:AL46"/>
    <mergeCell ref="AM46:AU46"/>
    <mergeCell ref="C44:K44"/>
    <mergeCell ref="L44:O44"/>
    <mergeCell ref="P44:S44"/>
    <mergeCell ref="U44:V44"/>
    <mergeCell ref="W44:Z44"/>
    <mergeCell ref="L45:O45"/>
    <mergeCell ref="P45:S45"/>
    <mergeCell ref="L36:O36"/>
    <mergeCell ref="W38:Z38"/>
    <mergeCell ref="AA38:AD38"/>
    <mergeCell ref="AH38:AU38"/>
    <mergeCell ref="U45:V45"/>
    <mergeCell ref="W45:Z45"/>
    <mergeCell ref="C46:K46"/>
    <mergeCell ref="L46:O46"/>
    <mergeCell ref="P46:S46"/>
    <mergeCell ref="U46:V46"/>
    <mergeCell ref="W47:Z47"/>
    <mergeCell ref="C58:K58"/>
    <mergeCell ref="L58:O58"/>
    <mergeCell ref="P58:S58"/>
    <mergeCell ref="W50:Z50"/>
    <mergeCell ref="P52:S52"/>
    <mergeCell ref="U52:V52"/>
    <mergeCell ref="W52:Z52"/>
    <mergeCell ref="L68:O68"/>
    <mergeCell ref="P68:S68"/>
    <mergeCell ref="U68:V68"/>
    <mergeCell ref="W68:Z68"/>
    <mergeCell ref="U56:V56"/>
    <mergeCell ref="W56:Z56"/>
    <mergeCell ref="C57:K57"/>
    <mergeCell ref="L57:O57"/>
    <mergeCell ref="P57:S57"/>
    <mergeCell ref="U57:V57"/>
    <mergeCell ref="W57:Z57"/>
    <mergeCell ref="C59:K59"/>
    <mergeCell ref="L59:O59"/>
    <mergeCell ref="P59:S59"/>
    <mergeCell ref="U59:V59"/>
    <mergeCell ref="W59:Z59"/>
    <mergeCell ref="C70:K70"/>
    <mergeCell ref="L70:O70"/>
    <mergeCell ref="P70:S70"/>
    <mergeCell ref="U70:V70"/>
    <mergeCell ref="W70:Z70"/>
    <mergeCell ref="L69:O69"/>
    <mergeCell ref="P69:S69"/>
    <mergeCell ref="U69:V69"/>
    <mergeCell ref="W69:Z69"/>
    <mergeCell ref="C84:K84"/>
    <mergeCell ref="L84:O84"/>
    <mergeCell ref="P84:S84"/>
    <mergeCell ref="U84:V84"/>
    <mergeCell ref="U95:V95"/>
    <mergeCell ref="W95:Z95"/>
    <mergeCell ref="AA95:AD95"/>
    <mergeCell ref="W93:Z93"/>
    <mergeCell ref="AH94:AL94"/>
    <mergeCell ref="P85:S85"/>
    <mergeCell ref="U85:V85"/>
    <mergeCell ref="W85:Z85"/>
    <mergeCell ref="AA85:AD85"/>
    <mergeCell ref="AH85:AL85"/>
    <mergeCell ref="AH93:AU93"/>
    <mergeCell ref="W84:Z84"/>
    <mergeCell ref="AA84:AD84"/>
    <mergeCell ref="AH84:AL84"/>
    <mergeCell ref="AM84:AU84"/>
    <mergeCell ref="C87:K87"/>
    <mergeCell ref="L87:O87"/>
    <mergeCell ref="P87:S87"/>
    <mergeCell ref="U87:V87"/>
    <mergeCell ref="W87:Z87"/>
    <mergeCell ref="L81:O81"/>
    <mergeCell ref="P81:S81"/>
    <mergeCell ref="L72:O72"/>
    <mergeCell ref="P72:S72"/>
    <mergeCell ref="U72:V72"/>
    <mergeCell ref="W72:Z72"/>
    <mergeCell ref="AA72:AD72"/>
    <mergeCell ref="AH81:AL81"/>
    <mergeCell ref="AM81:AU81"/>
    <mergeCell ref="AA73:AD73"/>
    <mergeCell ref="AA68:AD68"/>
    <mergeCell ref="AA69:AD69"/>
    <mergeCell ref="W80:Z80"/>
    <mergeCell ref="AA83:AD83"/>
    <mergeCell ref="AH83:AL83"/>
    <mergeCell ref="AM83:AU83"/>
    <mergeCell ref="AH82:AL82"/>
    <mergeCell ref="AM82:AU82"/>
    <mergeCell ref="AH72:AL72"/>
    <mergeCell ref="AM72:AU72"/>
    <mergeCell ref="AH73:AL73"/>
    <mergeCell ref="AM73:AU73"/>
    <mergeCell ref="AH74:AL74"/>
    <mergeCell ref="AM74:AU74"/>
    <mergeCell ref="AH75:AL75"/>
    <mergeCell ref="AM75:AU75"/>
    <mergeCell ref="AH76:AL76"/>
    <mergeCell ref="AM76:AU76"/>
    <mergeCell ref="AH77:AL77"/>
    <mergeCell ref="AM77:AU77"/>
    <mergeCell ref="AH80:AU80"/>
    <mergeCell ref="AH79:AU79"/>
    <mergeCell ref="AA70:AD70"/>
    <mergeCell ref="AA71:AD71"/>
    <mergeCell ref="AM94:AU94"/>
    <mergeCell ref="L94:O94"/>
    <mergeCell ref="P94:S94"/>
    <mergeCell ref="U94:V94"/>
    <mergeCell ref="W94:Z94"/>
    <mergeCell ref="AA94:AD94"/>
    <mergeCell ref="L85:O85"/>
    <mergeCell ref="L82:O82"/>
    <mergeCell ref="P82:S82"/>
    <mergeCell ref="U82:V82"/>
    <mergeCell ref="W82:Z82"/>
    <mergeCell ref="AA82:AD82"/>
    <mergeCell ref="AM85:AU85"/>
    <mergeCell ref="AA87:AD87"/>
    <mergeCell ref="AH87:AL87"/>
    <mergeCell ref="AM87:AU87"/>
    <mergeCell ref="C71:K71"/>
    <mergeCell ref="L71:O71"/>
    <mergeCell ref="P71:S71"/>
    <mergeCell ref="U71:V71"/>
    <mergeCell ref="W71:Z71"/>
    <mergeCell ref="C83:K83"/>
    <mergeCell ref="L83:O83"/>
    <mergeCell ref="P83:S83"/>
    <mergeCell ref="U83:V83"/>
    <mergeCell ref="W83:Z83"/>
    <mergeCell ref="C72:K72"/>
    <mergeCell ref="C82:K82"/>
    <mergeCell ref="C73:K73"/>
    <mergeCell ref="L73:O73"/>
    <mergeCell ref="P73:S73"/>
    <mergeCell ref="U73:V73"/>
    <mergeCell ref="W73:Z73"/>
    <mergeCell ref="C75:K75"/>
    <mergeCell ref="L75:O75"/>
    <mergeCell ref="P75:S75"/>
    <mergeCell ref="U75:V75"/>
    <mergeCell ref="W75:Z75"/>
    <mergeCell ref="C77:K77"/>
    <mergeCell ref="L77:O77"/>
    <mergeCell ref="C23:K23"/>
    <mergeCell ref="L23:O23"/>
    <mergeCell ref="P23:S23"/>
    <mergeCell ref="U23:V23"/>
    <mergeCell ref="W23:Z23"/>
    <mergeCell ref="AH23:AU23"/>
    <mergeCell ref="C24:K24"/>
    <mergeCell ref="L24:O24"/>
    <mergeCell ref="P24:S24"/>
    <mergeCell ref="U24:V24"/>
    <mergeCell ref="W24:Z24"/>
    <mergeCell ref="AH24:AU24"/>
    <mergeCell ref="C25:K25"/>
    <mergeCell ref="L25:O25"/>
    <mergeCell ref="P25:S25"/>
    <mergeCell ref="U25:V25"/>
    <mergeCell ref="W25:Z25"/>
    <mergeCell ref="AH25:AU25"/>
    <mergeCell ref="C26:K26"/>
    <mergeCell ref="L26:O26"/>
    <mergeCell ref="P26:S26"/>
    <mergeCell ref="U26:V26"/>
    <mergeCell ref="W26:Z26"/>
    <mergeCell ref="AH26:AU26"/>
    <mergeCell ref="C27:K27"/>
    <mergeCell ref="L27:O27"/>
    <mergeCell ref="P27:S27"/>
    <mergeCell ref="U27:V27"/>
    <mergeCell ref="W27:Z27"/>
    <mergeCell ref="AH27:AU27"/>
    <mergeCell ref="C28:K28"/>
    <mergeCell ref="L28:O28"/>
    <mergeCell ref="P28:S28"/>
    <mergeCell ref="U28:V28"/>
    <mergeCell ref="W28:Z28"/>
    <mergeCell ref="AH28:AU28"/>
    <mergeCell ref="C31:K31"/>
    <mergeCell ref="L31:O31"/>
    <mergeCell ref="P31:S31"/>
    <mergeCell ref="U31:V31"/>
    <mergeCell ref="W31:Z31"/>
    <mergeCell ref="AH31:AU31"/>
    <mergeCell ref="C29:K29"/>
    <mergeCell ref="L29:O29"/>
    <mergeCell ref="P29:S29"/>
    <mergeCell ref="U29:V29"/>
    <mergeCell ref="W29:Z29"/>
    <mergeCell ref="AH29:AU29"/>
    <mergeCell ref="C30:K30"/>
    <mergeCell ref="L30:O30"/>
    <mergeCell ref="P30:S30"/>
    <mergeCell ref="U30:V30"/>
    <mergeCell ref="W30:Z30"/>
    <mergeCell ref="AH30:AU30"/>
    <mergeCell ref="AE31:AG31"/>
    <mergeCell ref="AH67:AU67"/>
    <mergeCell ref="AH68:AL68"/>
    <mergeCell ref="AM68:AU68"/>
    <mergeCell ref="AH69:AL69"/>
    <mergeCell ref="AM69:AU69"/>
    <mergeCell ref="AH70:AL70"/>
    <mergeCell ref="AM70:AU70"/>
    <mergeCell ref="AH71:AL71"/>
    <mergeCell ref="AM71:AU71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55" orientation="portrait" r:id="rId1"/>
  <rowBreaks count="1" manualBreakCount="1">
    <brk id="38" max="5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CF71-F4CF-423F-8D18-89C4A7D88C22}">
  <sheetPr>
    <tabColor theme="0"/>
    <pageSetUpPr fitToPage="1"/>
  </sheetPr>
  <dimension ref="A1:AG56"/>
  <sheetViews>
    <sheetView view="pageBreakPreview" zoomScaleNormal="100" zoomScaleSheetLayoutView="100" workbookViewId="0">
      <selection activeCell="P3" sqref="P3"/>
    </sheetView>
  </sheetViews>
  <sheetFormatPr defaultColWidth="2.5" defaultRowHeight="15.75"/>
  <cols>
    <col min="1" max="30" width="2.5" style="10"/>
    <col min="31" max="32" width="9" style="10" customWidth="1"/>
    <col min="33" max="16384" width="2.5" style="10"/>
  </cols>
  <sheetData>
    <row r="1" spans="1:33">
      <c r="A1" s="352" t="s">
        <v>305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63"/>
      <c r="AF1" s="363"/>
    </row>
    <row r="2" spans="1:33">
      <c r="A2" s="352" t="s">
        <v>306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63"/>
      <c r="AF2" s="363"/>
    </row>
    <row r="4" spans="1:33">
      <c r="A4" s="229" t="s">
        <v>307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636"/>
      <c r="AF4" s="636"/>
    </row>
    <row r="5" spans="1:3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3">
      <c r="A6" s="23"/>
      <c r="B6" s="352" t="s">
        <v>308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23" t="s">
        <v>309</v>
      </c>
      <c r="AF6" s="23" t="s">
        <v>310</v>
      </c>
    </row>
    <row r="7" spans="1:33">
      <c r="B7" s="150" t="str">
        <f>IF(入力シート!D139="","",入力シート!B139)</f>
        <v/>
      </c>
      <c r="C7" s="632" t="str">
        <f>IF(B7="","",VLOOKUP(B7,入力シート!$B$139:$AW$143,3,FALSE))</f>
        <v/>
      </c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3" t="str">
        <f>IF(OR(C7=0,C7=""),"","サイトURL及び成果物の名称")</f>
        <v/>
      </c>
      <c r="P7" s="633"/>
      <c r="Q7" s="633"/>
      <c r="R7" s="634" t="str">
        <f>IF(B7="","",VLOOKUP(B7,入力シート!$B$29:$CF$33,18,FALSE))</f>
        <v/>
      </c>
      <c r="S7" s="634"/>
      <c r="T7" s="634"/>
      <c r="U7" s="634"/>
      <c r="V7" s="634"/>
      <c r="W7" s="635" t="str">
        <f>IF(B7="","",VLOOKUP(B7,入力シート!$B$29:$CF$33,22,FALSE))</f>
        <v/>
      </c>
      <c r="X7" s="635"/>
      <c r="Y7" s="635"/>
      <c r="Z7" s="635"/>
      <c r="AA7" s="635"/>
      <c r="AB7" s="635"/>
      <c r="AC7" s="635"/>
      <c r="AD7" s="635"/>
      <c r="AE7" s="151" t="str">
        <f>IF(B7="","",VLOOKUP(B7,入力シート!$B$29:$CF$33,41,FALSE))</f>
        <v/>
      </c>
      <c r="AF7" s="151" t="str">
        <f>IF(B7="","",VLOOKUP(B7,入力シート!$B$29:$CF$33,35,FALSE))</f>
        <v/>
      </c>
    </row>
    <row r="8" spans="1:33">
      <c r="B8" s="150" t="str">
        <f>IF(入力シート!D140="","",入力シート!B140)</f>
        <v/>
      </c>
      <c r="C8" s="632" t="str">
        <f>IF(B8="","",VLOOKUP(B8,入力シート!$B$139:$AW$143,3,FALSE))</f>
        <v/>
      </c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3" t="str">
        <f t="shared" ref="O8:O11" si="0">IF(OR(C8=0,C8=""),"","サイトURL及び成果物の名称")</f>
        <v/>
      </c>
      <c r="P8" s="633"/>
      <c r="Q8" s="633"/>
      <c r="R8" s="634" t="str">
        <f>IF(B8="","",VLOOKUP(B8,入力シート!$B$29:$CF$33,18,FALSE))</f>
        <v/>
      </c>
      <c r="S8" s="634"/>
      <c r="T8" s="634"/>
      <c r="U8" s="634"/>
      <c r="V8" s="634"/>
      <c r="W8" s="635" t="str">
        <f>IF(B8="","",VLOOKUP(B8,入力シート!$B$29:$CF$33,22,FALSE))</f>
        <v/>
      </c>
      <c r="X8" s="635"/>
      <c r="Y8" s="635"/>
      <c r="Z8" s="635"/>
      <c r="AA8" s="635"/>
      <c r="AB8" s="635"/>
      <c r="AC8" s="635"/>
      <c r="AD8" s="635"/>
      <c r="AE8" s="151" t="str">
        <f>IF(B8="","",VLOOKUP(B8,入力シート!$B$29:$CF$33,41,FALSE))</f>
        <v/>
      </c>
      <c r="AF8" s="151" t="str">
        <f>IF(B8="","",VLOOKUP(B8,入力シート!$B$29:$CF$33,35,FALSE))</f>
        <v/>
      </c>
    </row>
    <row r="9" spans="1:33">
      <c r="B9" s="150" t="str">
        <f>IF(入力シート!D141="","",入力シート!B141)</f>
        <v/>
      </c>
      <c r="C9" s="632" t="str">
        <f>IF(B9="","",VLOOKUP(B9,入力シート!$B$139:$AW$143,3,FALSE))</f>
        <v/>
      </c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3" t="str">
        <f t="shared" si="0"/>
        <v/>
      </c>
      <c r="P9" s="633"/>
      <c r="Q9" s="633"/>
      <c r="R9" s="634" t="str">
        <f>IF(B9="","",VLOOKUP(B9,入力シート!$B$29:$CF$33,18,FALSE))</f>
        <v/>
      </c>
      <c r="S9" s="634"/>
      <c r="T9" s="634"/>
      <c r="U9" s="634"/>
      <c r="V9" s="634"/>
      <c r="W9" s="635" t="str">
        <f>IF(B9="","",VLOOKUP(B9,入力シート!$B$29:$CF$33,22,FALSE))</f>
        <v/>
      </c>
      <c r="X9" s="635"/>
      <c r="Y9" s="635"/>
      <c r="Z9" s="635"/>
      <c r="AA9" s="635"/>
      <c r="AB9" s="635"/>
      <c r="AC9" s="635"/>
      <c r="AD9" s="635"/>
      <c r="AE9" s="151" t="str">
        <f>IF(B9="","",VLOOKUP(B9,入力シート!$B$29:$CF$33,41,FALSE))</f>
        <v/>
      </c>
      <c r="AF9" s="151" t="str">
        <f>IF(B9="","",VLOOKUP(B9,入力シート!$B$29:$CF$33,35,FALSE))</f>
        <v/>
      </c>
    </row>
    <row r="10" spans="1:33">
      <c r="B10" s="150" t="str">
        <f>IF(入力シート!D142="","",入力シート!B142)</f>
        <v/>
      </c>
      <c r="C10" s="632" t="str">
        <f>IF(B10="","",VLOOKUP(B10,入力シート!$B$139:$AW$143,3,FALSE))</f>
        <v/>
      </c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3" t="str">
        <f t="shared" si="0"/>
        <v/>
      </c>
      <c r="P10" s="633"/>
      <c r="Q10" s="633"/>
      <c r="R10" s="634" t="str">
        <f>IF(B10="","",VLOOKUP(B10,入力シート!$B$29:$CF$33,18,FALSE))</f>
        <v/>
      </c>
      <c r="S10" s="634"/>
      <c r="T10" s="634"/>
      <c r="U10" s="634"/>
      <c r="V10" s="634"/>
      <c r="W10" s="635" t="str">
        <f>IF(B10="","",VLOOKUP(B10,入力シート!$B$29:$CF$33,22,FALSE))</f>
        <v/>
      </c>
      <c r="X10" s="635"/>
      <c r="Y10" s="635"/>
      <c r="Z10" s="635"/>
      <c r="AA10" s="635"/>
      <c r="AB10" s="635"/>
      <c r="AC10" s="635"/>
      <c r="AD10" s="635"/>
      <c r="AE10" s="151" t="str">
        <f>IF(B10="","",VLOOKUP(B10,入力シート!$B$29:$CF$33,41,FALSE))</f>
        <v/>
      </c>
      <c r="AF10" s="151" t="str">
        <f>IF(B10="","",VLOOKUP(B10,入力シート!$B$29:$CF$33,35,FALSE))</f>
        <v/>
      </c>
    </row>
    <row r="11" spans="1:33">
      <c r="B11" s="150" t="str">
        <f>IF(入力シート!D143="","",入力シート!B143)</f>
        <v/>
      </c>
      <c r="C11" s="632" t="str">
        <f>IF(B11="","",VLOOKUP(B11,入力シート!$B$139:$AW$143,3,FALSE))</f>
        <v/>
      </c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3" t="str">
        <f t="shared" si="0"/>
        <v/>
      </c>
      <c r="P11" s="633"/>
      <c r="Q11" s="633"/>
      <c r="R11" s="634" t="str">
        <f>IF(B11="","",VLOOKUP(B11,入力シート!$B$29:$CF$33,18,FALSE))</f>
        <v/>
      </c>
      <c r="S11" s="634"/>
      <c r="T11" s="634"/>
      <c r="U11" s="634"/>
      <c r="V11" s="634"/>
      <c r="W11" s="635" t="str">
        <f>IF(B11="","",VLOOKUP(B11,入力シート!$B$29:$CF$33,22,FALSE))</f>
        <v/>
      </c>
      <c r="X11" s="635"/>
      <c r="Y11" s="635"/>
      <c r="Z11" s="635"/>
      <c r="AA11" s="635"/>
      <c r="AB11" s="635"/>
      <c r="AC11" s="635"/>
      <c r="AD11" s="635"/>
      <c r="AE11" s="151" t="str">
        <f>IF(B11="","",VLOOKUP(B11,入力シート!$B$29:$CF$33,41,FALSE))</f>
        <v/>
      </c>
      <c r="AF11" s="151" t="str">
        <f>IF(B11="","",VLOOKUP(B11,入力シート!$B$29:$CF$33,35,FALSE))</f>
        <v/>
      </c>
    </row>
    <row r="12" spans="1:33">
      <c r="B12" s="150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3"/>
      <c r="R12" s="153"/>
      <c r="S12" s="153"/>
      <c r="T12" s="153"/>
      <c r="AE12" s="154"/>
      <c r="AF12" s="154"/>
      <c r="AG12" s="154"/>
    </row>
    <row r="13" spans="1:33">
      <c r="B13" s="352" t="s">
        <v>311</v>
      </c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</row>
    <row r="14" spans="1:33">
      <c r="E14" s="637">
        <f>SUM(AE7:AE11)</f>
        <v>0</v>
      </c>
      <c r="F14" s="637"/>
      <c r="G14" s="637"/>
      <c r="H14" s="637"/>
      <c r="I14" s="637"/>
      <c r="J14" s="637"/>
      <c r="K14" s="637"/>
      <c r="L14" s="637"/>
      <c r="M14" s="10" t="s">
        <v>312</v>
      </c>
      <c r="N14" s="229" t="s">
        <v>313</v>
      </c>
      <c r="O14" s="229"/>
      <c r="P14" s="229"/>
      <c r="Q14" s="229"/>
      <c r="R14" s="229"/>
      <c r="S14" s="229"/>
      <c r="T14" s="229"/>
      <c r="U14" s="638">
        <f>SUM(AF7:AF11)</f>
        <v>0</v>
      </c>
      <c r="V14" s="638"/>
      <c r="W14" s="638"/>
      <c r="X14" s="638"/>
      <c r="Y14" s="638"/>
      <c r="Z14" s="638"/>
      <c r="AC14" s="154"/>
      <c r="AD14" s="154"/>
    </row>
    <row r="15" spans="1:33">
      <c r="E15" s="151"/>
      <c r="F15" s="151"/>
      <c r="G15" s="151"/>
      <c r="H15" s="151"/>
      <c r="I15" s="151"/>
      <c r="J15" s="151"/>
      <c r="K15" s="151"/>
      <c r="L15" s="151"/>
      <c r="U15" s="154"/>
      <c r="V15" s="154"/>
      <c r="W15" s="154"/>
      <c r="X15" s="154"/>
      <c r="Y15" s="154"/>
      <c r="Z15" s="154"/>
      <c r="AA15" s="151"/>
      <c r="AB15" s="151"/>
      <c r="AC15" s="154"/>
      <c r="AD15" s="154"/>
    </row>
    <row r="16" spans="1:33">
      <c r="B16" s="352" t="s">
        <v>314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</row>
    <row r="17" spans="2:32">
      <c r="B17" s="10" t="str">
        <f>IF(入力シート!D139="","",入力シート!B139)</f>
        <v/>
      </c>
      <c r="C17" s="639" t="str">
        <f>IF(B17="","",VLOOKUP(B17,入力シート!$B$29:$CF$33,44,FALSE))</f>
        <v/>
      </c>
      <c r="D17" s="639"/>
      <c r="E17" s="639"/>
      <c r="F17" s="639"/>
      <c r="G17" s="639"/>
      <c r="H17" s="639"/>
      <c r="I17" s="639"/>
      <c r="J17" s="639"/>
      <c r="K17" s="639"/>
      <c r="L17" s="639"/>
      <c r="M17" s="155"/>
    </row>
    <row r="18" spans="2:32">
      <c r="B18" s="10" t="str">
        <f>IF(入力シート!D140="","",入力シート!B140)</f>
        <v/>
      </c>
      <c r="C18" s="639" t="str">
        <f>IF(B18="","",VLOOKUP(B18,入力シート!$B$29:$CF$33,44,FALSE))</f>
        <v/>
      </c>
      <c r="D18" s="639"/>
      <c r="E18" s="639"/>
      <c r="F18" s="639"/>
      <c r="G18" s="639"/>
      <c r="H18" s="639"/>
      <c r="I18" s="639"/>
      <c r="J18" s="639"/>
      <c r="K18" s="639"/>
      <c r="L18" s="639"/>
      <c r="M18" s="155"/>
    </row>
    <row r="19" spans="2:32">
      <c r="B19" s="10" t="str">
        <f>IF(入力シート!D141="","",入力シート!B141)</f>
        <v/>
      </c>
      <c r="C19" s="639" t="str">
        <f>IF(B19="","",VLOOKUP(B19,入力シート!$B$29:$CF$33,44,FALSE))</f>
        <v/>
      </c>
      <c r="D19" s="639"/>
      <c r="E19" s="639"/>
      <c r="F19" s="639"/>
      <c r="G19" s="639"/>
      <c r="H19" s="639"/>
      <c r="I19" s="639"/>
      <c r="J19" s="639"/>
      <c r="K19" s="639"/>
      <c r="L19" s="639"/>
      <c r="M19" s="155"/>
    </row>
    <row r="20" spans="2:32">
      <c r="B20" s="10" t="str">
        <f>IF(入力シート!D142="","",入力シート!B142)</f>
        <v/>
      </c>
      <c r="C20" s="639" t="str">
        <f>IF(B20="","",VLOOKUP(B20,入力シート!$B$29:$CF$33,44,FALSE))</f>
        <v/>
      </c>
      <c r="D20" s="639"/>
      <c r="E20" s="639"/>
      <c r="F20" s="639"/>
      <c r="G20" s="639"/>
      <c r="H20" s="639"/>
      <c r="I20" s="639"/>
      <c r="J20" s="639"/>
      <c r="K20" s="639"/>
      <c r="L20" s="639"/>
      <c r="M20" s="155"/>
    </row>
    <row r="21" spans="2:32">
      <c r="B21" s="10" t="str">
        <f>IF(入力シート!D143="","",入力シート!B143)</f>
        <v/>
      </c>
      <c r="C21" s="639" t="str">
        <f>IF(B21="","",VLOOKUP(B21,入力シート!$B$29:$CF$33,44,FALSE))</f>
        <v/>
      </c>
      <c r="D21" s="639"/>
      <c r="E21" s="639"/>
      <c r="F21" s="639"/>
      <c r="G21" s="639"/>
      <c r="H21" s="639"/>
      <c r="I21" s="639"/>
      <c r="J21" s="639"/>
      <c r="K21" s="639"/>
      <c r="L21" s="639"/>
      <c r="M21" s="155"/>
    </row>
    <row r="23" spans="2:32">
      <c r="B23" s="352" t="s">
        <v>315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</row>
    <row r="24" spans="2:32">
      <c r="B24" s="10" t="str">
        <f>IF(入力シート!D139="","",入力シート!B139)</f>
        <v/>
      </c>
      <c r="C24" s="641" t="str">
        <f>IF(B24="","",VLOOKUP(B24,入力シート!$B$139:$AW$143,13,FALSE))</f>
        <v/>
      </c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</row>
    <row r="25" spans="2:32">
      <c r="B25" s="10" t="str">
        <f>IF(入力シート!D140="","",入力シート!B140)</f>
        <v/>
      </c>
      <c r="C25" s="641" t="str">
        <f>IF(B25="","",VLOOKUP(B25,入力シート!$B$139:$AW$143,13,FALSE))</f>
        <v/>
      </c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  <c r="AD25" s="641"/>
      <c r="AE25" s="641"/>
      <c r="AF25" s="641"/>
    </row>
    <row r="26" spans="2:32">
      <c r="B26" s="10" t="str">
        <f>IF(入力シート!D141="","",入力シート!B141)</f>
        <v/>
      </c>
      <c r="C26" s="641" t="str">
        <f>IF(B26="","",VLOOKUP(B26,入力シート!$B$139:$AW$143,13,FALSE))</f>
        <v/>
      </c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</row>
    <row r="27" spans="2:32">
      <c r="B27" s="10" t="str">
        <f>IF(入力シート!D142="","",入力シート!B142)</f>
        <v/>
      </c>
      <c r="C27" s="641" t="str">
        <f>IF(B27="","",VLOOKUP(B27,入力シート!$B$139:$AW$143,13,FALSE))</f>
        <v/>
      </c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</row>
    <row r="28" spans="2:32">
      <c r="B28" s="10" t="str">
        <f>IF(入力シート!D143="","",入力シート!B143)</f>
        <v/>
      </c>
      <c r="C28" s="641" t="str">
        <f>IF(B28="","",VLOOKUP(B28,入力シート!$B$139:$AW$143,13,FALSE))</f>
        <v/>
      </c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</row>
    <row r="30" spans="2:32">
      <c r="B30" s="352" t="s">
        <v>316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</row>
    <row r="31" spans="2:32">
      <c r="B31" s="10" t="str">
        <f>IF(入力シート!D139="","",入力シート!B139)</f>
        <v/>
      </c>
      <c r="C31" s="641" t="str">
        <f>IF(B31="","",VLOOKUP(B31,入力シート!$B$139:$AW$143,21,FALSE))</f>
        <v/>
      </c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</row>
    <row r="32" spans="2:32">
      <c r="B32" s="10" t="str">
        <f>IF(入力シート!D140="","",入力シート!B140)</f>
        <v/>
      </c>
      <c r="C32" s="641" t="str">
        <f>IF(B32="","",VLOOKUP(B32,入力シート!$B$139:$AW$143,21,FALSE))</f>
        <v/>
      </c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</row>
    <row r="33" spans="2:32">
      <c r="B33" s="10" t="str">
        <f>IF(入力シート!D141="","",入力シート!B141)</f>
        <v/>
      </c>
      <c r="C33" s="641" t="str">
        <f>IF(B33="","",VLOOKUP(B33,入力シート!$B$139:$AW$143,21,FALSE))</f>
        <v/>
      </c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</row>
    <row r="34" spans="2:32">
      <c r="B34" s="10" t="str">
        <f>IF(入力シート!D142="","",入力シート!B142)</f>
        <v/>
      </c>
      <c r="C34" s="641" t="str">
        <f>IF(B34="","",VLOOKUP(B34,入力シート!$B$139:$AW$143,21,FALSE))</f>
        <v/>
      </c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</row>
    <row r="35" spans="2:32">
      <c r="B35" s="10" t="str">
        <f>IF(入力シート!D143="","",入力シート!B143)</f>
        <v/>
      </c>
      <c r="C35" s="641" t="str">
        <f>IF(B35="","",VLOOKUP(B35,入力シート!$B$139:$AW$143,21,FALSE))</f>
        <v/>
      </c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1"/>
      <c r="AE35" s="641"/>
      <c r="AF35" s="641"/>
    </row>
    <row r="37" spans="2:32">
      <c r="B37" s="352" t="s">
        <v>317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</row>
    <row r="38" spans="2:32">
      <c r="E38" s="642" t="s">
        <v>318</v>
      </c>
      <c r="F38" s="642"/>
      <c r="G38" s="642"/>
      <c r="H38" s="642"/>
      <c r="I38" s="642"/>
      <c r="J38" s="642"/>
      <c r="K38" s="642"/>
      <c r="L38" s="642"/>
    </row>
    <row r="39" spans="2:32">
      <c r="C39" s="352" t="s">
        <v>319</v>
      </c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</row>
    <row r="40" spans="2:32">
      <c r="B40" s="10" t="str">
        <f>IF(入力シート!D139="","",入力シート!B139)</f>
        <v/>
      </c>
      <c r="C40" s="640" t="str">
        <f>IF(B40="","",VLOOKUP(B40,入力シート!$B$139:$AW$143,29,FALSE))</f>
        <v/>
      </c>
      <c r="D40" s="640"/>
      <c r="E40" s="640"/>
      <c r="F40" s="640"/>
      <c r="G40" s="640"/>
      <c r="H40" s="640"/>
      <c r="I40" s="640"/>
      <c r="J40" s="640"/>
      <c r="K40" s="229" t="s">
        <v>320</v>
      </c>
      <c r="L40" s="229"/>
      <c r="M40" s="229"/>
    </row>
    <row r="41" spans="2:32">
      <c r="B41" s="10" t="str">
        <f>IF(入力シート!D140="","",入力シート!B140)</f>
        <v/>
      </c>
      <c r="C41" s="640" t="str">
        <f>IF(B41="","",VLOOKUP(B41,入力シート!$B$139:$AW$143,29,FALSE))</f>
        <v/>
      </c>
      <c r="D41" s="640"/>
      <c r="E41" s="640"/>
      <c r="F41" s="640"/>
      <c r="G41" s="640"/>
      <c r="H41" s="640"/>
      <c r="I41" s="640"/>
      <c r="J41" s="640"/>
      <c r="K41" s="229" t="s">
        <v>320</v>
      </c>
      <c r="L41" s="229"/>
      <c r="M41" s="229"/>
      <c r="N41" s="23"/>
    </row>
    <row r="42" spans="2:32">
      <c r="B42" s="10" t="str">
        <f>IF(入力シート!D141="","",入力シート!B141)</f>
        <v/>
      </c>
      <c r="C42" s="640" t="str">
        <f>IF(B42="","",VLOOKUP(B42,入力シート!$B$139:$AW$143,29,FALSE))</f>
        <v/>
      </c>
      <c r="D42" s="640"/>
      <c r="E42" s="640"/>
      <c r="F42" s="640"/>
      <c r="G42" s="640"/>
      <c r="H42" s="640"/>
      <c r="I42" s="640"/>
      <c r="J42" s="640"/>
      <c r="K42" s="229" t="s">
        <v>320</v>
      </c>
      <c r="L42" s="229"/>
      <c r="M42" s="229"/>
      <c r="N42" s="23"/>
    </row>
    <row r="43" spans="2:32">
      <c r="B43" s="10" t="str">
        <f>IF(入力シート!D142="","",入力シート!B142)</f>
        <v/>
      </c>
      <c r="C43" s="640" t="str">
        <f>IF(B43="","",VLOOKUP(B43,入力シート!$B$139:$AW$143,29,FALSE))</f>
        <v/>
      </c>
      <c r="D43" s="640"/>
      <c r="E43" s="640"/>
      <c r="F43" s="640"/>
      <c r="G43" s="640"/>
      <c r="H43" s="640"/>
      <c r="I43" s="640"/>
      <c r="J43" s="640"/>
      <c r="K43" s="229" t="s">
        <v>320</v>
      </c>
      <c r="L43" s="229"/>
      <c r="M43" s="229"/>
      <c r="N43" s="23"/>
    </row>
    <row r="44" spans="2:32">
      <c r="B44" s="10" t="str">
        <f>IF(入力シート!D143="","",入力シート!B143)</f>
        <v/>
      </c>
      <c r="C44" s="640" t="str">
        <f>IF(B44="","",VLOOKUP(B44,入力シート!$B$139:$AW$143,29,FALSE))</f>
        <v/>
      </c>
      <c r="D44" s="640"/>
      <c r="E44" s="640"/>
      <c r="F44" s="640"/>
      <c r="G44" s="640"/>
      <c r="H44" s="640"/>
      <c r="I44" s="640"/>
      <c r="J44" s="640"/>
      <c r="K44" s="229" t="s">
        <v>320</v>
      </c>
      <c r="L44" s="229"/>
      <c r="M44" s="229"/>
      <c r="N44" s="23"/>
    </row>
    <row r="45" spans="2:32">
      <c r="C45" s="156"/>
      <c r="D45" s="156"/>
      <c r="E45" s="156"/>
      <c r="F45" s="156"/>
      <c r="G45" s="156"/>
      <c r="H45" s="156"/>
      <c r="I45" s="156"/>
      <c r="J45" s="156"/>
      <c r="K45" s="23"/>
      <c r="L45" s="23"/>
      <c r="M45" s="23"/>
      <c r="N45" s="23"/>
    </row>
    <row r="46" spans="2:32" ht="16.5" customHeight="1">
      <c r="B46" s="644" t="s">
        <v>321</v>
      </c>
      <c r="C46" s="644"/>
      <c r="D46" s="644"/>
      <c r="E46" s="644"/>
      <c r="F46" s="644"/>
      <c r="G46" s="157"/>
      <c r="H46" s="157"/>
      <c r="I46" s="157"/>
      <c r="J46" s="157"/>
      <c r="K46" s="157"/>
    </row>
    <row r="47" spans="2:32">
      <c r="B47" s="10" t="str">
        <f>IF(入力シート!D139="","",入力シート!B139)</f>
        <v/>
      </c>
      <c r="C47" s="229" t="s">
        <v>322</v>
      </c>
      <c r="D47" s="229"/>
      <c r="E47" s="229"/>
      <c r="F47" s="643" t="str">
        <f>IF(B47="","",VLOOKUP(B47,入力シート!$B$139:$AW$143,33,FALSE))</f>
        <v/>
      </c>
      <c r="G47" s="643"/>
      <c r="H47" s="643"/>
      <c r="I47" s="643"/>
      <c r="J47" s="643"/>
      <c r="K47" s="229" t="s">
        <v>323</v>
      </c>
      <c r="L47" s="229"/>
      <c r="M47" s="229"/>
      <c r="N47" s="643" t="str">
        <f>IF(B47="","",VLOOKUP(B47,入力シート!$B$139:$AW$143,37,FALSE))</f>
        <v/>
      </c>
      <c r="O47" s="643"/>
      <c r="P47" s="643"/>
      <c r="Q47" s="643"/>
      <c r="R47" s="643"/>
      <c r="T47" s="229" t="s">
        <v>324</v>
      </c>
      <c r="U47" s="229"/>
      <c r="V47" s="229"/>
      <c r="W47" s="643" t="str">
        <f>IF(B47="","",VLOOKUP(B47,入力シート!$B$139:$AW$143,41,FALSE))</f>
        <v/>
      </c>
      <c r="X47" s="643"/>
      <c r="Y47" s="643"/>
      <c r="Z47" s="643"/>
      <c r="AA47" s="643"/>
      <c r="AB47" s="652" t="s">
        <v>325</v>
      </c>
      <c r="AC47" s="652"/>
      <c r="AD47" s="652"/>
      <c r="AE47" s="643" t="str">
        <f>IF(B47="","",VLOOKUP(B47,入力シート!$B$139:$AW$143,45,FALSE))</f>
        <v/>
      </c>
      <c r="AF47" s="643"/>
    </row>
    <row r="48" spans="2:32">
      <c r="B48" s="10" t="str">
        <f>IF(入力シート!D140="","",入力シート!B140)</f>
        <v/>
      </c>
      <c r="C48" s="229" t="s">
        <v>322</v>
      </c>
      <c r="D48" s="229"/>
      <c r="E48" s="229"/>
      <c r="F48" s="643" t="str">
        <f>IF(B48="","",VLOOKUP(B48,入力シート!$B$139:$AW$143,33,FALSE))</f>
        <v/>
      </c>
      <c r="G48" s="643"/>
      <c r="H48" s="643"/>
      <c r="I48" s="643"/>
      <c r="J48" s="643"/>
      <c r="K48" s="229" t="s">
        <v>323</v>
      </c>
      <c r="L48" s="229"/>
      <c r="M48" s="229"/>
      <c r="N48" s="643" t="str">
        <f>IF(B48="","",VLOOKUP(B48,入力シート!$B$139:$AW$143,37,FALSE))</f>
        <v/>
      </c>
      <c r="O48" s="643"/>
      <c r="P48" s="643"/>
      <c r="Q48" s="643"/>
      <c r="R48" s="643"/>
      <c r="T48" s="229" t="s">
        <v>324</v>
      </c>
      <c r="U48" s="229"/>
      <c r="V48" s="229"/>
      <c r="W48" s="643" t="str">
        <f>IF(B48="","",VLOOKUP(B48,入力シート!$B$139:$AW$143,41,FALSE))</f>
        <v/>
      </c>
      <c r="X48" s="643"/>
      <c r="Y48" s="643"/>
      <c r="Z48" s="643"/>
      <c r="AA48" s="643"/>
      <c r="AB48" s="652" t="s">
        <v>325</v>
      </c>
      <c r="AC48" s="652"/>
      <c r="AD48" s="652"/>
      <c r="AE48" s="643" t="str">
        <f>IF(B48="","",VLOOKUP(B48,入力シート!$B$139:$AW$143,45,FALSE))</f>
        <v/>
      </c>
      <c r="AF48" s="643"/>
    </row>
    <row r="49" spans="1:32">
      <c r="B49" s="10" t="str">
        <f>IF(入力シート!D141="","",入力シート!B141)</f>
        <v/>
      </c>
      <c r="C49" s="229" t="s">
        <v>322</v>
      </c>
      <c r="D49" s="229"/>
      <c r="E49" s="229"/>
      <c r="F49" s="643" t="str">
        <f>IF(B49="","",VLOOKUP(B49,入力シート!$B$139:$AW$143,33,FALSE))</f>
        <v/>
      </c>
      <c r="G49" s="643"/>
      <c r="H49" s="643"/>
      <c r="I49" s="643"/>
      <c r="J49" s="643"/>
      <c r="K49" s="229" t="s">
        <v>323</v>
      </c>
      <c r="L49" s="229"/>
      <c r="M49" s="229"/>
      <c r="N49" s="643" t="str">
        <f>IF(B49="","",VLOOKUP(B49,入力シート!$B$139:$AW$143,37,FALSE))</f>
        <v/>
      </c>
      <c r="O49" s="643"/>
      <c r="P49" s="643"/>
      <c r="Q49" s="643"/>
      <c r="R49" s="643"/>
      <c r="T49" s="229" t="s">
        <v>324</v>
      </c>
      <c r="U49" s="229"/>
      <c r="V49" s="229"/>
      <c r="W49" s="643" t="str">
        <f>IF(B49="","",VLOOKUP(B49,入力シート!$B$139:$AW$143,41,FALSE))</f>
        <v/>
      </c>
      <c r="X49" s="643"/>
      <c r="Y49" s="643"/>
      <c r="Z49" s="643"/>
      <c r="AA49" s="643"/>
      <c r="AB49" s="652" t="s">
        <v>325</v>
      </c>
      <c r="AC49" s="652"/>
      <c r="AD49" s="652"/>
      <c r="AE49" s="643" t="str">
        <f>IF(B49="","",VLOOKUP(B49,入力シート!$B$139:$AW$143,45,FALSE))</f>
        <v/>
      </c>
      <c r="AF49" s="643"/>
    </row>
    <row r="50" spans="1:32">
      <c r="B50" s="10" t="str">
        <f>IF(入力シート!D142="","",入力シート!B142)</f>
        <v/>
      </c>
      <c r="C50" s="229" t="s">
        <v>322</v>
      </c>
      <c r="D50" s="229"/>
      <c r="E50" s="229"/>
      <c r="F50" s="643" t="str">
        <f>IF(B50="","",VLOOKUP(B50,入力シート!$B$139:$AW$143,33,FALSE))</f>
        <v/>
      </c>
      <c r="G50" s="643"/>
      <c r="H50" s="643"/>
      <c r="I50" s="643"/>
      <c r="J50" s="643"/>
      <c r="K50" s="229" t="s">
        <v>326</v>
      </c>
      <c r="L50" s="229"/>
      <c r="M50" s="229"/>
      <c r="N50" s="643" t="str">
        <f>IF(B50="","",VLOOKUP(B50,入力シート!$B$139:$AW$143,37,FALSE))</f>
        <v/>
      </c>
      <c r="O50" s="643"/>
      <c r="P50" s="643"/>
      <c r="Q50" s="643"/>
      <c r="R50" s="643"/>
      <c r="T50" s="229" t="s">
        <v>324</v>
      </c>
      <c r="U50" s="229"/>
      <c r="V50" s="229"/>
      <c r="W50" s="643" t="str">
        <f>IF(B50="","",VLOOKUP(B50,入力シート!$B$139:$AW$143,41,FALSE))</f>
        <v/>
      </c>
      <c r="X50" s="643"/>
      <c r="Y50" s="643"/>
      <c r="Z50" s="643"/>
      <c r="AA50" s="643"/>
      <c r="AB50" s="652" t="s">
        <v>325</v>
      </c>
      <c r="AC50" s="652"/>
      <c r="AD50" s="652"/>
      <c r="AE50" s="643" t="str">
        <f>IF(B50="","",VLOOKUP(B50,入力シート!$B$139:$AW$143,45,FALSE))</f>
        <v/>
      </c>
      <c r="AF50" s="643"/>
    </row>
    <row r="51" spans="1:32">
      <c r="B51" s="10" t="str">
        <f>IF(入力シート!D143="","",入力シート!B143)</f>
        <v/>
      </c>
      <c r="C51" s="229" t="s">
        <v>322</v>
      </c>
      <c r="D51" s="229"/>
      <c r="E51" s="229"/>
      <c r="F51" s="643" t="str">
        <f>IF(B51="","",VLOOKUP(B51,入力シート!$B$139:$AW$143,33,FALSE))</f>
        <v/>
      </c>
      <c r="G51" s="643"/>
      <c r="H51" s="643"/>
      <c r="I51" s="643"/>
      <c r="J51" s="643"/>
      <c r="K51" s="642" t="s">
        <v>323</v>
      </c>
      <c r="L51" s="642"/>
      <c r="M51" s="642"/>
      <c r="N51" s="643" t="str">
        <f>IF(B51="","",VLOOKUP(B51,入力シート!$B$139:$AW$143,37,FALSE))</f>
        <v/>
      </c>
      <c r="O51" s="643"/>
      <c r="P51" s="643"/>
      <c r="Q51" s="643"/>
      <c r="R51" s="643"/>
      <c r="T51" s="229" t="s">
        <v>324</v>
      </c>
      <c r="U51" s="229"/>
      <c r="V51" s="229"/>
      <c r="W51" s="643" t="str">
        <f>IF(B51="","",VLOOKUP(B51,入力シート!$B$139:$AW$143,41,FALSE))</f>
        <v/>
      </c>
      <c r="X51" s="643"/>
      <c r="Y51" s="643"/>
      <c r="Z51" s="643"/>
      <c r="AA51" s="643"/>
      <c r="AB51" s="652" t="s">
        <v>325</v>
      </c>
      <c r="AC51" s="652"/>
      <c r="AD51" s="652"/>
      <c r="AE51" s="643" t="str">
        <f>IF(B51="","",VLOOKUP(B51,入力シート!$B$139:$AW$143,45,FALSE))</f>
        <v/>
      </c>
      <c r="AF51" s="643"/>
    </row>
    <row r="52" spans="1:32">
      <c r="C52" s="166"/>
      <c r="D52" s="166"/>
      <c r="E52" s="166"/>
      <c r="F52" s="166"/>
      <c r="G52" s="157"/>
      <c r="H52" s="157"/>
      <c r="I52" s="157"/>
      <c r="J52" s="157"/>
      <c r="K52" s="157"/>
    </row>
    <row r="53" spans="1:32">
      <c r="E53" s="149"/>
      <c r="F53" s="149"/>
      <c r="G53" s="149"/>
      <c r="H53" s="149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49"/>
      <c r="T53" s="149"/>
      <c r="U53" s="149"/>
      <c r="V53" s="149"/>
      <c r="W53" s="23"/>
      <c r="X53" s="23"/>
      <c r="Y53" s="23"/>
      <c r="Z53" s="23"/>
      <c r="AA53" s="23"/>
      <c r="AB53" s="23"/>
      <c r="AC53" s="23"/>
      <c r="AD53" s="23"/>
    </row>
    <row r="54" spans="1:32">
      <c r="A54" s="645" t="s">
        <v>327</v>
      </c>
      <c r="B54" s="645"/>
      <c r="C54" s="646" t="s">
        <v>328</v>
      </c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  <c r="T54" s="646"/>
      <c r="U54" s="646"/>
      <c r="V54" s="646"/>
      <c r="W54" s="646"/>
      <c r="X54" s="646"/>
      <c r="Y54" s="646"/>
      <c r="Z54" s="646"/>
      <c r="AA54" s="646"/>
      <c r="AB54" s="646"/>
      <c r="AC54" s="646"/>
      <c r="AD54" s="646"/>
      <c r="AE54" s="646"/>
      <c r="AF54" s="646"/>
    </row>
    <row r="55" spans="1:32">
      <c r="A55" s="158"/>
      <c r="B55" s="158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</row>
    <row r="56" spans="1:32">
      <c r="A56" s="159"/>
      <c r="B56" s="159"/>
      <c r="C56" s="646"/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6"/>
      <c r="V56" s="646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</row>
  </sheetData>
  <sheetProtection sheet="1" selectLockedCells="1" selectUnlockedCells="1"/>
  <mergeCells count="102">
    <mergeCell ref="AE48:AF48"/>
    <mergeCell ref="AE49:AF49"/>
    <mergeCell ref="AE50:AF50"/>
    <mergeCell ref="AE51:AF51"/>
    <mergeCell ref="AE47:AF47"/>
    <mergeCell ref="A54:B54"/>
    <mergeCell ref="C54:AF56"/>
    <mergeCell ref="T48:V48"/>
    <mergeCell ref="T49:V49"/>
    <mergeCell ref="T50:V50"/>
    <mergeCell ref="T51:V51"/>
    <mergeCell ref="AB48:AD48"/>
    <mergeCell ref="AB49:AD49"/>
    <mergeCell ref="AB50:AD50"/>
    <mergeCell ref="AB51:AD51"/>
    <mergeCell ref="N48:R48"/>
    <mergeCell ref="N49:R49"/>
    <mergeCell ref="N50:R50"/>
    <mergeCell ref="C48:E48"/>
    <mergeCell ref="C49:E49"/>
    <mergeCell ref="C50:E50"/>
    <mergeCell ref="C51:E51"/>
    <mergeCell ref="F48:J48"/>
    <mergeCell ref="F49:J49"/>
    <mergeCell ref="T47:V47"/>
    <mergeCell ref="W47:AA47"/>
    <mergeCell ref="AB47:AD47"/>
    <mergeCell ref="K51:M51"/>
    <mergeCell ref="W48:AA48"/>
    <mergeCell ref="W49:AA49"/>
    <mergeCell ref="W50:AA50"/>
    <mergeCell ref="W51:AA51"/>
    <mergeCell ref="C39:AD39"/>
    <mergeCell ref="F50:J50"/>
    <mergeCell ref="F51:J51"/>
    <mergeCell ref="K48:M48"/>
    <mergeCell ref="K49:M49"/>
    <mergeCell ref="K50:M50"/>
    <mergeCell ref="N51:R51"/>
    <mergeCell ref="B46:F46"/>
    <mergeCell ref="C47:E47"/>
    <mergeCell ref="F47:J47"/>
    <mergeCell ref="K47:M47"/>
    <mergeCell ref="N47:R47"/>
    <mergeCell ref="C43:J43"/>
    <mergeCell ref="K43:M43"/>
    <mergeCell ref="C44:J44"/>
    <mergeCell ref="K44:M44"/>
    <mergeCell ref="C40:J40"/>
    <mergeCell ref="K40:M40"/>
    <mergeCell ref="C41:J41"/>
    <mergeCell ref="K41:M41"/>
    <mergeCell ref="C42:J42"/>
    <mergeCell ref="K42:M42"/>
    <mergeCell ref="B30:AF30"/>
    <mergeCell ref="C31:AF31"/>
    <mergeCell ref="C24:AF24"/>
    <mergeCell ref="C25:AF25"/>
    <mergeCell ref="C26:AF26"/>
    <mergeCell ref="C27:AF27"/>
    <mergeCell ref="C28:AF28"/>
    <mergeCell ref="B37:AF37"/>
    <mergeCell ref="E38:L38"/>
    <mergeCell ref="C32:AF32"/>
    <mergeCell ref="C33:AF33"/>
    <mergeCell ref="C34:AF34"/>
    <mergeCell ref="C35:AF35"/>
    <mergeCell ref="E14:L14"/>
    <mergeCell ref="N14:T14"/>
    <mergeCell ref="U14:Z14"/>
    <mergeCell ref="B23:AF23"/>
    <mergeCell ref="B16:AF16"/>
    <mergeCell ref="C17:L17"/>
    <mergeCell ref="C18:L18"/>
    <mergeCell ref="C19:L19"/>
    <mergeCell ref="C20:L20"/>
    <mergeCell ref="C21:L21"/>
    <mergeCell ref="C10:N10"/>
    <mergeCell ref="O10:Q10"/>
    <mergeCell ref="R10:V10"/>
    <mergeCell ref="W10:AD10"/>
    <mergeCell ref="C11:N11"/>
    <mergeCell ref="O11:Q11"/>
    <mergeCell ref="R11:V11"/>
    <mergeCell ref="W11:AD11"/>
    <mergeCell ref="B13:AF13"/>
    <mergeCell ref="C8:N8"/>
    <mergeCell ref="O8:Q8"/>
    <mergeCell ref="R8:V8"/>
    <mergeCell ref="W8:AD8"/>
    <mergeCell ref="C9:N9"/>
    <mergeCell ref="O9:Q9"/>
    <mergeCell ref="R9:V9"/>
    <mergeCell ref="W9:AD9"/>
    <mergeCell ref="A1:AF1"/>
    <mergeCell ref="A2:AF2"/>
    <mergeCell ref="A4:AF4"/>
    <mergeCell ref="B6:AD6"/>
    <mergeCell ref="C7:N7"/>
    <mergeCell ref="O7:Q7"/>
    <mergeCell ref="R7:V7"/>
    <mergeCell ref="W7:AD7"/>
  </mergeCells>
  <phoneticPr fontId="7"/>
  <printOptions horizontalCentered="1"/>
  <pageMargins left="0.59055118110236215" right="0.59055118110236215" top="0.59055118110236215" bottom="0.59055118110236215" header="0.39370078740157483" footer="0.27559055118110237"/>
  <pageSetup paperSize="9" scale="87" orientation="portrait" blackAndWhite="1" r:id="rId1"/>
  <headerFooter>
    <oddFooter xml:space="preserve">&amp;C&amp;8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8C3A-E25A-46BC-87A7-BF01489E2F13}">
  <sheetPr>
    <tabColor theme="0"/>
    <pageSetUpPr fitToPage="1"/>
  </sheetPr>
  <dimension ref="A1:AG56"/>
  <sheetViews>
    <sheetView view="pageBreakPreview" zoomScaleNormal="100" zoomScaleSheetLayoutView="100" workbookViewId="0">
      <selection activeCell="A3" sqref="A3"/>
    </sheetView>
  </sheetViews>
  <sheetFormatPr defaultColWidth="2.5" defaultRowHeight="15.75"/>
  <cols>
    <col min="1" max="30" width="2.5" style="10"/>
    <col min="31" max="32" width="9" style="10" customWidth="1"/>
    <col min="33" max="16384" width="2.5" style="10"/>
  </cols>
  <sheetData>
    <row r="1" spans="1:33">
      <c r="A1" s="352" t="s">
        <v>305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63"/>
      <c r="AF1" s="363"/>
    </row>
    <row r="2" spans="1:33">
      <c r="A2" s="352" t="s">
        <v>329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63"/>
      <c r="AF2" s="363"/>
    </row>
    <row r="4" spans="1:33">
      <c r="A4" s="229" t="s">
        <v>307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636"/>
      <c r="AF4" s="636"/>
    </row>
    <row r="5" spans="1:3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3">
      <c r="A6" s="23"/>
      <c r="B6" s="352" t="s">
        <v>308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23" t="s">
        <v>309</v>
      </c>
      <c r="AF6" s="23" t="s">
        <v>310</v>
      </c>
    </row>
    <row r="7" spans="1:33">
      <c r="B7" s="150" t="str">
        <f>IF(入力シート!D146="","",入力シート!B146)</f>
        <v/>
      </c>
      <c r="C7" s="632" t="str">
        <f>IF(B7="","",VLOOKUP(B7,入力シート!$B$146:$AW$150,3,FALSE))</f>
        <v/>
      </c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3" t="str">
        <f>IF(OR(C7=0,C7=""),"","製作費")</f>
        <v/>
      </c>
      <c r="P7" s="633"/>
      <c r="Q7" s="633"/>
      <c r="R7" s="634" t="str">
        <f>IF(B7="","",VLOOKUP(B7,入力シート!$B$38:$CF$42,13,FALSE))</f>
        <v/>
      </c>
      <c r="S7" s="634"/>
      <c r="T7" s="634"/>
      <c r="U7" s="634"/>
      <c r="V7" s="634"/>
      <c r="W7" s="635" t="str">
        <f>IF(B7="","",VLOOKUP(B7,入力シート!$B$38:$CF$42,22,FALSE))</f>
        <v/>
      </c>
      <c r="X7" s="635"/>
      <c r="Y7" s="635"/>
      <c r="Z7" s="635"/>
      <c r="AA7" s="635"/>
      <c r="AB7" s="635"/>
      <c r="AC7" s="635"/>
      <c r="AD7" s="635"/>
      <c r="AE7" s="151" t="str">
        <f>IF(B7="","",VLOOKUP(B7,入力シート!$B$38:$CF$42,41,FALSE))</f>
        <v/>
      </c>
      <c r="AF7" s="151" t="str">
        <f>IF(B7="","",VLOOKUP(B7,入力シート!$B$38:$CF$42,35,FALSE))</f>
        <v/>
      </c>
    </row>
    <row r="8" spans="1:33" ht="15.75" customHeight="1">
      <c r="B8" s="150" t="str">
        <f>IF(入力シート!D147="","",入力シート!B147)</f>
        <v/>
      </c>
      <c r="C8" s="632" t="str">
        <f>IF(B8="","",VLOOKUP(B8,入力シート!$B$146:$AW$150,3,FALSE))</f>
        <v/>
      </c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3" t="str">
        <f t="shared" ref="O8:O11" si="0">IF(OR(C8=0,C8=""),"","製作費")</f>
        <v/>
      </c>
      <c r="P8" s="633"/>
      <c r="Q8" s="633"/>
      <c r="R8" s="634" t="str">
        <f>IF(B8="","",VLOOKUP(B8,入力シート!$B$38:$CF$42,13,FALSE))</f>
        <v/>
      </c>
      <c r="S8" s="634"/>
      <c r="T8" s="634"/>
      <c r="U8" s="634"/>
      <c r="V8" s="634"/>
      <c r="W8" s="635" t="str">
        <f>IF(B8="","",VLOOKUP(B8,入力シート!$B$38:$CF$42,22,FALSE))</f>
        <v/>
      </c>
      <c r="X8" s="635"/>
      <c r="Y8" s="635"/>
      <c r="Z8" s="635"/>
      <c r="AA8" s="635"/>
      <c r="AB8" s="635"/>
      <c r="AC8" s="635"/>
      <c r="AD8" s="635"/>
      <c r="AE8" s="151" t="str">
        <f>IF(B8="","",VLOOKUP(B8,入力シート!$B$38:$CF$42,41,FALSE))</f>
        <v/>
      </c>
      <c r="AF8" s="151" t="str">
        <f>IF(B8="","",VLOOKUP(B8,入力シート!$B$38:$CF$42,35,FALSE))</f>
        <v/>
      </c>
    </row>
    <row r="9" spans="1:33" ht="15.75" customHeight="1">
      <c r="B9" s="150" t="str">
        <f>IF(入力シート!D148="","",入力シート!B148)</f>
        <v/>
      </c>
      <c r="C9" s="632" t="str">
        <f>IF(B9="","",VLOOKUP(B9,入力シート!$B$146:$AW$150,3,FALSE))</f>
        <v/>
      </c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3" t="str">
        <f t="shared" si="0"/>
        <v/>
      </c>
      <c r="P9" s="633"/>
      <c r="Q9" s="633"/>
      <c r="R9" s="634" t="str">
        <f>IF(B9="","",VLOOKUP(B9,入力シート!$B$38:$CF$42,13,FALSE))</f>
        <v/>
      </c>
      <c r="S9" s="634"/>
      <c r="T9" s="634"/>
      <c r="U9" s="634"/>
      <c r="V9" s="634"/>
      <c r="W9" s="635" t="str">
        <f>IF(B9="","",VLOOKUP(B9,入力シート!$B$38:$CF$42,22,FALSE))</f>
        <v/>
      </c>
      <c r="X9" s="635"/>
      <c r="Y9" s="635"/>
      <c r="Z9" s="635"/>
      <c r="AA9" s="635"/>
      <c r="AB9" s="635"/>
      <c r="AC9" s="635"/>
      <c r="AD9" s="635"/>
      <c r="AE9" s="151" t="str">
        <f>IF(B9="","",VLOOKUP(B9,入力シート!$B$38:$CF$42,41,FALSE))</f>
        <v/>
      </c>
      <c r="AF9" s="151" t="str">
        <f>IF(B9="","",VLOOKUP(B9,入力シート!$B$38:$CF$42,35,FALSE))</f>
        <v/>
      </c>
    </row>
    <row r="10" spans="1:33" ht="15.75" customHeight="1">
      <c r="B10" s="150" t="str">
        <f>IF(入力シート!D149="","",入力シート!B149)</f>
        <v/>
      </c>
      <c r="C10" s="632" t="str">
        <f>IF(B10="","",VLOOKUP(B10,入力シート!$B$146:$AW$150,3,FALSE))</f>
        <v/>
      </c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3" t="str">
        <f t="shared" si="0"/>
        <v/>
      </c>
      <c r="P10" s="633"/>
      <c r="Q10" s="633"/>
      <c r="R10" s="634" t="str">
        <f>IF(B10="","",VLOOKUP(B10,入力シート!$B$38:$CF$42,13,FALSE))</f>
        <v/>
      </c>
      <c r="S10" s="634"/>
      <c r="T10" s="634"/>
      <c r="U10" s="634"/>
      <c r="V10" s="634"/>
      <c r="W10" s="635" t="str">
        <f>IF(B10="","",VLOOKUP(B10,入力シート!$B$38:$CF$42,22,FALSE))</f>
        <v/>
      </c>
      <c r="X10" s="635"/>
      <c r="Y10" s="635"/>
      <c r="Z10" s="635"/>
      <c r="AA10" s="635"/>
      <c r="AB10" s="635"/>
      <c r="AC10" s="635"/>
      <c r="AD10" s="635"/>
      <c r="AE10" s="151" t="str">
        <f>IF(B10="","",VLOOKUP(B10,入力シート!$B$38:$CF$42,41,FALSE))</f>
        <v/>
      </c>
      <c r="AF10" s="151" t="str">
        <f>IF(B10="","",VLOOKUP(B10,入力シート!$B$38:$CF$42,35,FALSE))</f>
        <v/>
      </c>
    </row>
    <row r="11" spans="1:33" ht="15.75" customHeight="1">
      <c r="B11" s="150" t="str">
        <f>IF(入力シート!D150="","",入力シート!B150)</f>
        <v/>
      </c>
      <c r="C11" s="632" t="str">
        <f>IF(B11="","",VLOOKUP(B11,入力シート!$B$146:$AW$150,3,FALSE))</f>
        <v/>
      </c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3" t="str">
        <f t="shared" si="0"/>
        <v/>
      </c>
      <c r="P11" s="633"/>
      <c r="Q11" s="633"/>
      <c r="R11" s="634" t="str">
        <f>IF(B11="","",VLOOKUP(B11,入力シート!$B$38:$CF$42,13,FALSE))</f>
        <v/>
      </c>
      <c r="S11" s="634"/>
      <c r="T11" s="634"/>
      <c r="U11" s="634"/>
      <c r="V11" s="634"/>
      <c r="W11" s="635" t="str">
        <f>IF(B11="","",VLOOKUP(B11,入力シート!$B$38:$CF$42,22,FALSE))</f>
        <v/>
      </c>
      <c r="X11" s="635"/>
      <c r="Y11" s="635"/>
      <c r="Z11" s="635"/>
      <c r="AA11" s="635"/>
      <c r="AB11" s="635"/>
      <c r="AC11" s="635"/>
      <c r="AD11" s="635"/>
      <c r="AE11" s="151" t="str">
        <f>IF(B11="","",VLOOKUP(B11,入力シート!$B$38:$CF$42,41,FALSE))</f>
        <v/>
      </c>
      <c r="AF11" s="151" t="str">
        <f>IF(B11="","",VLOOKUP(B11,入力シート!$B$38:$CF$42,35,FALSE))</f>
        <v/>
      </c>
    </row>
    <row r="12" spans="1:33">
      <c r="B12" s="150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3"/>
      <c r="R12" s="153"/>
      <c r="S12" s="153"/>
      <c r="T12" s="153"/>
      <c r="AE12" s="154"/>
      <c r="AF12" s="154"/>
      <c r="AG12" s="154"/>
    </row>
    <row r="13" spans="1:33">
      <c r="B13" s="352" t="s">
        <v>311</v>
      </c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</row>
    <row r="14" spans="1:33">
      <c r="E14" s="637">
        <f>SUM(AE7:AE11)</f>
        <v>0</v>
      </c>
      <c r="F14" s="637"/>
      <c r="G14" s="637"/>
      <c r="H14" s="637"/>
      <c r="I14" s="637"/>
      <c r="J14" s="637"/>
      <c r="K14" s="637"/>
      <c r="L14" s="637"/>
      <c r="M14" s="10" t="s">
        <v>312</v>
      </c>
      <c r="N14" s="229" t="s">
        <v>313</v>
      </c>
      <c r="O14" s="229"/>
      <c r="P14" s="229"/>
      <c r="Q14" s="229"/>
      <c r="R14" s="229"/>
      <c r="S14" s="229"/>
      <c r="T14" s="229"/>
      <c r="U14" s="638">
        <f>SUM(AF7:AF11)</f>
        <v>0</v>
      </c>
      <c r="V14" s="638"/>
      <c r="W14" s="638"/>
      <c r="X14" s="638"/>
      <c r="Y14" s="638"/>
      <c r="Z14" s="638"/>
      <c r="AC14" s="154"/>
      <c r="AD14" s="154"/>
    </row>
    <row r="15" spans="1:33">
      <c r="E15" s="151"/>
      <c r="F15" s="151"/>
      <c r="G15" s="151"/>
      <c r="H15" s="151"/>
      <c r="I15" s="151"/>
      <c r="J15" s="151"/>
      <c r="K15" s="151"/>
      <c r="L15" s="151"/>
      <c r="U15" s="154"/>
      <c r="V15" s="154"/>
      <c r="W15" s="154"/>
      <c r="X15" s="154"/>
      <c r="Y15" s="154"/>
      <c r="Z15" s="154"/>
      <c r="AA15" s="151"/>
      <c r="AB15" s="151"/>
      <c r="AC15" s="154"/>
      <c r="AD15" s="154"/>
    </row>
    <row r="16" spans="1:33">
      <c r="B16" s="352" t="s">
        <v>314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</row>
    <row r="17" spans="2:32">
      <c r="B17" s="10" t="str">
        <f>IF(入力シート!D146="","",入力シート!B146)</f>
        <v/>
      </c>
      <c r="C17" s="639" t="str">
        <f>IF(B7="","",VLOOKUP(B7,入力シート!$B$139:$AW$143,44,FALSE))</f>
        <v/>
      </c>
      <c r="D17" s="639"/>
      <c r="E17" s="639"/>
      <c r="F17" s="639"/>
      <c r="G17" s="639"/>
      <c r="H17" s="639"/>
      <c r="I17" s="639"/>
      <c r="J17" s="639"/>
      <c r="K17" s="639"/>
      <c r="L17" s="639"/>
      <c r="M17" s="155"/>
    </row>
    <row r="18" spans="2:32">
      <c r="B18" s="10" t="str">
        <f>IF(入力シート!D147="","",入力シート!B147)</f>
        <v/>
      </c>
      <c r="C18" s="639" t="str">
        <f>IF(B8="","",VLOOKUP(B8,入力シート!$B$139:$AW$143,44,FALSE))</f>
        <v/>
      </c>
      <c r="D18" s="639"/>
      <c r="E18" s="639"/>
      <c r="F18" s="639"/>
      <c r="G18" s="639"/>
      <c r="H18" s="639"/>
      <c r="I18" s="639"/>
      <c r="J18" s="639"/>
      <c r="K18" s="639"/>
      <c r="L18" s="639"/>
      <c r="M18" s="155"/>
    </row>
    <row r="19" spans="2:32">
      <c r="B19" s="10" t="str">
        <f>IF(入力シート!D148="","",入力シート!B148)</f>
        <v/>
      </c>
      <c r="C19" s="639" t="str">
        <f>IF(B9="","",VLOOKUP(B9,入力シート!$B$139:$AW$143,44,FALSE))</f>
        <v/>
      </c>
      <c r="D19" s="639"/>
      <c r="E19" s="639"/>
      <c r="F19" s="639"/>
      <c r="G19" s="639"/>
      <c r="H19" s="639"/>
      <c r="I19" s="639"/>
      <c r="J19" s="639"/>
      <c r="K19" s="639"/>
      <c r="L19" s="639"/>
      <c r="M19" s="155"/>
    </row>
    <row r="20" spans="2:32">
      <c r="B20" s="10" t="str">
        <f>IF(入力シート!D149="","",入力シート!B149)</f>
        <v/>
      </c>
      <c r="C20" s="639" t="str">
        <f>IF(B10="","",VLOOKUP(B10,入力シート!$B$139:$AW$143,44,FALSE))</f>
        <v/>
      </c>
      <c r="D20" s="639"/>
      <c r="E20" s="639"/>
      <c r="F20" s="639"/>
      <c r="G20" s="639"/>
      <c r="H20" s="639"/>
      <c r="I20" s="639"/>
      <c r="J20" s="639"/>
      <c r="K20" s="639"/>
      <c r="L20" s="639"/>
      <c r="M20" s="155"/>
    </row>
    <row r="21" spans="2:32">
      <c r="B21" s="10" t="str">
        <f>IF(入力シート!D150="","",入力シート!B150)</f>
        <v/>
      </c>
      <c r="C21" s="639" t="str">
        <f>IF(B11="","",VLOOKUP(B11,入力シート!$B$139:$AW$143,44,FALSE))</f>
        <v/>
      </c>
      <c r="D21" s="639"/>
      <c r="E21" s="639"/>
      <c r="F21" s="639"/>
      <c r="G21" s="639"/>
      <c r="H21" s="639"/>
      <c r="I21" s="639"/>
      <c r="J21" s="639"/>
      <c r="K21" s="639"/>
      <c r="L21" s="639"/>
      <c r="M21" s="155"/>
    </row>
    <row r="23" spans="2:32">
      <c r="B23" s="352" t="s">
        <v>315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</row>
    <row r="24" spans="2:32">
      <c r="B24" s="10" t="str">
        <f>IF(入力シート!D146="","",入力シート!B146)</f>
        <v/>
      </c>
      <c r="C24" s="641" t="str">
        <f>IF(B24="","",VLOOKUP(B24,入力シート!$B$146:$AW$150,13,FALSE))</f>
        <v/>
      </c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</row>
    <row r="25" spans="2:32">
      <c r="B25" s="10" t="str">
        <f>IF(入力シート!D147="","",入力シート!B147)</f>
        <v/>
      </c>
      <c r="C25" s="641" t="str">
        <f>IF(B25="","",VLOOKUP(B25,入力シート!$B$146:$AW$150,13,FALSE))</f>
        <v/>
      </c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  <c r="AD25" s="641"/>
      <c r="AE25" s="641"/>
      <c r="AF25" s="641"/>
    </row>
    <row r="26" spans="2:32">
      <c r="B26" s="10" t="str">
        <f>IF(入力シート!D148="","",入力シート!B148)</f>
        <v/>
      </c>
      <c r="C26" s="641" t="str">
        <f>IF(B26="","",VLOOKUP(B26,入力シート!$B$146:$AW$150,13,FALSE))</f>
        <v/>
      </c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</row>
    <row r="27" spans="2:32">
      <c r="B27" s="10" t="str">
        <f>IF(入力シート!D149="","",入力シート!B149)</f>
        <v/>
      </c>
      <c r="C27" s="641" t="str">
        <f>IF(B27="","",VLOOKUP(B27,入力シート!$B$146:$AW$150,13,FALSE))</f>
        <v/>
      </c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</row>
    <row r="28" spans="2:32">
      <c r="B28" s="10" t="str">
        <f>IF(入力シート!D150="","",入力シート!B150)</f>
        <v/>
      </c>
      <c r="C28" s="641" t="str">
        <f>IF(B28="","",VLOOKUP(B28,入力シート!$B$146:$AW$150,13,FALSE))</f>
        <v/>
      </c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</row>
    <row r="30" spans="2:32">
      <c r="B30" s="352" t="s">
        <v>316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</row>
    <row r="31" spans="2:32">
      <c r="B31" s="10" t="str">
        <f>IF(入力シート!D146="","",入力シート!B146)</f>
        <v/>
      </c>
      <c r="C31" s="641" t="str">
        <f>IF(B24="","",VLOOKUP(B24,入力シート!$B$146:$AW$150,21,FALSE))</f>
        <v/>
      </c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</row>
    <row r="32" spans="2:32">
      <c r="B32" s="10" t="str">
        <f>IF(入力シート!D147="","",入力シート!B147)</f>
        <v/>
      </c>
      <c r="C32" s="641" t="str">
        <f>IF(B25="","",VLOOKUP(B25,入力シート!$B$146:$AW$150,21,FALSE))</f>
        <v/>
      </c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</row>
    <row r="33" spans="2:32">
      <c r="B33" s="10" t="str">
        <f>IF(入力シート!D148="","",入力シート!B148)</f>
        <v/>
      </c>
      <c r="C33" s="641" t="str">
        <f>IF(B26="","",VLOOKUP(B26,入力シート!$B$146:$AW$150,21,FALSE))</f>
        <v/>
      </c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</row>
    <row r="34" spans="2:32">
      <c r="B34" s="10" t="str">
        <f>IF(入力シート!D149="","",入力シート!B149)</f>
        <v/>
      </c>
      <c r="C34" s="641" t="str">
        <f>IF(B27="","",VLOOKUP(B27,入力シート!$B$146:$AW$150,21,FALSE))</f>
        <v/>
      </c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</row>
    <row r="35" spans="2:32">
      <c r="B35" s="10" t="str">
        <f>IF(入力シート!D150="","",入力シート!B150)</f>
        <v/>
      </c>
      <c r="C35" s="641" t="str">
        <f>IF(B28="","",VLOOKUP(B28,入力シート!$B$146:$AW$150,21,FALSE))</f>
        <v/>
      </c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1"/>
      <c r="AE35" s="641"/>
      <c r="AF35" s="641"/>
    </row>
    <row r="37" spans="2:32">
      <c r="B37" s="352" t="s">
        <v>317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</row>
    <row r="38" spans="2:32">
      <c r="E38" s="642" t="s">
        <v>318</v>
      </c>
      <c r="F38" s="642"/>
      <c r="G38" s="642"/>
      <c r="H38" s="642"/>
      <c r="I38" s="642"/>
      <c r="J38" s="642"/>
      <c r="K38" s="642"/>
      <c r="L38" s="642"/>
    </row>
    <row r="39" spans="2:32">
      <c r="C39" s="352" t="s">
        <v>319</v>
      </c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</row>
    <row r="40" spans="2:32">
      <c r="B40" s="10" t="str">
        <f>IF(入力シート!D146="","",入力シート!B146)</f>
        <v/>
      </c>
      <c r="C40" s="640" t="str">
        <f>IF(B24="","",VLOOKUP(B24,入力シート!$B$146:$AW$150,29,FALSE))</f>
        <v/>
      </c>
      <c r="D40" s="640"/>
      <c r="E40" s="640"/>
      <c r="F40" s="640"/>
      <c r="G40" s="640"/>
      <c r="H40" s="640"/>
      <c r="I40" s="640"/>
      <c r="J40" s="640"/>
      <c r="K40" s="229" t="s">
        <v>320</v>
      </c>
      <c r="L40" s="229"/>
      <c r="M40" s="229"/>
    </row>
    <row r="41" spans="2:32">
      <c r="B41" s="10" t="str">
        <f>IF(入力シート!D147="","",入力シート!B147)</f>
        <v/>
      </c>
      <c r="C41" s="640" t="str">
        <f>IF(B25="","",VLOOKUP(B25,入力シート!$B$146:$AW$150,29,FALSE))</f>
        <v/>
      </c>
      <c r="D41" s="640"/>
      <c r="E41" s="640"/>
      <c r="F41" s="640"/>
      <c r="G41" s="640"/>
      <c r="H41" s="640"/>
      <c r="I41" s="640"/>
      <c r="J41" s="640"/>
      <c r="K41" s="229" t="s">
        <v>320</v>
      </c>
      <c r="L41" s="229"/>
      <c r="M41" s="229"/>
      <c r="N41" s="23"/>
    </row>
    <row r="42" spans="2:32">
      <c r="B42" s="10" t="str">
        <f>IF(入力シート!D148="","",入力シート!B148)</f>
        <v/>
      </c>
      <c r="C42" s="640" t="str">
        <f>IF(B26="","",VLOOKUP(B26,入力シート!$B$146:$AW$150,29,FALSE))</f>
        <v/>
      </c>
      <c r="D42" s="640"/>
      <c r="E42" s="640"/>
      <c r="F42" s="640"/>
      <c r="G42" s="640"/>
      <c r="H42" s="640"/>
      <c r="I42" s="640"/>
      <c r="J42" s="640"/>
      <c r="K42" s="229" t="s">
        <v>320</v>
      </c>
      <c r="L42" s="229"/>
      <c r="M42" s="229"/>
      <c r="N42" s="23"/>
    </row>
    <row r="43" spans="2:32">
      <c r="B43" s="10" t="str">
        <f>IF(入力シート!D149="","",入力シート!B149)</f>
        <v/>
      </c>
      <c r="C43" s="640" t="str">
        <f>IF(B27="","",VLOOKUP(B27,入力シート!$B$146:$AW$150,29,FALSE))</f>
        <v/>
      </c>
      <c r="D43" s="640"/>
      <c r="E43" s="640"/>
      <c r="F43" s="640"/>
      <c r="G43" s="640"/>
      <c r="H43" s="640"/>
      <c r="I43" s="640"/>
      <c r="J43" s="640"/>
      <c r="K43" s="229" t="s">
        <v>320</v>
      </c>
      <c r="L43" s="229"/>
      <c r="M43" s="229"/>
      <c r="N43" s="23"/>
    </row>
    <row r="44" spans="2:32">
      <c r="B44" s="10" t="str">
        <f>IF(入力シート!D150="","",入力シート!B150)</f>
        <v/>
      </c>
      <c r="C44" s="640" t="str">
        <f>IF(B28="","",VLOOKUP(B28,入力シート!$B$146:$AW$150,29,FALSE))</f>
        <v/>
      </c>
      <c r="D44" s="640"/>
      <c r="E44" s="640"/>
      <c r="F44" s="640"/>
      <c r="G44" s="640"/>
      <c r="H44" s="640"/>
      <c r="I44" s="640"/>
      <c r="J44" s="640"/>
      <c r="K44" s="229" t="s">
        <v>320</v>
      </c>
      <c r="L44" s="229"/>
      <c r="M44" s="229"/>
      <c r="N44" s="23"/>
    </row>
    <row r="45" spans="2:32">
      <c r="C45" s="156"/>
      <c r="D45" s="156"/>
      <c r="E45" s="156"/>
      <c r="F45" s="156"/>
      <c r="G45" s="156"/>
      <c r="H45" s="156"/>
      <c r="I45" s="156"/>
      <c r="J45" s="156"/>
      <c r="K45" s="23"/>
      <c r="L45" s="23"/>
      <c r="M45" s="23"/>
      <c r="N45" s="23"/>
    </row>
    <row r="46" spans="2:32" ht="16.5" customHeight="1">
      <c r="B46" s="644" t="s">
        <v>321</v>
      </c>
      <c r="C46" s="644"/>
      <c r="D46" s="644"/>
      <c r="E46" s="644"/>
      <c r="F46" s="644"/>
      <c r="G46" s="157"/>
      <c r="H46" s="157"/>
      <c r="I46" s="157"/>
      <c r="J46" s="157"/>
      <c r="K46" s="157"/>
    </row>
    <row r="47" spans="2:32">
      <c r="B47" s="10" t="str">
        <f>IF(入力シート!D146="","",入力シート!B146)</f>
        <v/>
      </c>
      <c r="C47" s="229" t="s">
        <v>322</v>
      </c>
      <c r="D47" s="229"/>
      <c r="E47" s="229"/>
      <c r="F47" s="643" t="str">
        <f>IF(B24="","",VLOOKUP(B24,入力シート!$B$146:$AW$150,33,FALSE))</f>
        <v/>
      </c>
      <c r="G47" s="643"/>
      <c r="H47" s="643"/>
      <c r="I47" s="643"/>
      <c r="J47" s="643"/>
      <c r="K47" s="229" t="s">
        <v>323</v>
      </c>
      <c r="L47" s="229"/>
      <c r="M47" s="229"/>
      <c r="N47" s="643" t="str">
        <f>IF(B24="","",VLOOKUP(B24,入力シート!$B$146:$AW$150,37,FALSE))</f>
        <v/>
      </c>
      <c r="O47" s="643"/>
      <c r="P47" s="643"/>
      <c r="Q47" s="643"/>
      <c r="R47" s="643"/>
      <c r="T47" s="229" t="s">
        <v>324</v>
      </c>
      <c r="U47" s="229"/>
      <c r="V47" s="229"/>
      <c r="W47" s="643" t="str">
        <f>IF(B24="","",VLOOKUP(B24,入力シート!$B$146:$AW$150,41,FALSE))</f>
        <v/>
      </c>
      <c r="X47" s="643"/>
      <c r="Y47" s="643"/>
      <c r="Z47" s="643"/>
      <c r="AA47" s="643"/>
      <c r="AB47" s="652" t="s">
        <v>325</v>
      </c>
      <c r="AC47" s="652"/>
      <c r="AD47" s="652"/>
      <c r="AE47" s="643" t="str">
        <f>IF(B24="","",VLOOKUP(B24,入力シート!$B$146:$AW$150,45,FALSE))</f>
        <v/>
      </c>
      <c r="AF47" s="643"/>
    </row>
    <row r="48" spans="2:32">
      <c r="B48" s="10" t="str">
        <f>IF(入力シート!D147="","",入力シート!B147)</f>
        <v/>
      </c>
      <c r="C48" s="229" t="s">
        <v>322</v>
      </c>
      <c r="D48" s="229"/>
      <c r="E48" s="229"/>
      <c r="F48" s="643" t="str">
        <f>IF(B25="","",VLOOKUP(B25,入力シート!$B$146:$AW$150,33,FALSE))</f>
        <v/>
      </c>
      <c r="G48" s="643"/>
      <c r="H48" s="643"/>
      <c r="I48" s="643"/>
      <c r="J48" s="643"/>
      <c r="K48" s="229" t="s">
        <v>323</v>
      </c>
      <c r="L48" s="229"/>
      <c r="M48" s="229"/>
      <c r="N48" s="643" t="str">
        <f>IF(B48="","",VLOOKUP(B48,入力シート!$B$139:$AW$143,37,FALSE))</f>
        <v/>
      </c>
      <c r="O48" s="643"/>
      <c r="P48" s="643"/>
      <c r="Q48" s="643"/>
      <c r="R48" s="643"/>
      <c r="T48" s="229" t="s">
        <v>324</v>
      </c>
      <c r="U48" s="229"/>
      <c r="V48" s="229"/>
      <c r="W48" s="643" t="str">
        <f>IF(B25="","",VLOOKUP(B25,入力シート!$B$146:$AW$150,41,FALSE))</f>
        <v/>
      </c>
      <c r="X48" s="643"/>
      <c r="Y48" s="643"/>
      <c r="Z48" s="643"/>
      <c r="AA48" s="643"/>
      <c r="AB48" s="652" t="s">
        <v>325</v>
      </c>
      <c r="AC48" s="652"/>
      <c r="AD48" s="652"/>
      <c r="AE48" s="643" t="str">
        <f>IF(B25="","",VLOOKUP(B25,入力シート!$B$146:$AW$150,45,FALSE))</f>
        <v/>
      </c>
      <c r="AF48" s="643"/>
    </row>
    <row r="49" spans="1:32">
      <c r="B49" s="10" t="str">
        <f>IF(入力シート!D148="","",入力シート!B148)</f>
        <v/>
      </c>
      <c r="C49" s="229" t="s">
        <v>322</v>
      </c>
      <c r="D49" s="229"/>
      <c r="E49" s="229"/>
      <c r="F49" s="643" t="str">
        <f>IF(B26="","",VLOOKUP(B26,入力シート!$B$146:$AW$150,33,FALSE))</f>
        <v/>
      </c>
      <c r="G49" s="643"/>
      <c r="H49" s="643"/>
      <c r="I49" s="643"/>
      <c r="J49" s="643"/>
      <c r="K49" s="229" t="s">
        <v>323</v>
      </c>
      <c r="L49" s="229"/>
      <c r="M49" s="229"/>
      <c r="N49" s="643" t="str">
        <f>IF(B49="","",VLOOKUP(B49,入力シート!$B$139:$AW$143,37,FALSE))</f>
        <v/>
      </c>
      <c r="O49" s="643"/>
      <c r="P49" s="643"/>
      <c r="Q49" s="643"/>
      <c r="R49" s="643"/>
      <c r="T49" s="229" t="s">
        <v>324</v>
      </c>
      <c r="U49" s="229"/>
      <c r="V49" s="229"/>
      <c r="W49" s="643" t="str">
        <f>IF(B26="","",VLOOKUP(B26,入力シート!$B$146:$AW$150,41,FALSE))</f>
        <v/>
      </c>
      <c r="X49" s="643"/>
      <c r="Y49" s="643"/>
      <c r="Z49" s="643"/>
      <c r="AA49" s="643"/>
      <c r="AB49" s="652" t="s">
        <v>325</v>
      </c>
      <c r="AC49" s="652"/>
      <c r="AD49" s="652"/>
      <c r="AE49" s="643" t="str">
        <f>IF(B26="","",VLOOKUP(B26,入力シート!$B$146:$AW$150,45,FALSE))</f>
        <v/>
      </c>
      <c r="AF49" s="643"/>
    </row>
    <row r="50" spans="1:32">
      <c r="B50" s="10" t="str">
        <f>IF(入力シート!D149="","",入力シート!B149)</f>
        <v/>
      </c>
      <c r="C50" s="229" t="s">
        <v>322</v>
      </c>
      <c r="D50" s="229"/>
      <c r="E50" s="229"/>
      <c r="F50" s="643" t="str">
        <f>IF(B27="","",VLOOKUP(B27,入力シート!$B$146:$AW$150,33,FALSE))</f>
        <v/>
      </c>
      <c r="G50" s="643"/>
      <c r="H50" s="643"/>
      <c r="I50" s="643"/>
      <c r="J50" s="643"/>
      <c r="K50" s="229" t="s">
        <v>326</v>
      </c>
      <c r="L50" s="229"/>
      <c r="M50" s="229"/>
      <c r="N50" s="643" t="str">
        <f>IF(B50="","",VLOOKUP(B50,入力シート!$B$139:$AW$143,37,FALSE))</f>
        <v/>
      </c>
      <c r="O50" s="643"/>
      <c r="P50" s="643"/>
      <c r="Q50" s="643"/>
      <c r="R50" s="643"/>
      <c r="T50" s="229" t="s">
        <v>324</v>
      </c>
      <c r="U50" s="229"/>
      <c r="V50" s="229"/>
      <c r="W50" s="643" t="str">
        <f>IF(B27="","",VLOOKUP(B27,入力シート!$B$146:$AW$150,41,FALSE))</f>
        <v/>
      </c>
      <c r="X50" s="643"/>
      <c r="Y50" s="643"/>
      <c r="Z50" s="643"/>
      <c r="AA50" s="643"/>
      <c r="AB50" s="652" t="s">
        <v>325</v>
      </c>
      <c r="AC50" s="652"/>
      <c r="AD50" s="652"/>
      <c r="AE50" s="643" t="str">
        <f>IF(B27="","",VLOOKUP(B27,入力シート!$B$146:$AW$150,45,FALSE))</f>
        <v/>
      </c>
      <c r="AF50" s="643"/>
    </row>
    <row r="51" spans="1:32">
      <c r="B51" s="10" t="str">
        <f>IF(入力シート!D150="","",入力シート!B150)</f>
        <v/>
      </c>
      <c r="C51" s="229" t="s">
        <v>322</v>
      </c>
      <c r="D51" s="229"/>
      <c r="E51" s="229"/>
      <c r="F51" s="643" t="str">
        <f>IF(B28="","",VLOOKUP(B28,入力シート!$B$146:$AW$150,33,FALSE))</f>
        <v/>
      </c>
      <c r="G51" s="643"/>
      <c r="H51" s="643"/>
      <c r="I51" s="643"/>
      <c r="J51" s="643"/>
      <c r="K51" s="642" t="s">
        <v>323</v>
      </c>
      <c r="L51" s="642"/>
      <c r="M51" s="642"/>
      <c r="N51" s="643" t="str">
        <f>IF(B51="","",VLOOKUP(B51,入力シート!$B$139:$AW$143,37,FALSE))</f>
        <v/>
      </c>
      <c r="O51" s="643"/>
      <c r="P51" s="643"/>
      <c r="Q51" s="643"/>
      <c r="R51" s="643"/>
      <c r="T51" s="229" t="s">
        <v>324</v>
      </c>
      <c r="U51" s="229"/>
      <c r="V51" s="229"/>
      <c r="W51" s="643" t="str">
        <f>IF(B28="","",VLOOKUP(B28,入力シート!$B$146:$AW$150,41,FALSE))</f>
        <v/>
      </c>
      <c r="X51" s="643"/>
      <c r="Y51" s="643"/>
      <c r="Z51" s="643"/>
      <c r="AA51" s="643"/>
      <c r="AB51" s="652" t="s">
        <v>325</v>
      </c>
      <c r="AC51" s="652"/>
      <c r="AD51" s="652"/>
      <c r="AE51" s="643" t="str">
        <f>IF(B28="","",VLOOKUP(B28,入力シート!$B$146:$AW$150,45,FALSE))</f>
        <v/>
      </c>
      <c r="AF51" s="643"/>
    </row>
    <row r="52" spans="1:32">
      <c r="C52" s="166"/>
      <c r="D52" s="166"/>
      <c r="E52" s="166"/>
      <c r="F52" s="166"/>
      <c r="G52" s="157"/>
      <c r="H52" s="157"/>
      <c r="I52" s="157"/>
      <c r="J52" s="157"/>
      <c r="K52" s="157"/>
    </row>
    <row r="53" spans="1:32">
      <c r="E53" s="149"/>
      <c r="F53" s="149"/>
      <c r="G53" s="149"/>
      <c r="H53" s="149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49"/>
      <c r="T53" s="149"/>
      <c r="U53" s="149"/>
      <c r="V53" s="149"/>
      <c r="W53" s="23"/>
      <c r="X53" s="23"/>
      <c r="Y53" s="23"/>
      <c r="Z53" s="23"/>
      <c r="AA53" s="23"/>
      <c r="AB53" s="23"/>
      <c r="AC53" s="23"/>
      <c r="AD53" s="23"/>
    </row>
    <row r="54" spans="1:32">
      <c r="A54" s="645" t="s">
        <v>327</v>
      </c>
      <c r="B54" s="645"/>
      <c r="C54" s="646" t="s">
        <v>328</v>
      </c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  <c r="T54" s="646"/>
      <c r="U54" s="646"/>
      <c r="V54" s="646"/>
      <c r="W54" s="646"/>
      <c r="X54" s="646"/>
      <c r="Y54" s="646"/>
      <c r="Z54" s="646"/>
      <c r="AA54" s="646"/>
      <c r="AB54" s="646"/>
      <c r="AC54" s="646"/>
      <c r="AD54" s="646"/>
      <c r="AE54" s="646"/>
      <c r="AF54" s="646"/>
    </row>
    <row r="55" spans="1:32">
      <c r="A55" s="158"/>
      <c r="B55" s="158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</row>
    <row r="56" spans="1:32">
      <c r="A56" s="159"/>
      <c r="B56" s="159"/>
      <c r="C56" s="646"/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6"/>
      <c r="V56" s="646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</row>
  </sheetData>
  <sheetProtection sheet="1" selectLockedCells="1" selectUnlockedCells="1"/>
  <mergeCells count="102">
    <mergeCell ref="A54:B54"/>
    <mergeCell ref="C54:AF56"/>
    <mergeCell ref="C51:E51"/>
    <mergeCell ref="F51:J51"/>
    <mergeCell ref="K51:M51"/>
    <mergeCell ref="N51:R51"/>
    <mergeCell ref="T51:V51"/>
    <mergeCell ref="W51:AA51"/>
    <mergeCell ref="C50:E50"/>
    <mergeCell ref="F50:J50"/>
    <mergeCell ref="K50:M50"/>
    <mergeCell ref="N50:R50"/>
    <mergeCell ref="T50:V50"/>
    <mergeCell ref="W50:AA50"/>
    <mergeCell ref="AB50:AD50"/>
    <mergeCell ref="AE50:AF50"/>
    <mergeCell ref="AB51:AD51"/>
    <mergeCell ref="AE51:AF51"/>
    <mergeCell ref="C48:E48"/>
    <mergeCell ref="F48:J48"/>
    <mergeCell ref="K48:M48"/>
    <mergeCell ref="N48:R48"/>
    <mergeCell ref="T48:V48"/>
    <mergeCell ref="W48:AA48"/>
    <mergeCell ref="AB48:AD48"/>
    <mergeCell ref="AE48:AF48"/>
    <mergeCell ref="C49:E49"/>
    <mergeCell ref="F49:J49"/>
    <mergeCell ref="K49:M49"/>
    <mergeCell ref="N49:R49"/>
    <mergeCell ref="T49:V49"/>
    <mergeCell ref="W49:AA49"/>
    <mergeCell ref="AB49:AD49"/>
    <mergeCell ref="AE49:AF49"/>
    <mergeCell ref="B46:F46"/>
    <mergeCell ref="C47:E47"/>
    <mergeCell ref="F47:J47"/>
    <mergeCell ref="K47:M47"/>
    <mergeCell ref="N47:R47"/>
    <mergeCell ref="T47:V47"/>
    <mergeCell ref="W47:AA47"/>
    <mergeCell ref="AB47:AD47"/>
    <mergeCell ref="AE47:AF47"/>
    <mergeCell ref="C39:AD39"/>
    <mergeCell ref="C32:AF32"/>
    <mergeCell ref="C33:AF33"/>
    <mergeCell ref="C34:AF34"/>
    <mergeCell ref="C35:AF35"/>
    <mergeCell ref="C43:J43"/>
    <mergeCell ref="K43:M43"/>
    <mergeCell ref="C44:J44"/>
    <mergeCell ref="K44:M44"/>
    <mergeCell ref="C40:J40"/>
    <mergeCell ref="K40:M40"/>
    <mergeCell ref="C41:J41"/>
    <mergeCell ref="K41:M41"/>
    <mergeCell ref="C42:J42"/>
    <mergeCell ref="K42:M42"/>
    <mergeCell ref="B30:AF30"/>
    <mergeCell ref="C31:AF31"/>
    <mergeCell ref="C24:AF24"/>
    <mergeCell ref="C25:AF25"/>
    <mergeCell ref="C26:AF26"/>
    <mergeCell ref="C27:AF27"/>
    <mergeCell ref="C28:AF28"/>
    <mergeCell ref="B37:AF37"/>
    <mergeCell ref="E38:L38"/>
    <mergeCell ref="E14:L14"/>
    <mergeCell ref="N14:T14"/>
    <mergeCell ref="U14:Z14"/>
    <mergeCell ref="B23:AF23"/>
    <mergeCell ref="B16:AF16"/>
    <mergeCell ref="C17:L17"/>
    <mergeCell ref="C18:L18"/>
    <mergeCell ref="C19:L19"/>
    <mergeCell ref="C20:L20"/>
    <mergeCell ref="C21:L21"/>
    <mergeCell ref="C10:N10"/>
    <mergeCell ref="O10:Q10"/>
    <mergeCell ref="R10:V10"/>
    <mergeCell ref="W10:AD10"/>
    <mergeCell ref="C11:N11"/>
    <mergeCell ref="O11:Q11"/>
    <mergeCell ref="R11:V11"/>
    <mergeCell ref="W11:AD11"/>
    <mergeCell ref="B13:AF13"/>
    <mergeCell ref="C8:N8"/>
    <mergeCell ref="O8:Q8"/>
    <mergeCell ref="R8:V8"/>
    <mergeCell ref="W8:AD8"/>
    <mergeCell ref="C9:N9"/>
    <mergeCell ref="O9:Q9"/>
    <mergeCell ref="R9:V9"/>
    <mergeCell ref="W9:AD9"/>
    <mergeCell ref="A1:AF1"/>
    <mergeCell ref="A2:AF2"/>
    <mergeCell ref="A4:AF4"/>
    <mergeCell ref="B6:AD6"/>
    <mergeCell ref="C7:N7"/>
    <mergeCell ref="O7:Q7"/>
    <mergeCell ref="R7:V7"/>
    <mergeCell ref="W7:AD7"/>
  </mergeCells>
  <phoneticPr fontId="7"/>
  <printOptions horizontalCentered="1"/>
  <pageMargins left="0.59055118110236215" right="0.59055118110236215" top="0.59055118110236215" bottom="0.59055118110236215" header="0.39370078740157483" footer="0.27559055118110237"/>
  <pageSetup paperSize="9" scale="87" orientation="portrait" blackAndWhite="1" r:id="rId1"/>
  <headerFooter>
    <oddFooter xml:space="preserve">&amp;C&amp;8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2714-5A7F-4BE6-BD36-B08769E1EF6F}">
  <sheetPr>
    <tabColor theme="0"/>
    <pageSetUpPr fitToPage="1"/>
  </sheetPr>
  <dimension ref="A1:AG207"/>
  <sheetViews>
    <sheetView view="pageBreakPreview" zoomScale="106" zoomScaleNormal="100" zoomScaleSheetLayoutView="106" workbookViewId="0">
      <selection activeCell="A2" sqref="A2:AF2"/>
    </sheetView>
  </sheetViews>
  <sheetFormatPr defaultColWidth="2.5" defaultRowHeight="15.75"/>
  <cols>
    <col min="1" max="30" width="2.5" style="10"/>
    <col min="31" max="32" width="9" style="10" customWidth="1"/>
    <col min="33" max="16384" width="2.5" style="10"/>
  </cols>
  <sheetData>
    <row r="1" spans="1:32">
      <c r="A1" s="352" t="s">
        <v>305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63"/>
      <c r="AF1" s="363"/>
    </row>
    <row r="2" spans="1:32">
      <c r="A2" s="352" t="s">
        <v>330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63"/>
      <c r="AF2" s="363"/>
    </row>
    <row r="4" spans="1:32">
      <c r="A4" s="229" t="s">
        <v>307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636"/>
      <c r="AF4" s="636"/>
    </row>
    <row r="5" spans="1:3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2" ht="15" customHeight="1">
      <c r="A6" s="23"/>
      <c r="B6" s="352" t="s">
        <v>308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23" t="s">
        <v>309</v>
      </c>
      <c r="AF6" s="23" t="s">
        <v>310</v>
      </c>
    </row>
    <row r="7" spans="1:32">
      <c r="B7" s="150" t="str">
        <f>IF(入力シート!D46="","",入力シート!B46)</f>
        <v/>
      </c>
      <c r="C7" s="632" t="str">
        <f>IF(B7="","",VLOOKUP(B7,入力シート!$B$46:$CF$75,3,FALSE))</f>
        <v/>
      </c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3" t="str">
        <f>IF(OR(C7=0,C7=""),"","図書コード")</f>
        <v/>
      </c>
      <c r="P7" s="633"/>
      <c r="Q7" s="633"/>
      <c r="R7" s="634" t="str">
        <f>IF(B7="","",VLOOKUP(B7,入力シート!$B$46:$CF$75,18,FALSE))</f>
        <v/>
      </c>
      <c r="S7" s="634"/>
      <c r="T7" s="634"/>
      <c r="U7" s="634"/>
      <c r="V7" s="634"/>
      <c r="W7" s="635" t="str">
        <f>IF(B7="","",VLOOKUP(B7,入力シート!$B$46:$CF$75,22,FALSE))</f>
        <v/>
      </c>
      <c r="X7" s="635"/>
      <c r="Y7" s="635"/>
      <c r="Z7" s="635"/>
      <c r="AA7" s="635"/>
      <c r="AB7" s="635"/>
      <c r="AC7" s="635"/>
      <c r="AD7" s="635"/>
      <c r="AE7" s="151" t="str">
        <f>IF(B7="","",VLOOKUP(B7,入力シート!$B$46:$CF$75,41,FALSE))</f>
        <v/>
      </c>
      <c r="AF7" s="151" t="str">
        <f>IF(B7="","",VLOOKUP(B7,入力シート!$B$46:$CF$75,35,FALSE))</f>
        <v/>
      </c>
    </row>
    <row r="8" spans="1:32" ht="15.75" customHeight="1">
      <c r="B8" s="150" t="str">
        <f>IF(入力シート!D47="","",入力シート!B47)</f>
        <v/>
      </c>
      <c r="C8" s="632" t="str">
        <f>IF(B8="","",VLOOKUP(B8,入力シート!$B$46:$CF$75,3,FALSE))</f>
        <v/>
      </c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3" t="str">
        <f t="shared" ref="O8:O36" si="0">IF(OR(C8=0,C8=""),"","図書コード")</f>
        <v/>
      </c>
      <c r="P8" s="633"/>
      <c r="Q8" s="633"/>
      <c r="R8" s="634" t="str">
        <f>IF(B8="","",VLOOKUP(B8,入力シート!$B$46:$CF$75,18,FALSE))</f>
        <v/>
      </c>
      <c r="S8" s="634"/>
      <c r="T8" s="634"/>
      <c r="U8" s="634"/>
      <c r="V8" s="634"/>
      <c r="W8" s="635" t="str">
        <f>IF(B8="","",VLOOKUP(B8,入力シート!$B$46:$CF$75,22,FALSE))</f>
        <v/>
      </c>
      <c r="X8" s="635"/>
      <c r="Y8" s="635"/>
      <c r="Z8" s="635"/>
      <c r="AA8" s="635"/>
      <c r="AB8" s="635"/>
      <c r="AC8" s="635"/>
      <c r="AD8" s="635"/>
      <c r="AE8" s="151" t="str">
        <f>IF(B8="","",VLOOKUP(B8,入力シート!$B$46:$CF$75,41,FALSE))</f>
        <v/>
      </c>
      <c r="AF8" s="151" t="str">
        <f>IF(B8="","",VLOOKUP(B8,入力シート!$B$46:$CF$75,35,FALSE))</f>
        <v/>
      </c>
    </row>
    <row r="9" spans="1:32" ht="15.75" customHeight="1">
      <c r="B9" s="150" t="str">
        <f>IF(入力シート!D48="","",入力シート!B48)</f>
        <v/>
      </c>
      <c r="C9" s="632" t="str">
        <f>IF(B9="","",VLOOKUP(B9,入力シート!$B$46:$CF$75,3,FALSE))</f>
        <v/>
      </c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3" t="str">
        <f t="shared" si="0"/>
        <v/>
      </c>
      <c r="P9" s="633"/>
      <c r="Q9" s="633"/>
      <c r="R9" s="634" t="str">
        <f>IF(B9="","",VLOOKUP(B9,入力シート!$B$46:$CF$75,18,FALSE))</f>
        <v/>
      </c>
      <c r="S9" s="634"/>
      <c r="T9" s="634"/>
      <c r="U9" s="634"/>
      <c r="V9" s="634"/>
      <c r="W9" s="635" t="str">
        <f>IF(B9="","",VLOOKUP(B9,入力シート!$B$46:$CF$75,22,FALSE))</f>
        <v/>
      </c>
      <c r="X9" s="635"/>
      <c r="Y9" s="635"/>
      <c r="Z9" s="635"/>
      <c r="AA9" s="635"/>
      <c r="AB9" s="635"/>
      <c r="AC9" s="635"/>
      <c r="AD9" s="635"/>
      <c r="AE9" s="151" t="str">
        <f>IF(B9="","",VLOOKUP(B9,入力シート!$B$46:$CF$75,41,FALSE))</f>
        <v/>
      </c>
      <c r="AF9" s="151" t="str">
        <f>IF(B9="","",VLOOKUP(B9,入力シート!$B$46:$CF$75,35,FALSE))</f>
        <v/>
      </c>
    </row>
    <row r="10" spans="1:32" ht="15.75" customHeight="1">
      <c r="B10" s="150" t="str">
        <f>IF(入力シート!D49="","",入力シート!B49)</f>
        <v/>
      </c>
      <c r="C10" s="632" t="str">
        <f>IF(B10="","",VLOOKUP(B10,入力シート!$B$46:$CF$75,3,FALSE))</f>
        <v/>
      </c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3" t="str">
        <f t="shared" si="0"/>
        <v/>
      </c>
      <c r="P10" s="633"/>
      <c r="Q10" s="633"/>
      <c r="R10" s="634" t="str">
        <f>IF(B10="","",VLOOKUP(B10,入力シート!$B$46:$CF$75,18,FALSE))</f>
        <v/>
      </c>
      <c r="S10" s="634"/>
      <c r="T10" s="634"/>
      <c r="U10" s="634"/>
      <c r="V10" s="634"/>
      <c r="W10" s="635" t="str">
        <f>IF(B10="","",VLOOKUP(B10,入力シート!$B$46:$CF$75,22,FALSE))</f>
        <v/>
      </c>
      <c r="X10" s="635"/>
      <c r="Y10" s="635"/>
      <c r="Z10" s="635"/>
      <c r="AA10" s="635"/>
      <c r="AB10" s="635"/>
      <c r="AC10" s="635"/>
      <c r="AD10" s="635"/>
      <c r="AE10" s="151" t="str">
        <f>IF(B10="","",VLOOKUP(B10,入力シート!$B$46:$CF$75,41,FALSE))</f>
        <v/>
      </c>
      <c r="AF10" s="151" t="str">
        <f>IF(B10="","",VLOOKUP(B10,入力シート!$B$46:$CF$75,35,FALSE))</f>
        <v/>
      </c>
    </row>
    <row r="11" spans="1:32" ht="15.75" customHeight="1">
      <c r="B11" s="150" t="str">
        <f>IF(入力シート!D50="","",入力シート!B50)</f>
        <v/>
      </c>
      <c r="C11" s="632" t="str">
        <f>IF(B11="","",VLOOKUP(B11,入力シート!$B$46:$CF$75,3,FALSE))</f>
        <v/>
      </c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3" t="str">
        <f t="shared" si="0"/>
        <v/>
      </c>
      <c r="P11" s="633"/>
      <c r="Q11" s="633"/>
      <c r="R11" s="634" t="str">
        <f>IF(B11="","",VLOOKUP(B11,入力シート!$B$46:$CF$75,18,FALSE))</f>
        <v/>
      </c>
      <c r="S11" s="634"/>
      <c r="T11" s="634"/>
      <c r="U11" s="634"/>
      <c r="V11" s="634"/>
      <c r="W11" s="635" t="str">
        <f>IF(B11="","",VLOOKUP(B11,入力シート!$B$46:$CF$75,22,FALSE))</f>
        <v/>
      </c>
      <c r="X11" s="635"/>
      <c r="Y11" s="635"/>
      <c r="Z11" s="635"/>
      <c r="AA11" s="635"/>
      <c r="AB11" s="635"/>
      <c r="AC11" s="635"/>
      <c r="AD11" s="635"/>
      <c r="AE11" s="151" t="str">
        <f>IF(B11="","",VLOOKUP(B11,入力シート!$B$46:$CF$75,41,FALSE))</f>
        <v/>
      </c>
      <c r="AF11" s="151" t="str">
        <f>IF(B11="","",VLOOKUP(B11,入力シート!$B$46:$CF$75,35,FALSE))</f>
        <v/>
      </c>
    </row>
    <row r="12" spans="1:32">
      <c r="B12" s="150" t="str">
        <f>IF(入力シート!D51="","",入力シート!B51)</f>
        <v/>
      </c>
      <c r="C12" s="632" t="str">
        <f>IF(B12="","",VLOOKUP(B12,入力シート!$B$46:$CF$75,3,FALSE))</f>
        <v/>
      </c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3" t="str">
        <f t="shared" si="0"/>
        <v/>
      </c>
      <c r="P12" s="633"/>
      <c r="Q12" s="633"/>
      <c r="R12" s="634" t="str">
        <f>IF(B12="","",VLOOKUP(B12,入力シート!$B$46:$CF$75,18,FALSE))</f>
        <v/>
      </c>
      <c r="S12" s="634"/>
      <c r="T12" s="634"/>
      <c r="U12" s="634"/>
      <c r="V12" s="634"/>
      <c r="W12" s="635" t="str">
        <f>IF(B12="","",VLOOKUP(B12,入力シート!$B$46:$CF$75,22,FALSE))</f>
        <v/>
      </c>
      <c r="X12" s="635"/>
      <c r="Y12" s="635"/>
      <c r="Z12" s="635"/>
      <c r="AA12" s="635"/>
      <c r="AB12" s="635"/>
      <c r="AC12" s="635"/>
      <c r="AD12" s="635"/>
      <c r="AE12" s="151" t="str">
        <f>IF(B12="","",VLOOKUP(B12,入力シート!$B$46:$CF$75,41,FALSE))</f>
        <v/>
      </c>
      <c r="AF12" s="151" t="str">
        <f>IF(B12="","",VLOOKUP(B12,入力シート!$B$46:$CF$75,35,FALSE))</f>
        <v/>
      </c>
    </row>
    <row r="13" spans="1:32">
      <c r="B13" s="150" t="str">
        <f>IF(入力シート!D52="","",入力シート!B52)</f>
        <v/>
      </c>
      <c r="C13" s="632" t="str">
        <f>IF(B13="","",VLOOKUP(B13,入力シート!$B$46:$CF$75,3,FALSE))</f>
        <v/>
      </c>
      <c r="D13" s="632"/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3" t="str">
        <f t="shared" si="0"/>
        <v/>
      </c>
      <c r="P13" s="633"/>
      <c r="Q13" s="633"/>
      <c r="R13" s="634" t="str">
        <f>IF(B13="","",VLOOKUP(B13,入力シート!$B$46:$CF$75,18,FALSE))</f>
        <v/>
      </c>
      <c r="S13" s="634"/>
      <c r="T13" s="634"/>
      <c r="U13" s="634"/>
      <c r="V13" s="634"/>
      <c r="W13" s="635" t="str">
        <f>IF(B13="","",VLOOKUP(B13,入力シート!$B$46:$CF$75,22,FALSE))</f>
        <v/>
      </c>
      <c r="X13" s="635"/>
      <c r="Y13" s="635"/>
      <c r="Z13" s="635"/>
      <c r="AA13" s="635"/>
      <c r="AB13" s="635"/>
      <c r="AC13" s="635"/>
      <c r="AD13" s="635"/>
      <c r="AE13" s="151" t="str">
        <f>IF(B13="","",VLOOKUP(B13,入力シート!$B$46:$CF$75,41,FALSE))</f>
        <v/>
      </c>
      <c r="AF13" s="151" t="str">
        <f>IF(B13="","",VLOOKUP(B13,入力シート!$B$46:$CF$75,35,FALSE))</f>
        <v/>
      </c>
    </row>
    <row r="14" spans="1:32">
      <c r="B14" s="150" t="str">
        <f>IF(入力シート!D53="","",入力シート!B53)</f>
        <v/>
      </c>
      <c r="C14" s="632" t="str">
        <f>IF(B14="","",VLOOKUP(B14,入力シート!$B$46:$CF$75,3,FALSE))</f>
        <v/>
      </c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  <c r="O14" s="633" t="str">
        <f t="shared" si="0"/>
        <v/>
      </c>
      <c r="P14" s="633"/>
      <c r="Q14" s="633"/>
      <c r="R14" s="634" t="str">
        <f>IF(B14="","",VLOOKUP(B14,入力シート!$B$46:$CF$75,18,FALSE))</f>
        <v/>
      </c>
      <c r="S14" s="634"/>
      <c r="T14" s="634"/>
      <c r="U14" s="634"/>
      <c r="V14" s="634"/>
      <c r="W14" s="635" t="str">
        <f>IF(B14="","",VLOOKUP(B14,入力シート!$B$46:$CF$75,22,FALSE))</f>
        <v/>
      </c>
      <c r="X14" s="635"/>
      <c r="Y14" s="635"/>
      <c r="Z14" s="635"/>
      <c r="AA14" s="635"/>
      <c r="AB14" s="635"/>
      <c r="AC14" s="635"/>
      <c r="AD14" s="635"/>
      <c r="AE14" s="151" t="str">
        <f>IF(B14="","",VLOOKUP(B14,入力シート!$B$46:$CF$75,41,FALSE))</f>
        <v/>
      </c>
      <c r="AF14" s="151" t="str">
        <f>IF(B14="","",VLOOKUP(B14,入力シート!$B$46:$CF$75,35,FALSE))</f>
        <v/>
      </c>
    </row>
    <row r="15" spans="1:32">
      <c r="B15" s="150" t="str">
        <f>IF(入力シート!D54="","",入力シート!B54)</f>
        <v/>
      </c>
      <c r="C15" s="632" t="str">
        <f>IF(B15="","",VLOOKUP(B15,入力シート!$B$46:$CF$75,3,FALSE))</f>
        <v/>
      </c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632"/>
      <c r="O15" s="633" t="str">
        <f t="shared" si="0"/>
        <v/>
      </c>
      <c r="P15" s="633"/>
      <c r="Q15" s="633"/>
      <c r="R15" s="634" t="str">
        <f>IF(B15="","",VLOOKUP(B15,入力シート!$B$46:$CF$75,18,FALSE))</f>
        <v/>
      </c>
      <c r="S15" s="634"/>
      <c r="T15" s="634"/>
      <c r="U15" s="634"/>
      <c r="V15" s="634"/>
      <c r="W15" s="635" t="str">
        <f>IF(B15="","",VLOOKUP(B15,入力シート!$B$46:$CF$75,22,FALSE))</f>
        <v/>
      </c>
      <c r="X15" s="635"/>
      <c r="Y15" s="635"/>
      <c r="Z15" s="635"/>
      <c r="AA15" s="635"/>
      <c r="AB15" s="635"/>
      <c r="AC15" s="635"/>
      <c r="AD15" s="635"/>
      <c r="AE15" s="151" t="str">
        <f>IF(B15="","",VLOOKUP(B15,入力シート!$B$46:$CF$75,41,FALSE))</f>
        <v/>
      </c>
      <c r="AF15" s="151" t="str">
        <f>IF(B15="","",VLOOKUP(B15,入力シート!$B$46:$CF$75,35,FALSE))</f>
        <v/>
      </c>
    </row>
    <row r="16" spans="1:32">
      <c r="B16" s="150" t="str">
        <f>IF(入力シート!D55="","",入力シート!B55)</f>
        <v/>
      </c>
      <c r="C16" s="632" t="str">
        <f>IF(B16="","",VLOOKUP(B16,入力シート!$B$46:$CF$75,3,FALSE))</f>
        <v/>
      </c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3" t="str">
        <f t="shared" si="0"/>
        <v/>
      </c>
      <c r="P16" s="633"/>
      <c r="Q16" s="633"/>
      <c r="R16" s="634" t="str">
        <f>IF(B16="","",VLOOKUP(B16,入力シート!$B$46:$CF$75,18,FALSE))</f>
        <v/>
      </c>
      <c r="S16" s="634"/>
      <c r="T16" s="634"/>
      <c r="U16" s="634"/>
      <c r="V16" s="634"/>
      <c r="W16" s="635" t="str">
        <f>IF(B16="","",VLOOKUP(B16,入力シート!$B$46:$CF$75,22,FALSE))</f>
        <v/>
      </c>
      <c r="X16" s="635"/>
      <c r="Y16" s="635"/>
      <c r="Z16" s="635"/>
      <c r="AA16" s="635"/>
      <c r="AB16" s="635"/>
      <c r="AC16" s="635"/>
      <c r="AD16" s="635"/>
      <c r="AE16" s="151" t="str">
        <f>IF(B16="","",VLOOKUP(B16,入力シート!$B$46:$CF$75,41,FALSE))</f>
        <v/>
      </c>
      <c r="AF16" s="151" t="str">
        <f>IF(B16="","",VLOOKUP(B16,入力シート!$B$46:$CF$75,35,FALSE))</f>
        <v/>
      </c>
    </row>
    <row r="17" spans="2:32" ht="15.75" customHeight="1">
      <c r="B17" s="150" t="str">
        <f>IF(入力シート!D56="","",入力シート!B56)</f>
        <v/>
      </c>
      <c r="C17" s="632" t="str">
        <f>IF(B17="","",VLOOKUP(B17,入力シート!$B$46:$CF$75,3,FALSE))</f>
        <v/>
      </c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633" t="str">
        <f t="shared" si="0"/>
        <v/>
      </c>
      <c r="P17" s="633"/>
      <c r="Q17" s="633"/>
      <c r="R17" s="634" t="str">
        <f>IF(B17="","",VLOOKUP(B17,入力シート!$B$46:$CF$75,18,FALSE))</f>
        <v/>
      </c>
      <c r="S17" s="634"/>
      <c r="T17" s="634"/>
      <c r="U17" s="634"/>
      <c r="V17" s="634"/>
      <c r="W17" s="635" t="str">
        <f>IF(B17="","",VLOOKUP(B17,入力シート!$B$46:$CF$75,22,FALSE))</f>
        <v/>
      </c>
      <c r="X17" s="635"/>
      <c r="Y17" s="635"/>
      <c r="Z17" s="635"/>
      <c r="AA17" s="635"/>
      <c r="AB17" s="635"/>
      <c r="AC17" s="635"/>
      <c r="AD17" s="635"/>
      <c r="AE17" s="151" t="str">
        <f>IF(B17="","",VLOOKUP(B17,入力シート!$B$46:$CF$75,41,FALSE))</f>
        <v/>
      </c>
      <c r="AF17" s="151" t="str">
        <f>IF(B17="","",VLOOKUP(B17,入力シート!$B$46:$CF$75,35,FALSE))</f>
        <v/>
      </c>
    </row>
    <row r="18" spans="2:32" ht="15.75" customHeight="1">
      <c r="B18" s="150" t="str">
        <f>IF(入力シート!D57="","",入力シート!B57)</f>
        <v/>
      </c>
      <c r="C18" s="632" t="str">
        <f>IF(B18="","",VLOOKUP(B18,入力シート!$B$46:$CF$75,3,FALSE))</f>
        <v/>
      </c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O18" s="633" t="str">
        <f t="shared" si="0"/>
        <v/>
      </c>
      <c r="P18" s="633"/>
      <c r="Q18" s="633"/>
      <c r="R18" s="634" t="str">
        <f>IF(B18="","",VLOOKUP(B18,入力シート!$B$46:$CF$75,18,FALSE))</f>
        <v/>
      </c>
      <c r="S18" s="634"/>
      <c r="T18" s="634"/>
      <c r="U18" s="634"/>
      <c r="V18" s="634"/>
      <c r="W18" s="635" t="str">
        <f>IF(B18="","",VLOOKUP(B18,入力シート!$B$46:$CF$75,22,FALSE))</f>
        <v/>
      </c>
      <c r="X18" s="635"/>
      <c r="Y18" s="635"/>
      <c r="Z18" s="635"/>
      <c r="AA18" s="635"/>
      <c r="AB18" s="635"/>
      <c r="AC18" s="635"/>
      <c r="AD18" s="635"/>
      <c r="AE18" s="151" t="str">
        <f>IF(B18="","",VLOOKUP(B18,入力シート!$B$46:$CF$75,41,FALSE))</f>
        <v/>
      </c>
      <c r="AF18" s="151" t="str">
        <f>IF(B18="","",VLOOKUP(B18,入力シート!$B$46:$CF$75,35,FALSE))</f>
        <v/>
      </c>
    </row>
    <row r="19" spans="2:32" ht="15.75" customHeight="1">
      <c r="B19" s="150" t="str">
        <f>IF(入力シート!D58="","",入力シート!B58)</f>
        <v/>
      </c>
      <c r="C19" s="632" t="str">
        <f>IF(B19="","",VLOOKUP(B19,入力シート!$B$46:$CF$75,3,FALSE))</f>
        <v/>
      </c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633" t="str">
        <f t="shared" si="0"/>
        <v/>
      </c>
      <c r="P19" s="633"/>
      <c r="Q19" s="633"/>
      <c r="R19" s="634" t="str">
        <f>IF(B19="","",VLOOKUP(B19,入力シート!$B$46:$CF$75,18,FALSE))</f>
        <v/>
      </c>
      <c r="S19" s="634"/>
      <c r="T19" s="634"/>
      <c r="U19" s="634"/>
      <c r="V19" s="634"/>
      <c r="W19" s="635" t="str">
        <f>IF(B19="","",VLOOKUP(B19,入力シート!$B$46:$CF$75,22,FALSE))</f>
        <v/>
      </c>
      <c r="X19" s="635"/>
      <c r="Y19" s="635"/>
      <c r="Z19" s="635"/>
      <c r="AA19" s="635"/>
      <c r="AB19" s="635"/>
      <c r="AC19" s="635"/>
      <c r="AD19" s="635"/>
      <c r="AE19" s="151" t="str">
        <f>IF(B19="","",VLOOKUP(B19,入力シート!$B$46:$CF$75,41,FALSE))</f>
        <v/>
      </c>
      <c r="AF19" s="151" t="str">
        <f>IF(B19="","",VLOOKUP(B19,入力シート!$B$46:$CF$75,35,FALSE))</f>
        <v/>
      </c>
    </row>
    <row r="20" spans="2:32" ht="15.75" customHeight="1">
      <c r="B20" s="150" t="str">
        <f>IF(入力シート!D59="","",入力シート!B59)</f>
        <v/>
      </c>
      <c r="C20" s="632" t="str">
        <f>IF(B20="","",VLOOKUP(B20,入力シート!$B$46:$CF$75,3,FALSE))</f>
        <v/>
      </c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3" t="str">
        <f t="shared" si="0"/>
        <v/>
      </c>
      <c r="P20" s="633"/>
      <c r="Q20" s="633"/>
      <c r="R20" s="634" t="str">
        <f>IF(B20="","",VLOOKUP(B20,入力シート!$B$46:$CF$75,18,FALSE))</f>
        <v/>
      </c>
      <c r="S20" s="634"/>
      <c r="T20" s="634"/>
      <c r="U20" s="634"/>
      <c r="V20" s="634"/>
      <c r="W20" s="635" t="str">
        <f>IF(B20="","",VLOOKUP(B20,入力シート!$B$46:$CF$75,22,FALSE))</f>
        <v/>
      </c>
      <c r="X20" s="635"/>
      <c r="Y20" s="635"/>
      <c r="Z20" s="635"/>
      <c r="AA20" s="635"/>
      <c r="AB20" s="635"/>
      <c r="AC20" s="635"/>
      <c r="AD20" s="635"/>
      <c r="AE20" s="151" t="str">
        <f>IF(B20="","",VLOOKUP(B20,入力シート!$B$46:$CF$75,41,FALSE))</f>
        <v/>
      </c>
      <c r="AF20" s="151" t="str">
        <f>IF(B20="","",VLOOKUP(B20,入力シート!$B$46:$CF$75,35,FALSE))</f>
        <v/>
      </c>
    </row>
    <row r="21" spans="2:32" ht="15.75" customHeight="1">
      <c r="B21" s="150" t="str">
        <f>IF(入力シート!D60="","",入力シート!B60)</f>
        <v/>
      </c>
      <c r="C21" s="632" t="str">
        <f>IF(B21="","",VLOOKUP(B21,入力シート!$B$46:$CF$75,3,FALSE))</f>
        <v/>
      </c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3" t="str">
        <f t="shared" si="0"/>
        <v/>
      </c>
      <c r="P21" s="633"/>
      <c r="Q21" s="633"/>
      <c r="R21" s="634" t="str">
        <f>IF(B21="","",VLOOKUP(B21,入力シート!$B$46:$CF$75,18,FALSE))</f>
        <v/>
      </c>
      <c r="S21" s="634"/>
      <c r="T21" s="634"/>
      <c r="U21" s="634"/>
      <c r="V21" s="634"/>
      <c r="W21" s="635" t="str">
        <f>IF(B21="","",VLOOKUP(B21,入力シート!$B$46:$CF$75,22,FALSE))</f>
        <v/>
      </c>
      <c r="X21" s="635"/>
      <c r="Y21" s="635"/>
      <c r="Z21" s="635"/>
      <c r="AA21" s="635"/>
      <c r="AB21" s="635"/>
      <c r="AC21" s="635"/>
      <c r="AD21" s="635"/>
      <c r="AE21" s="151" t="str">
        <f>IF(B21="","",VLOOKUP(B21,入力シート!$B$46:$CF$75,41,FALSE))</f>
        <v/>
      </c>
      <c r="AF21" s="151" t="str">
        <f>IF(B21="","",VLOOKUP(B21,入力シート!$B$46:$CF$75,35,FALSE))</f>
        <v/>
      </c>
    </row>
    <row r="22" spans="2:32">
      <c r="B22" s="150" t="str">
        <f>IF(入力シート!D61="","",入力シート!B61)</f>
        <v/>
      </c>
      <c r="C22" s="632" t="str">
        <f>IF(B22="","",VLOOKUP(B22,入力シート!$B$46:$CF$75,3,FALSE))</f>
        <v/>
      </c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3" t="str">
        <f t="shared" si="0"/>
        <v/>
      </c>
      <c r="P22" s="633"/>
      <c r="Q22" s="633"/>
      <c r="R22" s="634" t="str">
        <f>IF(B22="","",VLOOKUP(B22,入力シート!$B$46:$CF$75,18,FALSE))</f>
        <v/>
      </c>
      <c r="S22" s="634"/>
      <c r="T22" s="634"/>
      <c r="U22" s="634"/>
      <c r="V22" s="634"/>
      <c r="W22" s="635" t="str">
        <f>IF(B22="","",VLOOKUP(B22,入力シート!$B$46:$CF$75,22,FALSE))</f>
        <v/>
      </c>
      <c r="X22" s="635"/>
      <c r="Y22" s="635"/>
      <c r="Z22" s="635"/>
      <c r="AA22" s="635"/>
      <c r="AB22" s="635"/>
      <c r="AC22" s="635"/>
      <c r="AD22" s="635"/>
      <c r="AE22" s="151" t="str">
        <f>IF(B22="","",VLOOKUP(B22,入力シート!$B$46:$CF$75,41,FALSE))</f>
        <v/>
      </c>
      <c r="AF22" s="151" t="str">
        <f>IF(B22="","",VLOOKUP(B22,入力シート!$B$46:$CF$75,35,FALSE))</f>
        <v/>
      </c>
    </row>
    <row r="23" spans="2:32">
      <c r="B23" s="150" t="str">
        <f>IF(入力シート!D62="","",入力シート!B62)</f>
        <v/>
      </c>
      <c r="C23" s="632" t="str">
        <f>IF(B23="","",VLOOKUP(B23,入力シート!$B$46:$CF$75,3,FALSE))</f>
        <v/>
      </c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3" t="str">
        <f t="shared" si="0"/>
        <v/>
      </c>
      <c r="P23" s="633"/>
      <c r="Q23" s="633"/>
      <c r="R23" s="634" t="str">
        <f>IF(B23="","",VLOOKUP(B23,入力シート!$B$46:$CF$75,18,FALSE))</f>
        <v/>
      </c>
      <c r="S23" s="634"/>
      <c r="T23" s="634"/>
      <c r="U23" s="634"/>
      <c r="V23" s="634"/>
      <c r="W23" s="635" t="str">
        <f>IF(B23="","",VLOOKUP(B23,入力シート!$B$46:$CF$75,22,FALSE))</f>
        <v/>
      </c>
      <c r="X23" s="635"/>
      <c r="Y23" s="635"/>
      <c r="Z23" s="635"/>
      <c r="AA23" s="635"/>
      <c r="AB23" s="635"/>
      <c r="AC23" s="635"/>
      <c r="AD23" s="635"/>
      <c r="AE23" s="151" t="str">
        <f>IF(B23="","",VLOOKUP(B23,入力シート!$B$46:$CF$75,41,FALSE))</f>
        <v/>
      </c>
      <c r="AF23" s="151" t="str">
        <f>IF(B23="","",VLOOKUP(B23,入力シート!$B$46:$CF$75,35,FALSE))</f>
        <v/>
      </c>
    </row>
    <row r="24" spans="2:32">
      <c r="B24" s="150" t="str">
        <f>IF(入力シート!D63="","",入力シート!B63)</f>
        <v/>
      </c>
      <c r="C24" s="632" t="str">
        <f>IF(B24="","",VLOOKUP(B24,入力シート!$B$46:$CF$75,3,FALSE))</f>
        <v/>
      </c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633" t="str">
        <f t="shared" si="0"/>
        <v/>
      </c>
      <c r="P24" s="633"/>
      <c r="Q24" s="633"/>
      <c r="R24" s="634" t="str">
        <f>IF(B24="","",VLOOKUP(B24,入力シート!$B$46:$CF$75,18,FALSE))</f>
        <v/>
      </c>
      <c r="S24" s="634"/>
      <c r="T24" s="634"/>
      <c r="U24" s="634"/>
      <c r="V24" s="634"/>
      <c r="W24" s="635" t="str">
        <f>IF(B24="","",VLOOKUP(B24,入力シート!$B$46:$CF$75,22,FALSE))</f>
        <v/>
      </c>
      <c r="X24" s="635"/>
      <c r="Y24" s="635"/>
      <c r="Z24" s="635"/>
      <c r="AA24" s="635"/>
      <c r="AB24" s="635"/>
      <c r="AC24" s="635"/>
      <c r="AD24" s="635"/>
      <c r="AE24" s="151" t="str">
        <f>IF(B24="","",VLOOKUP(B24,入力シート!$B$46:$CF$75,41,FALSE))</f>
        <v/>
      </c>
      <c r="AF24" s="151" t="str">
        <f>IF(B24="","",VLOOKUP(B24,入力シート!$B$46:$CF$75,35,FALSE))</f>
        <v/>
      </c>
    </row>
    <row r="25" spans="2:32">
      <c r="B25" s="150" t="str">
        <f>IF(入力シート!D64="","",入力シート!B64)</f>
        <v/>
      </c>
      <c r="C25" s="632" t="str">
        <f>IF(B25="","",VLOOKUP(B25,入力シート!$B$46:$CF$75,3,FALSE))</f>
        <v/>
      </c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3" t="str">
        <f t="shared" si="0"/>
        <v/>
      </c>
      <c r="P25" s="633"/>
      <c r="Q25" s="633"/>
      <c r="R25" s="634" t="str">
        <f>IF(B25="","",VLOOKUP(B25,入力シート!$B$46:$CF$75,18,FALSE))</f>
        <v/>
      </c>
      <c r="S25" s="634"/>
      <c r="T25" s="634"/>
      <c r="U25" s="634"/>
      <c r="V25" s="634"/>
      <c r="W25" s="635" t="str">
        <f>IF(B25="","",VLOOKUP(B25,入力シート!$B$46:$CF$75,22,FALSE))</f>
        <v/>
      </c>
      <c r="X25" s="635"/>
      <c r="Y25" s="635"/>
      <c r="Z25" s="635"/>
      <c r="AA25" s="635"/>
      <c r="AB25" s="635"/>
      <c r="AC25" s="635"/>
      <c r="AD25" s="635"/>
      <c r="AE25" s="151" t="str">
        <f>IF(B25="","",VLOOKUP(B25,入力シート!$B$46:$CF$75,41,FALSE))</f>
        <v/>
      </c>
      <c r="AF25" s="151" t="str">
        <f>IF(B25="","",VLOOKUP(B25,入力シート!$B$46:$CF$75,35,FALSE))</f>
        <v/>
      </c>
    </row>
    <row r="26" spans="2:32">
      <c r="B26" s="150" t="str">
        <f>IF(入力シート!D65="","",入力シート!B65)</f>
        <v/>
      </c>
      <c r="C26" s="632" t="str">
        <f>IF(B26="","",VLOOKUP(B26,入力シート!$B$46:$CF$75,3,FALSE))</f>
        <v/>
      </c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3" t="str">
        <f t="shared" si="0"/>
        <v/>
      </c>
      <c r="P26" s="633"/>
      <c r="Q26" s="633"/>
      <c r="R26" s="634" t="str">
        <f>IF(B26="","",VLOOKUP(B26,入力シート!$B$46:$CF$75,18,FALSE))</f>
        <v/>
      </c>
      <c r="S26" s="634"/>
      <c r="T26" s="634"/>
      <c r="U26" s="634"/>
      <c r="V26" s="634"/>
      <c r="W26" s="635" t="str">
        <f>IF(B26="","",VLOOKUP(B26,入力シート!$B$46:$CF$75,22,FALSE))</f>
        <v/>
      </c>
      <c r="X26" s="635"/>
      <c r="Y26" s="635"/>
      <c r="Z26" s="635"/>
      <c r="AA26" s="635"/>
      <c r="AB26" s="635"/>
      <c r="AC26" s="635"/>
      <c r="AD26" s="635"/>
      <c r="AE26" s="151" t="str">
        <f>IF(B26="","",VLOOKUP(B26,入力シート!$B$46:$CF$75,41,FALSE))</f>
        <v/>
      </c>
      <c r="AF26" s="151" t="str">
        <f>IF(B26="","",VLOOKUP(B26,入力シート!$B$46:$CF$75,35,FALSE))</f>
        <v/>
      </c>
    </row>
    <row r="27" spans="2:32" ht="15.75" customHeight="1">
      <c r="B27" s="150" t="str">
        <f>IF(入力シート!D66="","",入力シート!B66)</f>
        <v/>
      </c>
      <c r="C27" s="632" t="str">
        <f>IF(B27="","",VLOOKUP(B27,入力シート!$B$46:$CF$75,3,FALSE))</f>
        <v/>
      </c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3" t="str">
        <f t="shared" si="0"/>
        <v/>
      </c>
      <c r="P27" s="633"/>
      <c r="Q27" s="633"/>
      <c r="R27" s="634" t="str">
        <f>IF(B27="","",VLOOKUP(B27,入力シート!$B$46:$CF$75,18,FALSE))</f>
        <v/>
      </c>
      <c r="S27" s="634"/>
      <c r="T27" s="634"/>
      <c r="U27" s="634"/>
      <c r="V27" s="634"/>
      <c r="W27" s="635" t="str">
        <f>IF(B27="","",VLOOKUP(B27,入力シート!$B$46:$CF$75,22,FALSE))</f>
        <v/>
      </c>
      <c r="X27" s="635"/>
      <c r="Y27" s="635"/>
      <c r="Z27" s="635"/>
      <c r="AA27" s="635"/>
      <c r="AB27" s="635"/>
      <c r="AC27" s="635"/>
      <c r="AD27" s="635"/>
      <c r="AE27" s="151" t="str">
        <f>IF(B27="","",VLOOKUP(B27,入力シート!$B$46:$CF$75,41,FALSE))</f>
        <v/>
      </c>
      <c r="AF27" s="151" t="str">
        <f>IF(B27="","",VLOOKUP(B27,入力シート!$B$46:$CF$75,35,FALSE))</f>
        <v/>
      </c>
    </row>
    <row r="28" spans="2:32" ht="15.75" customHeight="1">
      <c r="B28" s="150" t="str">
        <f>IF(入力シート!D67="","",入力シート!B67)</f>
        <v/>
      </c>
      <c r="C28" s="632" t="str">
        <f>IF(B28="","",VLOOKUP(B28,入力シート!$B$46:$CF$75,3,FALSE))</f>
        <v/>
      </c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3" t="str">
        <f t="shared" si="0"/>
        <v/>
      </c>
      <c r="P28" s="633"/>
      <c r="Q28" s="633"/>
      <c r="R28" s="634" t="str">
        <f>IF(B28="","",VLOOKUP(B28,入力シート!$B$46:$CF$75,18,FALSE))</f>
        <v/>
      </c>
      <c r="S28" s="634"/>
      <c r="T28" s="634"/>
      <c r="U28" s="634"/>
      <c r="V28" s="634"/>
      <c r="W28" s="635" t="str">
        <f>IF(B28="","",VLOOKUP(B28,入力シート!$B$46:$CF$75,22,FALSE))</f>
        <v/>
      </c>
      <c r="X28" s="635"/>
      <c r="Y28" s="635"/>
      <c r="Z28" s="635"/>
      <c r="AA28" s="635"/>
      <c r="AB28" s="635"/>
      <c r="AC28" s="635"/>
      <c r="AD28" s="635"/>
      <c r="AE28" s="151" t="str">
        <f>IF(B28="","",VLOOKUP(B28,入力シート!$B$46:$CF$75,41,FALSE))</f>
        <v/>
      </c>
      <c r="AF28" s="151" t="str">
        <f>IF(B28="","",VLOOKUP(B28,入力シート!$B$46:$CF$75,35,FALSE))</f>
        <v/>
      </c>
    </row>
    <row r="29" spans="2:32" ht="15.75" customHeight="1">
      <c r="B29" s="150" t="str">
        <f>IF(入力シート!D68="","",入力シート!B68)</f>
        <v/>
      </c>
      <c r="C29" s="632" t="str">
        <f>IF(B29="","",VLOOKUP(B29,入力シート!$B$46:$CF$75,3,FALSE))</f>
        <v/>
      </c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3" t="str">
        <f t="shared" si="0"/>
        <v/>
      </c>
      <c r="P29" s="633"/>
      <c r="Q29" s="633"/>
      <c r="R29" s="634" t="str">
        <f>IF(B29="","",VLOOKUP(B29,入力シート!$B$46:$CF$75,18,FALSE))</f>
        <v/>
      </c>
      <c r="S29" s="634"/>
      <c r="T29" s="634"/>
      <c r="U29" s="634"/>
      <c r="V29" s="634"/>
      <c r="W29" s="635" t="str">
        <f>IF(B29="","",VLOOKUP(B29,入力シート!$B$46:$CF$75,22,FALSE))</f>
        <v/>
      </c>
      <c r="X29" s="635"/>
      <c r="Y29" s="635"/>
      <c r="Z29" s="635"/>
      <c r="AA29" s="635"/>
      <c r="AB29" s="635"/>
      <c r="AC29" s="635"/>
      <c r="AD29" s="635"/>
      <c r="AE29" s="151" t="str">
        <f>IF(B29="","",VLOOKUP(B29,入力シート!$B$46:$CF$75,41,FALSE))</f>
        <v/>
      </c>
      <c r="AF29" s="151" t="str">
        <f>IF(B29="","",VLOOKUP(B29,入力シート!$B$46:$CF$75,35,FALSE))</f>
        <v/>
      </c>
    </row>
    <row r="30" spans="2:32" ht="15.75" customHeight="1">
      <c r="B30" s="150" t="str">
        <f>IF(入力シート!D69="","",入力シート!B69)</f>
        <v/>
      </c>
      <c r="C30" s="632" t="str">
        <f>IF(B30="","",VLOOKUP(B30,入力シート!$B$46:$CF$75,3,FALSE))</f>
        <v/>
      </c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3" t="str">
        <f t="shared" si="0"/>
        <v/>
      </c>
      <c r="P30" s="633"/>
      <c r="Q30" s="633"/>
      <c r="R30" s="634" t="str">
        <f>IF(B30="","",VLOOKUP(B30,入力シート!$B$46:$CF$75,18,FALSE))</f>
        <v/>
      </c>
      <c r="S30" s="634"/>
      <c r="T30" s="634"/>
      <c r="U30" s="634"/>
      <c r="V30" s="634"/>
      <c r="W30" s="635" t="str">
        <f>IF(B30="","",VLOOKUP(B30,入力シート!$B$46:$CF$75,22,FALSE))</f>
        <v/>
      </c>
      <c r="X30" s="635"/>
      <c r="Y30" s="635"/>
      <c r="Z30" s="635"/>
      <c r="AA30" s="635"/>
      <c r="AB30" s="635"/>
      <c r="AC30" s="635"/>
      <c r="AD30" s="635"/>
      <c r="AE30" s="151" t="str">
        <f>IF(B30="","",VLOOKUP(B30,入力シート!$B$46:$CF$75,41,FALSE))</f>
        <v/>
      </c>
      <c r="AF30" s="151" t="str">
        <f>IF(B30="","",VLOOKUP(B30,入力シート!$B$46:$CF$75,35,FALSE))</f>
        <v/>
      </c>
    </row>
    <row r="31" spans="2:32" ht="15.75" customHeight="1">
      <c r="B31" s="150" t="str">
        <f>IF(入力シート!D70="","",入力シート!B70)</f>
        <v/>
      </c>
      <c r="C31" s="632" t="str">
        <f>IF(B31="","",VLOOKUP(B31,入力シート!$B$46:$CF$75,3,FALSE))</f>
        <v/>
      </c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3" t="str">
        <f t="shared" si="0"/>
        <v/>
      </c>
      <c r="P31" s="633"/>
      <c r="Q31" s="633"/>
      <c r="R31" s="634" t="str">
        <f>IF(B31="","",VLOOKUP(B31,入力シート!$B$46:$CF$75,18,FALSE))</f>
        <v/>
      </c>
      <c r="S31" s="634"/>
      <c r="T31" s="634"/>
      <c r="U31" s="634"/>
      <c r="V31" s="634"/>
      <c r="W31" s="635" t="str">
        <f>IF(B31="","",VLOOKUP(B31,入力シート!$B$46:$CF$75,22,FALSE))</f>
        <v/>
      </c>
      <c r="X31" s="635"/>
      <c r="Y31" s="635"/>
      <c r="Z31" s="635"/>
      <c r="AA31" s="635"/>
      <c r="AB31" s="635"/>
      <c r="AC31" s="635"/>
      <c r="AD31" s="635"/>
      <c r="AE31" s="151" t="str">
        <f>IF(B31="","",VLOOKUP(B31,入力シート!$B$46:$CF$75,41,FALSE))</f>
        <v/>
      </c>
      <c r="AF31" s="151" t="str">
        <f>IF(B31="","",VLOOKUP(B31,入力シート!$B$46:$CF$75,35,FALSE))</f>
        <v/>
      </c>
    </row>
    <row r="32" spans="2:32">
      <c r="B32" s="150" t="str">
        <f>IF(入力シート!D71="","",入力シート!B71)</f>
        <v/>
      </c>
      <c r="C32" s="632" t="str">
        <f>IF(B32="","",VLOOKUP(B32,入力シート!$B$46:$CF$75,3,FALSE))</f>
        <v/>
      </c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3" t="str">
        <f t="shared" si="0"/>
        <v/>
      </c>
      <c r="P32" s="633"/>
      <c r="Q32" s="633"/>
      <c r="R32" s="634" t="str">
        <f>IF(B32="","",VLOOKUP(B32,入力シート!$B$46:$CF$75,18,FALSE))</f>
        <v/>
      </c>
      <c r="S32" s="634"/>
      <c r="T32" s="634"/>
      <c r="U32" s="634"/>
      <c r="V32" s="634"/>
      <c r="W32" s="635" t="str">
        <f>IF(B32="","",VLOOKUP(B32,入力シート!$B$46:$CF$75,22,FALSE))</f>
        <v/>
      </c>
      <c r="X32" s="635"/>
      <c r="Y32" s="635"/>
      <c r="Z32" s="635"/>
      <c r="AA32" s="635"/>
      <c r="AB32" s="635"/>
      <c r="AC32" s="635"/>
      <c r="AD32" s="635"/>
      <c r="AE32" s="151" t="str">
        <f>IF(B32="","",VLOOKUP(B32,入力シート!$B$46:$CF$75,41,FALSE))</f>
        <v/>
      </c>
      <c r="AF32" s="151" t="str">
        <f>IF(B32="","",VLOOKUP(B32,入力シート!$B$46:$CF$75,35,FALSE))</f>
        <v/>
      </c>
    </row>
    <row r="33" spans="2:33">
      <c r="B33" s="150" t="str">
        <f>IF(入力シート!D72="","",入力シート!B72)</f>
        <v/>
      </c>
      <c r="C33" s="632" t="str">
        <f>IF(B33="","",VLOOKUP(B33,入力シート!$B$46:$CF$75,3,FALSE))</f>
        <v/>
      </c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3" t="str">
        <f t="shared" si="0"/>
        <v/>
      </c>
      <c r="P33" s="633"/>
      <c r="Q33" s="633"/>
      <c r="R33" s="634" t="str">
        <f>IF(B33="","",VLOOKUP(B33,入力シート!$B$46:$CF$75,18,FALSE))</f>
        <v/>
      </c>
      <c r="S33" s="634"/>
      <c r="T33" s="634"/>
      <c r="U33" s="634"/>
      <c r="V33" s="634"/>
      <c r="W33" s="635" t="str">
        <f>IF(B33="","",VLOOKUP(B33,入力シート!$B$46:$CF$75,22,FALSE))</f>
        <v/>
      </c>
      <c r="X33" s="635"/>
      <c r="Y33" s="635"/>
      <c r="Z33" s="635"/>
      <c r="AA33" s="635"/>
      <c r="AB33" s="635"/>
      <c r="AC33" s="635"/>
      <c r="AD33" s="635"/>
      <c r="AE33" s="151" t="str">
        <f>IF(B33="","",VLOOKUP(B33,入力シート!$B$46:$CF$75,41,FALSE))</f>
        <v/>
      </c>
      <c r="AF33" s="151" t="str">
        <f>IF(B33="","",VLOOKUP(B33,入力シート!$B$46:$CF$75,35,FALSE))</f>
        <v/>
      </c>
    </row>
    <row r="34" spans="2:33">
      <c r="B34" s="150" t="str">
        <f>IF(入力シート!D73="","",入力シート!B73)</f>
        <v/>
      </c>
      <c r="C34" s="632" t="str">
        <f>IF(B34="","",VLOOKUP(B34,入力シート!$B$46:$CF$75,3,FALSE))</f>
        <v/>
      </c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3" t="str">
        <f t="shared" si="0"/>
        <v/>
      </c>
      <c r="P34" s="633"/>
      <c r="Q34" s="633"/>
      <c r="R34" s="634" t="str">
        <f>IF(B34="","",VLOOKUP(B34,入力シート!$B$46:$CF$75,18,FALSE))</f>
        <v/>
      </c>
      <c r="S34" s="634"/>
      <c r="T34" s="634"/>
      <c r="U34" s="634"/>
      <c r="V34" s="634"/>
      <c r="W34" s="635" t="str">
        <f>IF(B34="","",VLOOKUP(B34,入力シート!$B$46:$CF$75,22,FALSE))</f>
        <v/>
      </c>
      <c r="X34" s="635"/>
      <c r="Y34" s="635"/>
      <c r="Z34" s="635"/>
      <c r="AA34" s="635"/>
      <c r="AB34" s="635"/>
      <c r="AC34" s="635"/>
      <c r="AD34" s="635"/>
      <c r="AE34" s="151" t="str">
        <f>IF(B34="","",VLOOKUP(B34,入力シート!$B$46:$CF$75,41,FALSE))</f>
        <v/>
      </c>
      <c r="AF34" s="151" t="str">
        <f>IF(B34="","",VLOOKUP(B34,入力シート!$B$46:$CF$75,35,FALSE))</f>
        <v/>
      </c>
    </row>
    <row r="35" spans="2:33">
      <c r="B35" s="150" t="str">
        <f>IF(入力シート!D74="","",入力シート!B74)</f>
        <v/>
      </c>
      <c r="C35" s="632" t="str">
        <f>IF(B35="","",VLOOKUP(B35,入力シート!$B$46:$CF$75,3,FALSE))</f>
        <v/>
      </c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3" t="str">
        <f t="shared" si="0"/>
        <v/>
      </c>
      <c r="P35" s="633"/>
      <c r="Q35" s="633"/>
      <c r="R35" s="634" t="str">
        <f>IF(B35="","",VLOOKUP(B35,入力シート!$B$46:$CF$75,18,FALSE))</f>
        <v/>
      </c>
      <c r="S35" s="634"/>
      <c r="T35" s="634"/>
      <c r="U35" s="634"/>
      <c r="V35" s="634"/>
      <c r="W35" s="635" t="str">
        <f>IF(B35="","",VLOOKUP(B35,入力シート!$B$46:$CF$75,22,FALSE))</f>
        <v/>
      </c>
      <c r="X35" s="635"/>
      <c r="Y35" s="635"/>
      <c r="Z35" s="635"/>
      <c r="AA35" s="635"/>
      <c r="AB35" s="635"/>
      <c r="AC35" s="635"/>
      <c r="AD35" s="635"/>
      <c r="AE35" s="151" t="str">
        <f>IF(B35="","",VLOOKUP(B35,入力シート!$B$46:$CF$75,41,FALSE))</f>
        <v/>
      </c>
      <c r="AF35" s="151" t="str">
        <f>IF(B35="","",VLOOKUP(B35,入力シート!$B$46:$CF$75,35,FALSE))</f>
        <v/>
      </c>
    </row>
    <row r="36" spans="2:33">
      <c r="B36" s="150" t="str">
        <f>IF(入力シート!D75="","",入力シート!B75)</f>
        <v/>
      </c>
      <c r="C36" s="632" t="str">
        <f>IF(B36="","",VLOOKUP(B36,入力シート!$B$46:$CF$75,3,FALSE))</f>
        <v/>
      </c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3" t="str">
        <f t="shared" si="0"/>
        <v/>
      </c>
      <c r="P36" s="633"/>
      <c r="Q36" s="633"/>
      <c r="R36" s="634" t="str">
        <f>IF(B36="","",VLOOKUP(B36,入力シート!$B$46:$CF$75,18,FALSE))</f>
        <v/>
      </c>
      <c r="S36" s="634"/>
      <c r="T36" s="634"/>
      <c r="U36" s="634"/>
      <c r="V36" s="634"/>
      <c r="W36" s="635" t="str">
        <f>IF(B36="","",VLOOKUP(B36,入力シート!$B$46:$CF$75,22,FALSE))</f>
        <v/>
      </c>
      <c r="X36" s="635"/>
      <c r="Y36" s="635"/>
      <c r="Z36" s="635"/>
      <c r="AA36" s="635"/>
      <c r="AB36" s="635"/>
      <c r="AC36" s="635"/>
      <c r="AD36" s="635"/>
      <c r="AE36" s="151" t="str">
        <f>IF(B36="","",VLOOKUP(B36,入力シート!$B$46:$CF$75,41,FALSE))</f>
        <v/>
      </c>
      <c r="AF36" s="151" t="str">
        <f>IF(B36="","",VLOOKUP(B36,入力シート!$B$46:$CF$75,35,FALSE))</f>
        <v/>
      </c>
    </row>
    <row r="37" spans="2:33">
      <c r="B37" s="150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8"/>
      <c r="P37" s="168"/>
      <c r="Q37" s="168"/>
      <c r="R37" s="169"/>
      <c r="S37" s="169"/>
      <c r="T37" s="169"/>
      <c r="U37" s="169"/>
      <c r="V37" s="169"/>
      <c r="W37" s="170"/>
      <c r="X37" s="170"/>
      <c r="Y37" s="170"/>
      <c r="Z37" s="170"/>
      <c r="AA37" s="170"/>
      <c r="AB37" s="170"/>
      <c r="AC37" s="170"/>
      <c r="AD37" s="170"/>
      <c r="AE37" s="151"/>
      <c r="AF37" s="151"/>
    </row>
    <row r="38" spans="2:33">
      <c r="B38" s="150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3"/>
      <c r="R38" s="153"/>
      <c r="S38" s="153"/>
      <c r="T38" s="153"/>
      <c r="AE38" s="154"/>
      <c r="AF38" s="154"/>
      <c r="AG38" s="154"/>
    </row>
    <row r="39" spans="2:33">
      <c r="B39" s="352" t="s">
        <v>311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</row>
    <row r="40" spans="2:33">
      <c r="E40" s="637">
        <f>SUM(AE7:AE36)</f>
        <v>0</v>
      </c>
      <c r="F40" s="637"/>
      <c r="G40" s="637"/>
      <c r="H40" s="637"/>
      <c r="I40" s="637"/>
      <c r="J40" s="637"/>
      <c r="K40" s="637"/>
      <c r="L40" s="637"/>
      <c r="M40" s="10" t="s">
        <v>312</v>
      </c>
      <c r="N40" s="229" t="s">
        <v>313</v>
      </c>
      <c r="O40" s="229"/>
      <c r="P40" s="229"/>
      <c r="Q40" s="229"/>
      <c r="R40" s="229"/>
      <c r="S40" s="229"/>
      <c r="T40" s="229"/>
      <c r="U40" s="638">
        <f>SUM(AF7:AF36)</f>
        <v>0</v>
      </c>
      <c r="V40" s="638"/>
      <c r="W40" s="638"/>
      <c r="X40" s="638"/>
      <c r="Y40" s="638"/>
      <c r="Z40" s="638"/>
      <c r="AC40" s="154"/>
      <c r="AD40" s="154"/>
    </row>
    <row r="41" spans="2:33">
      <c r="E41" s="151"/>
      <c r="F41" s="151"/>
      <c r="G41" s="151"/>
      <c r="H41" s="151"/>
      <c r="I41" s="151"/>
      <c r="J41" s="151"/>
      <c r="K41" s="151"/>
      <c r="L41" s="151"/>
      <c r="U41" s="154"/>
      <c r="V41" s="154"/>
      <c r="W41" s="154"/>
      <c r="X41" s="154"/>
      <c r="Y41" s="154"/>
      <c r="Z41" s="154"/>
      <c r="AA41" s="151"/>
      <c r="AB41" s="151"/>
      <c r="AC41" s="154"/>
      <c r="AD41" s="154"/>
    </row>
    <row r="42" spans="2:33">
      <c r="B42" s="352" t="s">
        <v>314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</row>
    <row r="43" spans="2:33">
      <c r="B43" s="150" t="str">
        <f>IF(入力シート!D46="","",入力シート!B46)</f>
        <v/>
      </c>
      <c r="C43" s="639" t="str">
        <f>IF(B7="","",VLOOKUP(B7,入力シート!$B$46:$CF$75,44,FALSE))</f>
        <v/>
      </c>
      <c r="D43" s="639"/>
      <c r="E43" s="639"/>
      <c r="F43" s="639"/>
      <c r="G43" s="639"/>
      <c r="H43" s="639"/>
      <c r="I43" s="639"/>
      <c r="J43" s="639"/>
      <c r="K43" s="639"/>
      <c r="L43" s="639"/>
      <c r="M43" s="155"/>
    </row>
    <row r="44" spans="2:33">
      <c r="B44" s="150" t="str">
        <f>IF(入力シート!D47="","",入力シート!B47)</f>
        <v/>
      </c>
      <c r="C44" s="639" t="str">
        <f>IF(B8="","",VLOOKUP(B8,入力シート!$B$46:$CF$75,44,FALSE))</f>
        <v/>
      </c>
      <c r="D44" s="639"/>
      <c r="E44" s="639"/>
      <c r="F44" s="639"/>
      <c r="G44" s="639"/>
      <c r="H44" s="639"/>
      <c r="I44" s="639"/>
      <c r="J44" s="639"/>
      <c r="K44" s="639"/>
      <c r="L44" s="639"/>
      <c r="M44" s="155"/>
    </row>
    <row r="45" spans="2:33">
      <c r="B45" s="150" t="str">
        <f>IF(入力シート!D48="","",入力シート!B48)</f>
        <v/>
      </c>
      <c r="C45" s="639" t="str">
        <f>IF(B9="","",VLOOKUP(B9,入力シート!$B$46:$CF$75,44,FALSE))</f>
        <v/>
      </c>
      <c r="D45" s="639"/>
      <c r="E45" s="639"/>
      <c r="F45" s="639"/>
      <c r="G45" s="639"/>
      <c r="H45" s="639"/>
      <c r="I45" s="639"/>
      <c r="J45" s="639"/>
      <c r="K45" s="639"/>
      <c r="L45" s="639"/>
      <c r="M45" s="155"/>
    </row>
    <row r="46" spans="2:33">
      <c r="B46" s="150" t="str">
        <f>IF(入力シート!D49="","",入力シート!B49)</f>
        <v/>
      </c>
      <c r="C46" s="639" t="str">
        <f>IF(B10="","",VLOOKUP(B10,入力シート!$B$46:$CF$75,44,FALSE))</f>
        <v/>
      </c>
      <c r="D46" s="639"/>
      <c r="E46" s="639"/>
      <c r="F46" s="639"/>
      <c r="G46" s="639"/>
      <c r="H46" s="639"/>
      <c r="I46" s="639"/>
      <c r="J46" s="639"/>
      <c r="K46" s="639"/>
      <c r="L46" s="639"/>
      <c r="M46" s="155"/>
    </row>
    <row r="47" spans="2:33">
      <c r="B47" s="150" t="str">
        <f>IF(入力シート!D50="","",入力シート!B50)</f>
        <v/>
      </c>
      <c r="C47" s="639" t="str">
        <f>IF(B11="","",VLOOKUP(B11,入力シート!$B$46:$CF$75,44,FALSE))</f>
        <v/>
      </c>
      <c r="D47" s="639"/>
      <c r="E47" s="639"/>
      <c r="F47" s="639"/>
      <c r="G47" s="639"/>
      <c r="H47" s="639"/>
      <c r="I47" s="639"/>
      <c r="J47" s="639"/>
      <c r="K47" s="639"/>
      <c r="L47" s="639"/>
      <c r="M47" s="155"/>
    </row>
    <row r="48" spans="2:33">
      <c r="B48" s="150" t="str">
        <f>IF(入力シート!D51="","",入力シート!B51)</f>
        <v/>
      </c>
      <c r="C48" s="639" t="str">
        <f>IF(B12="","",VLOOKUP(B12,入力シート!$B$46:$CF$75,44,FALSE))</f>
        <v/>
      </c>
      <c r="D48" s="639"/>
      <c r="E48" s="639"/>
      <c r="F48" s="639"/>
      <c r="G48" s="639"/>
      <c r="H48" s="639"/>
      <c r="I48" s="639"/>
      <c r="J48" s="639"/>
      <c r="K48" s="639"/>
      <c r="L48" s="639"/>
      <c r="M48" s="155"/>
    </row>
    <row r="49" spans="2:13">
      <c r="B49" s="150" t="str">
        <f>IF(入力シート!D52="","",入力シート!B52)</f>
        <v/>
      </c>
      <c r="C49" s="639" t="str">
        <f>IF(B13="","",VLOOKUP(B13,入力シート!$B$46:$CF$75,44,FALSE))</f>
        <v/>
      </c>
      <c r="D49" s="639"/>
      <c r="E49" s="639"/>
      <c r="F49" s="639"/>
      <c r="G49" s="639"/>
      <c r="H49" s="639"/>
      <c r="I49" s="639"/>
      <c r="J49" s="639"/>
      <c r="K49" s="639"/>
      <c r="L49" s="639"/>
      <c r="M49" s="155"/>
    </row>
    <row r="50" spans="2:13">
      <c r="B50" s="150" t="str">
        <f>IF(入力シート!D53="","",入力シート!B53)</f>
        <v/>
      </c>
      <c r="C50" s="639" t="str">
        <f>IF(B14="","",VLOOKUP(B14,入力シート!$B$46:$CF$75,44,FALSE))</f>
        <v/>
      </c>
      <c r="D50" s="639"/>
      <c r="E50" s="639"/>
      <c r="F50" s="639"/>
      <c r="G50" s="639"/>
      <c r="H50" s="639"/>
      <c r="I50" s="639"/>
      <c r="J50" s="639"/>
      <c r="K50" s="639"/>
      <c r="L50" s="639"/>
      <c r="M50" s="155"/>
    </row>
    <row r="51" spans="2:13">
      <c r="B51" s="150" t="str">
        <f>IF(入力シート!D54="","",入力シート!B54)</f>
        <v/>
      </c>
      <c r="C51" s="639" t="str">
        <f>IF(B15="","",VLOOKUP(B15,入力シート!$B$46:$CF$75,44,FALSE))</f>
        <v/>
      </c>
      <c r="D51" s="639"/>
      <c r="E51" s="639"/>
      <c r="F51" s="639"/>
      <c r="G51" s="639"/>
      <c r="H51" s="639"/>
      <c r="I51" s="639"/>
      <c r="J51" s="639"/>
      <c r="K51" s="639"/>
      <c r="L51" s="639"/>
      <c r="M51" s="155"/>
    </row>
    <row r="52" spans="2:13">
      <c r="B52" s="150" t="str">
        <f>IF(入力シート!D55="","",入力シート!B55)</f>
        <v/>
      </c>
      <c r="C52" s="639" t="str">
        <f>IF(B16="","",VLOOKUP(B16,入力シート!$B$46:$CF$75,44,FALSE))</f>
        <v/>
      </c>
      <c r="D52" s="639"/>
      <c r="E52" s="639"/>
      <c r="F52" s="639"/>
      <c r="G52" s="639"/>
      <c r="H52" s="639"/>
      <c r="I52" s="639"/>
      <c r="J52" s="639"/>
      <c r="K52" s="639"/>
      <c r="L52" s="639"/>
      <c r="M52" s="155"/>
    </row>
    <row r="53" spans="2:13">
      <c r="B53" s="150" t="str">
        <f>IF(入力シート!D56="","",入力シート!B56)</f>
        <v/>
      </c>
      <c r="C53" s="639" t="str">
        <f>IF(B17="","",VLOOKUP(B17,入力シート!$B$46:$CF$75,44,FALSE))</f>
        <v/>
      </c>
      <c r="D53" s="639"/>
      <c r="E53" s="639"/>
      <c r="F53" s="639"/>
      <c r="G53" s="639"/>
      <c r="H53" s="639"/>
      <c r="I53" s="639"/>
      <c r="J53" s="639"/>
      <c r="K53" s="639"/>
      <c r="L53" s="639"/>
      <c r="M53" s="155"/>
    </row>
    <row r="54" spans="2:13">
      <c r="B54" s="150" t="str">
        <f>IF(入力シート!D57="","",入力シート!B57)</f>
        <v/>
      </c>
      <c r="C54" s="639" t="str">
        <f>IF(B18="","",VLOOKUP(B18,入力シート!$B$46:$CF$75,44,FALSE))</f>
        <v/>
      </c>
      <c r="D54" s="639"/>
      <c r="E54" s="639"/>
      <c r="F54" s="639"/>
      <c r="G54" s="639"/>
      <c r="H54" s="639"/>
      <c r="I54" s="639"/>
      <c r="J54" s="639"/>
      <c r="K54" s="639"/>
      <c r="L54" s="639"/>
      <c r="M54" s="155"/>
    </row>
    <row r="55" spans="2:13">
      <c r="B55" s="150" t="str">
        <f>IF(入力シート!D58="","",入力シート!B58)</f>
        <v/>
      </c>
      <c r="C55" s="639" t="str">
        <f>IF(B19="","",VLOOKUP(B19,入力シート!$B$46:$CF$75,44,FALSE))</f>
        <v/>
      </c>
      <c r="D55" s="639"/>
      <c r="E55" s="639"/>
      <c r="F55" s="639"/>
      <c r="G55" s="639"/>
      <c r="H55" s="639"/>
      <c r="I55" s="639"/>
      <c r="J55" s="639"/>
      <c r="K55" s="639"/>
      <c r="L55" s="639"/>
      <c r="M55" s="155"/>
    </row>
    <row r="56" spans="2:13">
      <c r="B56" s="150" t="str">
        <f>IF(入力シート!D59="","",入力シート!B59)</f>
        <v/>
      </c>
      <c r="C56" s="639" t="str">
        <f>IF(B20="","",VLOOKUP(B20,入力シート!$B$46:$CF$75,44,FALSE))</f>
        <v/>
      </c>
      <c r="D56" s="639"/>
      <c r="E56" s="639"/>
      <c r="F56" s="639"/>
      <c r="G56" s="639"/>
      <c r="H56" s="639"/>
      <c r="I56" s="639"/>
      <c r="J56" s="639"/>
      <c r="K56" s="639"/>
      <c r="L56" s="639"/>
      <c r="M56" s="155"/>
    </row>
    <row r="57" spans="2:13">
      <c r="B57" s="150" t="str">
        <f>IF(入力シート!D60="","",入力シート!B60)</f>
        <v/>
      </c>
      <c r="C57" s="639" t="str">
        <f>IF(B21="","",VLOOKUP(B21,入力シート!$B$46:$CF$75,44,FALSE))</f>
        <v/>
      </c>
      <c r="D57" s="639"/>
      <c r="E57" s="639"/>
      <c r="F57" s="639"/>
      <c r="G57" s="639"/>
      <c r="H57" s="639"/>
      <c r="I57" s="639"/>
      <c r="J57" s="639"/>
      <c r="K57" s="639"/>
      <c r="L57" s="639"/>
      <c r="M57" s="155"/>
    </row>
    <row r="58" spans="2:13">
      <c r="B58" s="150" t="str">
        <f>IF(入力シート!D61="","",入力シート!B61)</f>
        <v/>
      </c>
      <c r="C58" s="639" t="str">
        <f>IF(B22="","",VLOOKUP(B22,入力シート!$B$46:$CF$75,44,FALSE))</f>
        <v/>
      </c>
      <c r="D58" s="639"/>
      <c r="E58" s="639"/>
      <c r="F58" s="639"/>
      <c r="G58" s="639"/>
      <c r="H58" s="639"/>
      <c r="I58" s="639"/>
      <c r="J58" s="639"/>
      <c r="K58" s="639"/>
      <c r="L58" s="639"/>
      <c r="M58" s="155"/>
    </row>
    <row r="59" spans="2:13">
      <c r="B59" s="150" t="str">
        <f>IF(入力シート!D62="","",入力シート!B62)</f>
        <v/>
      </c>
      <c r="C59" s="639" t="str">
        <f>IF(B23="","",VLOOKUP(B23,入力シート!$B$46:$CF$75,44,FALSE))</f>
        <v/>
      </c>
      <c r="D59" s="639"/>
      <c r="E59" s="639"/>
      <c r="F59" s="639"/>
      <c r="G59" s="639"/>
      <c r="H59" s="639"/>
      <c r="I59" s="639"/>
      <c r="J59" s="639"/>
      <c r="K59" s="639"/>
      <c r="L59" s="639"/>
      <c r="M59" s="155"/>
    </row>
    <row r="60" spans="2:13">
      <c r="B60" s="150" t="str">
        <f>IF(入力シート!D63="","",入力シート!B63)</f>
        <v/>
      </c>
      <c r="C60" s="639" t="str">
        <f>IF(B24="","",VLOOKUP(B24,入力シート!$B$46:$CF$75,44,FALSE))</f>
        <v/>
      </c>
      <c r="D60" s="639"/>
      <c r="E60" s="639"/>
      <c r="F60" s="639"/>
      <c r="G60" s="639"/>
      <c r="H60" s="639"/>
      <c r="I60" s="639"/>
      <c r="J60" s="639"/>
      <c r="K60" s="639"/>
      <c r="L60" s="639"/>
      <c r="M60" s="155"/>
    </row>
    <row r="61" spans="2:13">
      <c r="B61" s="150" t="str">
        <f>IF(入力シート!D64="","",入力シート!B64)</f>
        <v/>
      </c>
      <c r="C61" s="639" t="str">
        <f>IF(B25="","",VLOOKUP(B25,入力シート!$B$46:$CF$75,44,FALSE))</f>
        <v/>
      </c>
      <c r="D61" s="639"/>
      <c r="E61" s="639"/>
      <c r="F61" s="639"/>
      <c r="G61" s="639"/>
      <c r="H61" s="639"/>
      <c r="I61" s="639"/>
      <c r="J61" s="639"/>
      <c r="K61" s="639"/>
      <c r="L61" s="639"/>
      <c r="M61" s="155"/>
    </row>
    <row r="62" spans="2:13">
      <c r="B62" s="150" t="str">
        <f>IF(入力シート!D65="","",入力シート!B65)</f>
        <v/>
      </c>
      <c r="C62" s="639" t="str">
        <f>IF(B26="","",VLOOKUP(B26,入力シート!$B$46:$CF$75,44,FALSE))</f>
        <v/>
      </c>
      <c r="D62" s="639"/>
      <c r="E62" s="639"/>
      <c r="F62" s="639"/>
      <c r="G62" s="639"/>
      <c r="H62" s="639"/>
      <c r="I62" s="639"/>
      <c r="J62" s="639"/>
      <c r="K62" s="639"/>
      <c r="L62" s="639"/>
      <c r="M62" s="155"/>
    </row>
    <row r="63" spans="2:13">
      <c r="B63" s="150" t="str">
        <f>IF(入力シート!D66="","",入力シート!B66)</f>
        <v/>
      </c>
      <c r="C63" s="639" t="str">
        <f>IF(B27="","",VLOOKUP(B27,入力シート!$B$46:$CF$75,44,FALSE))</f>
        <v/>
      </c>
      <c r="D63" s="639"/>
      <c r="E63" s="639"/>
      <c r="F63" s="639"/>
      <c r="G63" s="639"/>
      <c r="H63" s="639"/>
      <c r="I63" s="639"/>
      <c r="J63" s="639"/>
      <c r="K63" s="639"/>
      <c r="L63" s="639"/>
      <c r="M63" s="155"/>
    </row>
    <row r="64" spans="2:13">
      <c r="B64" s="150" t="str">
        <f>IF(入力シート!D67="","",入力シート!B67)</f>
        <v/>
      </c>
      <c r="C64" s="639" t="str">
        <f>IF(B28="","",VLOOKUP(B28,入力シート!$B$46:$CF$75,44,FALSE))</f>
        <v/>
      </c>
      <c r="D64" s="639"/>
      <c r="E64" s="639"/>
      <c r="F64" s="639"/>
      <c r="G64" s="639"/>
      <c r="H64" s="639"/>
      <c r="I64" s="639"/>
      <c r="J64" s="639"/>
      <c r="K64" s="639"/>
      <c r="L64" s="639"/>
      <c r="M64" s="155"/>
    </row>
    <row r="65" spans="2:32">
      <c r="B65" s="150" t="str">
        <f>IF(入力シート!D68="","",入力シート!B68)</f>
        <v/>
      </c>
      <c r="C65" s="639" t="str">
        <f>IF(B29="","",VLOOKUP(B29,入力シート!$B$46:$CF$75,44,FALSE))</f>
        <v/>
      </c>
      <c r="D65" s="639"/>
      <c r="E65" s="639"/>
      <c r="F65" s="639"/>
      <c r="G65" s="639"/>
      <c r="H65" s="639"/>
      <c r="I65" s="639"/>
      <c r="J65" s="639"/>
      <c r="K65" s="639"/>
      <c r="L65" s="639"/>
      <c r="M65" s="155"/>
    </row>
    <row r="66" spans="2:32">
      <c r="B66" s="150" t="str">
        <f>IF(入力シート!D69="","",入力シート!B69)</f>
        <v/>
      </c>
      <c r="C66" s="639" t="str">
        <f>IF(B30="","",VLOOKUP(B30,入力シート!$B$46:$CF$75,44,FALSE))</f>
        <v/>
      </c>
      <c r="D66" s="639"/>
      <c r="E66" s="639"/>
      <c r="F66" s="639"/>
      <c r="G66" s="639"/>
      <c r="H66" s="639"/>
      <c r="I66" s="639"/>
      <c r="J66" s="639"/>
      <c r="K66" s="639"/>
      <c r="L66" s="639"/>
      <c r="M66" s="155"/>
    </row>
    <row r="67" spans="2:32">
      <c r="B67" s="150" t="str">
        <f>IF(入力シート!D70="","",入力シート!B70)</f>
        <v/>
      </c>
      <c r="C67" s="639" t="str">
        <f>IF(B31="","",VLOOKUP(B31,入力シート!$B$46:$CF$75,44,FALSE))</f>
        <v/>
      </c>
      <c r="D67" s="639"/>
      <c r="E67" s="639"/>
      <c r="F67" s="639"/>
      <c r="G67" s="639"/>
      <c r="H67" s="639"/>
      <c r="I67" s="639"/>
      <c r="J67" s="639"/>
      <c r="K67" s="639"/>
      <c r="L67" s="639"/>
      <c r="M67" s="155"/>
    </row>
    <row r="68" spans="2:32">
      <c r="B68" s="150" t="str">
        <f>IF(入力シート!D71="","",入力シート!B71)</f>
        <v/>
      </c>
      <c r="C68" s="639" t="str">
        <f>IF(B32="","",VLOOKUP(B32,入力シート!$B$46:$CF$75,44,FALSE))</f>
        <v/>
      </c>
      <c r="D68" s="639"/>
      <c r="E68" s="639"/>
      <c r="F68" s="639"/>
      <c r="G68" s="639"/>
      <c r="H68" s="639"/>
      <c r="I68" s="639"/>
      <c r="J68" s="639"/>
      <c r="K68" s="639"/>
      <c r="L68" s="639"/>
      <c r="M68" s="155"/>
    </row>
    <row r="69" spans="2:32">
      <c r="B69" s="150" t="str">
        <f>IF(入力シート!D72="","",入力シート!B72)</f>
        <v/>
      </c>
      <c r="C69" s="639" t="str">
        <f>IF(B33="","",VLOOKUP(B33,入力シート!$B$46:$CF$75,44,FALSE))</f>
        <v/>
      </c>
      <c r="D69" s="639"/>
      <c r="E69" s="639"/>
      <c r="F69" s="639"/>
      <c r="G69" s="639"/>
      <c r="H69" s="639"/>
      <c r="I69" s="639"/>
      <c r="J69" s="639"/>
      <c r="K69" s="639"/>
      <c r="L69" s="639"/>
      <c r="M69" s="155"/>
    </row>
    <row r="70" spans="2:32">
      <c r="B70" s="150" t="str">
        <f>IF(入力シート!D73="","",入力シート!B73)</f>
        <v/>
      </c>
      <c r="C70" s="639" t="str">
        <f>IF(B34="","",VLOOKUP(B34,入力シート!$B$46:$CF$75,44,FALSE))</f>
        <v/>
      </c>
      <c r="D70" s="639"/>
      <c r="E70" s="639"/>
      <c r="F70" s="639"/>
      <c r="G70" s="639"/>
      <c r="H70" s="639"/>
      <c r="I70" s="639"/>
      <c r="J70" s="639"/>
      <c r="K70" s="639"/>
      <c r="L70" s="639"/>
      <c r="M70" s="155"/>
    </row>
    <row r="71" spans="2:32">
      <c r="B71" s="150" t="str">
        <f>IF(入力シート!D74="","",入力シート!B74)</f>
        <v/>
      </c>
      <c r="C71" s="639" t="str">
        <f>IF(B35="","",VLOOKUP(B35,入力シート!$B$46:$CF$75,44,FALSE))</f>
        <v/>
      </c>
      <c r="D71" s="639"/>
      <c r="E71" s="639"/>
      <c r="F71" s="639"/>
      <c r="G71" s="639"/>
      <c r="H71" s="639"/>
      <c r="I71" s="639"/>
      <c r="J71" s="639"/>
      <c r="K71" s="639"/>
      <c r="L71" s="639"/>
      <c r="M71" s="155"/>
    </row>
    <row r="72" spans="2:32">
      <c r="B72" s="150" t="str">
        <f>IF(入力シート!D75="","",入力シート!B75)</f>
        <v/>
      </c>
      <c r="C72" s="639" t="str">
        <f>IF(B36="","",VLOOKUP(B36,入力シート!$B$46:$CF$75,44,FALSE))</f>
        <v/>
      </c>
      <c r="D72" s="639"/>
      <c r="E72" s="639"/>
      <c r="F72" s="639"/>
      <c r="G72" s="639"/>
      <c r="H72" s="639"/>
      <c r="I72" s="639"/>
      <c r="J72" s="639"/>
      <c r="K72" s="639"/>
      <c r="L72" s="639"/>
      <c r="M72" s="155"/>
    </row>
    <row r="74" spans="2:32">
      <c r="B74" s="352" t="s">
        <v>315</v>
      </c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</row>
    <row r="75" spans="2:32">
      <c r="B75" s="10" t="str">
        <f>IF(入力シート!D153="","",入力シート!B153)</f>
        <v/>
      </c>
      <c r="C75" s="641" t="str">
        <f>IF(B75="","",VLOOKUP(B75,入力シート!$B$153:$AW$182,13,FALSE))</f>
        <v/>
      </c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  <c r="R75" s="641"/>
      <c r="S75" s="641"/>
      <c r="T75" s="641"/>
      <c r="U75" s="641"/>
      <c r="V75" s="641"/>
      <c r="W75" s="641"/>
      <c r="X75" s="641"/>
      <c r="Y75" s="641"/>
      <c r="Z75" s="641"/>
      <c r="AA75" s="641"/>
      <c r="AB75" s="641"/>
      <c r="AC75" s="641"/>
      <c r="AD75" s="641"/>
      <c r="AE75" s="641"/>
      <c r="AF75" s="641"/>
    </row>
    <row r="76" spans="2:32">
      <c r="B76" s="10" t="str">
        <f>IF(入力シート!D154="","",入力シート!B154)</f>
        <v/>
      </c>
      <c r="C76" s="641" t="str">
        <f>IF(B76="","",VLOOKUP(B76,入力シート!$B$153:$AW$182,13,FALSE))</f>
        <v/>
      </c>
      <c r="D76" s="641"/>
      <c r="E76" s="641"/>
      <c r="F76" s="641"/>
      <c r="G76" s="641"/>
      <c r="H76" s="641"/>
      <c r="I76" s="641"/>
      <c r="J76" s="641"/>
      <c r="K76" s="641"/>
      <c r="L76" s="641"/>
      <c r="M76" s="641"/>
      <c r="N76" s="641"/>
      <c r="O76" s="641"/>
      <c r="P76" s="641"/>
      <c r="Q76" s="641"/>
      <c r="R76" s="641"/>
      <c r="S76" s="641"/>
      <c r="T76" s="641"/>
      <c r="U76" s="641"/>
      <c r="V76" s="641"/>
      <c r="W76" s="641"/>
      <c r="X76" s="641"/>
      <c r="Y76" s="641"/>
      <c r="Z76" s="641"/>
      <c r="AA76" s="641"/>
      <c r="AB76" s="641"/>
      <c r="AC76" s="641"/>
      <c r="AD76" s="641"/>
      <c r="AE76" s="641"/>
      <c r="AF76" s="641"/>
    </row>
    <row r="77" spans="2:32">
      <c r="B77" s="10" t="str">
        <f>IF(入力シート!D155="","",入力シート!B155)</f>
        <v/>
      </c>
      <c r="C77" s="641" t="str">
        <f>IF(B77="","",VLOOKUP(B77,入力シート!$B$153:$AW$182,13,FALSE))</f>
        <v/>
      </c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41"/>
      <c r="P77" s="641"/>
      <c r="Q77" s="641"/>
      <c r="R77" s="641"/>
      <c r="S77" s="641"/>
      <c r="T77" s="641"/>
      <c r="U77" s="641"/>
      <c r="V77" s="641"/>
      <c r="W77" s="641"/>
      <c r="X77" s="641"/>
      <c r="Y77" s="641"/>
      <c r="Z77" s="641"/>
      <c r="AA77" s="641"/>
      <c r="AB77" s="641"/>
      <c r="AC77" s="641"/>
      <c r="AD77" s="641"/>
      <c r="AE77" s="641"/>
      <c r="AF77" s="641"/>
    </row>
    <row r="78" spans="2:32">
      <c r="B78" s="10" t="str">
        <f>IF(入力シート!D156="","",入力シート!B156)</f>
        <v/>
      </c>
      <c r="C78" s="641" t="str">
        <f>IF(B78="","",VLOOKUP(B78,入力シート!$B$153:$AW$182,13,FALSE))</f>
        <v/>
      </c>
      <c r="D78" s="641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1"/>
      <c r="P78" s="641"/>
      <c r="Q78" s="641"/>
      <c r="R78" s="641"/>
      <c r="S78" s="641"/>
      <c r="T78" s="641"/>
      <c r="U78" s="641"/>
      <c r="V78" s="641"/>
      <c r="W78" s="641"/>
      <c r="X78" s="641"/>
      <c r="Y78" s="641"/>
      <c r="Z78" s="641"/>
      <c r="AA78" s="641"/>
      <c r="AB78" s="641"/>
      <c r="AC78" s="641"/>
      <c r="AD78" s="641"/>
      <c r="AE78" s="641"/>
      <c r="AF78" s="641"/>
    </row>
    <row r="79" spans="2:32">
      <c r="B79" s="10" t="str">
        <f>IF(入力シート!D157="","",入力シート!B157)</f>
        <v/>
      </c>
      <c r="C79" s="641" t="str">
        <f>IF(B79="","",VLOOKUP(B79,入力シート!$B$153:$AW$182,13,FALSE))</f>
        <v/>
      </c>
      <c r="D79" s="641"/>
      <c r="E79" s="641"/>
      <c r="F79" s="641"/>
      <c r="G79" s="641"/>
      <c r="H79" s="641"/>
      <c r="I79" s="641"/>
      <c r="J79" s="641"/>
      <c r="K79" s="641"/>
      <c r="L79" s="641"/>
      <c r="M79" s="641"/>
      <c r="N79" s="641"/>
      <c r="O79" s="641"/>
      <c r="P79" s="641"/>
      <c r="Q79" s="641"/>
      <c r="R79" s="641"/>
      <c r="S79" s="641"/>
      <c r="T79" s="641"/>
      <c r="U79" s="641"/>
      <c r="V79" s="641"/>
      <c r="W79" s="641"/>
      <c r="X79" s="641"/>
      <c r="Y79" s="641"/>
      <c r="Z79" s="641"/>
      <c r="AA79" s="641"/>
      <c r="AB79" s="641"/>
      <c r="AC79" s="641"/>
      <c r="AD79" s="641"/>
      <c r="AE79" s="641"/>
      <c r="AF79" s="641"/>
    </row>
    <row r="80" spans="2:32">
      <c r="B80" s="10" t="str">
        <f>IF(入力シート!D158="","",入力シート!B158)</f>
        <v/>
      </c>
      <c r="C80" s="641" t="str">
        <f>IF(B80="","",VLOOKUP(B80,入力シート!$B$153:$AW$182,13,FALSE))</f>
        <v/>
      </c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  <c r="Q80" s="641"/>
      <c r="R80" s="641"/>
      <c r="S80" s="641"/>
      <c r="T80" s="641"/>
      <c r="U80" s="641"/>
      <c r="V80" s="641"/>
      <c r="W80" s="641"/>
      <c r="X80" s="641"/>
      <c r="Y80" s="641"/>
      <c r="Z80" s="641"/>
      <c r="AA80" s="641"/>
      <c r="AB80" s="641"/>
      <c r="AC80" s="641"/>
      <c r="AD80" s="641"/>
      <c r="AE80" s="641"/>
      <c r="AF80" s="641"/>
    </row>
    <row r="81" spans="2:32">
      <c r="B81" s="10" t="str">
        <f>IF(入力シート!D159="","",入力シート!B159)</f>
        <v/>
      </c>
      <c r="C81" s="641" t="str">
        <f>IF(B81="","",VLOOKUP(B81,入力シート!$B$153:$AW$182,13,FALSE))</f>
        <v/>
      </c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  <c r="Q81" s="641"/>
      <c r="R81" s="641"/>
      <c r="S81" s="641"/>
      <c r="T81" s="641"/>
      <c r="U81" s="641"/>
      <c r="V81" s="641"/>
      <c r="W81" s="641"/>
      <c r="X81" s="641"/>
      <c r="Y81" s="641"/>
      <c r="Z81" s="641"/>
      <c r="AA81" s="641"/>
      <c r="AB81" s="641"/>
      <c r="AC81" s="641"/>
      <c r="AD81" s="641"/>
      <c r="AE81" s="641"/>
      <c r="AF81" s="641"/>
    </row>
    <row r="82" spans="2:32">
      <c r="B82" s="10" t="str">
        <f>IF(入力シート!D160="","",入力シート!B160)</f>
        <v/>
      </c>
      <c r="C82" s="641" t="str">
        <f>IF(B82="","",VLOOKUP(B82,入力シート!$B$153:$AW$182,13,FALSE))</f>
        <v/>
      </c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  <c r="O82" s="641"/>
      <c r="P82" s="641"/>
      <c r="Q82" s="641"/>
      <c r="R82" s="641"/>
      <c r="S82" s="641"/>
      <c r="T82" s="641"/>
      <c r="U82" s="641"/>
      <c r="V82" s="641"/>
      <c r="W82" s="641"/>
      <c r="X82" s="641"/>
      <c r="Y82" s="641"/>
      <c r="Z82" s="641"/>
      <c r="AA82" s="641"/>
      <c r="AB82" s="641"/>
      <c r="AC82" s="641"/>
      <c r="AD82" s="641"/>
      <c r="AE82" s="641"/>
      <c r="AF82" s="641"/>
    </row>
    <row r="83" spans="2:32">
      <c r="B83" s="10" t="str">
        <f>IF(入力シート!D161="","",入力シート!B161)</f>
        <v/>
      </c>
      <c r="C83" s="641" t="str">
        <f>IF(B83="","",VLOOKUP(B83,入力シート!$B$153:$AW$182,13,FALSE))</f>
        <v/>
      </c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  <c r="Q83" s="641"/>
      <c r="R83" s="641"/>
      <c r="S83" s="641"/>
      <c r="T83" s="641"/>
      <c r="U83" s="641"/>
      <c r="V83" s="641"/>
      <c r="W83" s="641"/>
      <c r="X83" s="641"/>
      <c r="Y83" s="641"/>
      <c r="Z83" s="641"/>
      <c r="AA83" s="641"/>
      <c r="AB83" s="641"/>
      <c r="AC83" s="641"/>
      <c r="AD83" s="641"/>
      <c r="AE83" s="641"/>
      <c r="AF83" s="641"/>
    </row>
    <row r="84" spans="2:32">
      <c r="B84" s="10" t="str">
        <f>IF(入力シート!D162="","",入力シート!B162)</f>
        <v/>
      </c>
      <c r="C84" s="641" t="str">
        <f>IF(B84="","",VLOOKUP(B84,入力シート!$B$153:$AW$182,13,FALSE))</f>
        <v/>
      </c>
      <c r="D84" s="641"/>
      <c r="E84" s="641"/>
      <c r="F84" s="641"/>
      <c r="G84" s="641"/>
      <c r="H84" s="641"/>
      <c r="I84" s="641"/>
      <c r="J84" s="641"/>
      <c r="K84" s="641"/>
      <c r="L84" s="641"/>
      <c r="M84" s="641"/>
      <c r="N84" s="641"/>
      <c r="O84" s="641"/>
      <c r="P84" s="641"/>
      <c r="Q84" s="641"/>
      <c r="R84" s="641"/>
      <c r="S84" s="641"/>
      <c r="T84" s="641"/>
      <c r="U84" s="641"/>
      <c r="V84" s="641"/>
      <c r="W84" s="641"/>
      <c r="X84" s="641"/>
      <c r="Y84" s="641"/>
      <c r="Z84" s="641"/>
      <c r="AA84" s="641"/>
      <c r="AB84" s="641"/>
      <c r="AC84" s="641"/>
      <c r="AD84" s="641"/>
      <c r="AE84" s="641"/>
      <c r="AF84" s="641"/>
    </row>
    <row r="85" spans="2:32">
      <c r="B85" s="10" t="str">
        <f>IF(入力シート!D163="","",入力シート!B163)</f>
        <v/>
      </c>
      <c r="C85" s="641" t="str">
        <f>IF(B85="","",VLOOKUP(B85,入力シート!$B$153:$AW$182,13,FALSE))</f>
        <v/>
      </c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  <c r="Q85" s="641"/>
      <c r="R85" s="641"/>
      <c r="S85" s="641"/>
      <c r="T85" s="641"/>
      <c r="U85" s="641"/>
      <c r="V85" s="641"/>
      <c r="W85" s="641"/>
      <c r="X85" s="641"/>
      <c r="Y85" s="641"/>
      <c r="Z85" s="641"/>
      <c r="AA85" s="641"/>
      <c r="AB85" s="641"/>
      <c r="AC85" s="641"/>
      <c r="AD85" s="641"/>
      <c r="AE85" s="641"/>
      <c r="AF85" s="641"/>
    </row>
    <row r="86" spans="2:32">
      <c r="B86" s="10" t="str">
        <f>IF(入力シート!D164="","",入力シート!B164)</f>
        <v/>
      </c>
      <c r="C86" s="641" t="str">
        <f>IF(B86="","",VLOOKUP(B86,入力シート!$B$153:$AW$182,13,FALSE))</f>
        <v/>
      </c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  <c r="R86" s="641"/>
      <c r="S86" s="641"/>
      <c r="T86" s="641"/>
      <c r="U86" s="641"/>
      <c r="V86" s="641"/>
      <c r="W86" s="641"/>
      <c r="X86" s="641"/>
      <c r="Y86" s="641"/>
      <c r="Z86" s="641"/>
      <c r="AA86" s="641"/>
      <c r="AB86" s="641"/>
      <c r="AC86" s="641"/>
      <c r="AD86" s="641"/>
      <c r="AE86" s="641"/>
      <c r="AF86" s="641"/>
    </row>
    <row r="87" spans="2:32">
      <c r="B87" s="10" t="str">
        <f>IF(入力シート!D165="","",入力シート!B165)</f>
        <v/>
      </c>
      <c r="C87" s="641" t="str">
        <f>IF(B87="","",VLOOKUP(B87,入力シート!$B$153:$AW$182,13,FALSE))</f>
        <v/>
      </c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  <c r="Q87" s="641"/>
      <c r="R87" s="641"/>
      <c r="S87" s="641"/>
      <c r="T87" s="641"/>
      <c r="U87" s="641"/>
      <c r="V87" s="641"/>
      <c r="W87" s="641"/>
      <c r="X87" s="641"/>
      <c r="Y87" s="641"/>
      <c r="Z87" s="641"/>
      <c r="AA87" s="641"/>
      <c r="AB87" s="641"/>
      <c r="AC87" s="641"/>
      <c r="AD87" s="641"/>
      <c r="AE87" s="641"/>
      <c r="AF87" s="641"/>
    </row>
    <row r="88" spans="2:32">
      <c r="B88" s="10" t="str">
        <f>IF(入力シート!D166="","",入力シート!B166)</f>
        <v/>
      </c>
      <c r="C88" s="641" t="str">
        <f>IF(B88="","",VLOOKUP(B88,入力シート!$B$153:$AW$182,13,FALSE))</f>
        <v/>
      </c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641"/>
      <c r="V88" s="641"/>
      <c r="W88" s="641"/>
      <c r="X88" s="641"/>
      <c r="Y88" s="641"/>
      <c r="Z88" s="641"/>
      <c r="AA88" s="641"/>
      <c r="AB88" s="641"/>
      <c r="AC88" s="641"/>
      <c r="AD88" s="641"/>
      <c r="AE88" s="641"/>
      <c r="AF88" s="641"/>
    </row>
    <row r="89" spans="2:32">
      <c r="B89" s="10" t="str">
        <f>IF(入力シート!D167="","",入力シート!B167)</f>
        <v/>
      </c>
      <c r="C89" s="641" t="str">
        <f>IF(B89="","",VLOOKUP(B89,入力シート!$B$153:$AW$182,13,FALSE))</f>
        <v/>
      </c>
      <c r="D89" s="641"/>
      <c r="E89" s="641"/>
      <c r="F89" s="641"/>
      <c r="G89" s="641"/>
      <c r="H89" s="641"/>
      <c r="I89" s="641"/>
      <c r="J89" s="641"/>
      <c r="K89" s="641"/>
      <c r="L89" s="641"/>
      <c r="M89" s="641"/>
      <c r="N89" s="641"/>
      <c r="O89" s="641"/>
      <c r="P89" s="641"/>
      <c r="Q89" s="641"/>
      <c r="R89" s="641"/>
      <c r="S89" s="641"/>
      <c r="T89" s="641"/>
      <c r="U89" s="641"/>
      <c r="V89" s="641"/>
      <c r="W89" s="641"/>
      <c r="X89" s="641"/>
      <c r="Y89" s="641"/>
      <c r="Z89" s="641"/>
      <c r="AA89" s="641"/>
      <c r="AB89" s="641"/>
      <c r="AC89" s="641"/>
      <c r="AD89" s="641"/>
      <c r="AE89" s="641"/>
      <c r="AF89" s="641"/>
    </row>
    <row r="90" spans="2:32">
      <c r="B90" s="10" t="str">
        <f>IF(入力シート!D168="","",入力シート!B168)</f>
        <v/>
      </c>
      <c r="C90" s="641" t="str">
        <f>IF(B90="","",VLOOKUP(B90,入力シート!$B$153:$AW$182,13,FALSE))</f>
        <v/>
      </c>
      <c r="D90" s="641"/>
      <c r="E90" s="641"/>
      <c r="F90" s="641"/>
      <c r="G90" s="641"/>
      <c r="H90" s="641"/>
      <c r="I90" s="641"/>
      <c r="J90" s="641"/>
      <c r="K90" s="641"/>
      <c r="L90" s="641"/>
      <c r="M90" s="641"/>
      <c r="N90" s="641"/>
      <c r="O90" s="641"/>
      <c r="P90" s="641"/>
      <c r="Q90" s="641"/>
      <c r="R90" s="641"/>
      <c r="S90" s="641"/>
      <c r="T90" s="641"/>
      <c r="U90" s="641"/>
      <c r="V90" s="641"/>
      <c r="W90" s="641"/>
      <c r="X90" s="641"/>
      <c r="Y90" s="641"/>
      <c r="Z90" s="641"/>
      <c r="AA90" s="641"/>
      <c r="AB90" s="641"/>
      <c r="AC90" s="641"/>
      <c r="AD90" s="641"/>
      <c r="AE90" s="641"/>
      <c r="AF90" s="641"/>
    </row>
    <row r="91" spans="2:32">
      <c r="B91" s="10" t="str">
        <f>IF(入力シート!D169="","",入力シート!B169)</f>
        <v/>
      </c>
      <c r="C91" s="641" t="str">
        <f>IF(B91="","",VLOOKUP(B91,入力シート!$B$153:$AW$182,13,FALSE))</f>
        <v/>
      </c>
      <c r="D91" s="641"/>
      <c r="E91" s="641"/>
      <c r="F91" s="641"/>
      <c r="G91" s="641"/>
      <c r="H91" s="641"/>
      <c r="I91" s="641"/>
      <c r="J91" s="641"/>
      <c r="K91" s="641"/>
      <c r="L91" s="641"/>
      <c r="M91" s="641"/>
      <c r="N91" s="641"/>
      <c r="O91" s="641"/>
      <c r="P91" s="641"/>
      <c r="Q91" s="641"/>
      <c r="R91" s="641"/>
      <c r="S91" s="641"/>
      <c r="T91" s="641"/>
      <c r="U91" s="641"/>
      <c r="V91" s="641"/>
      <c r="W91" s="641"/>
      <c r="X91" s="641"/>
      <c r="Y91" s="641"/>
      <c r="Z91" s="641"/>
      <c r="AA91" s="641"/>
      <c r="AB91" s="641"/>
      <c r="AC91" s="641"/>
      <c r="AD91" s="641"/>
      <c r="AE91" s="641"/>
      <c r="AF91" s="641"/>
    </row>
    <row r="92" spans="2:32">
      <c r="B92" s="10" t="str">
        <f>IF(入力シート!D170="","",入力シート!B170)</f>
        <v/>
      </c>
      <c r="C92" s="641" t="str">
        <f>IF(B92="","",VLOOKUP(B92,入力シート!$B$153:$AW$182,13,FALSE))</f>
        <v/>
      </c>
      <c r="D92" s="641"/>
      <c r="E92" s="641"/>
      <c r="F92" s="641"/>
      <c r="G92" s="641"/>
      <c r="H92" s="641"/>
      <c r="I92" s="641"/>
      <c r="J92" s="641"/>
      <c r="K92" s="641"/>
      <c r="L92" s="641"/>
      <c r="M92" s="641"/>
      <c r="N92" s="641"/>
      <c r="O92" s="641"/>
      <c r="P92" s="641"/>
      <c r="Q92" s="641"/>
      <c r="R92" s="641"/>
      <c r="S92" s="641"/>
      <c r="T92" s="641"/>
      <c r="U92" s="641"/>
      <c r="V92" s="641"/>
      <c r="W92" s="641"/>
      <c r="X92" s="641"/>
      <c r="Y92" s="641"/>
      <c r="Z92" s="641"/>
      <c r="AA92" s="641"/>
      <c r="AB92" s="641"/>
      <c r="AC92" s="641"/>
      <c r="AD92" s="641"/>
      <c r="AE92" s="641"/>
      <c r="AF92" s="641"/>
    </row>
    <row r="93" spans="2:32">
      <c r="B93" s="10" t="str">
        <f>IF(入力シート!D171="","",入力シート!B171)</f>
        <v/>
      </c>
      <c r="C93" s="641" t="str">
        <f>IF(B93="","",VLOOKUP(B93,入力シート!$B$153:$AW$182,13,FALSE))</f>
        <v/>
      </c>
      <c r="D93" s="641"/>
      <c r="E93" s="641"/>
      <c r="F93" s="641"/>
      <c r="G93" s="641"/>
      <c r="H93" s="641"/>
      <c r="I93" s="641"/>
      <c r="J93" s="641"/>
      <c r="K93" s="641"/>
      <c r="L93" s="641"/>
      <c r="M93" s="641"/>
      <c r="N93" s="641"/>
      <c r="O93" s="641"/>
      <c r="P93" s="641"/>
      <c r="Q93" s="641"/>
      <c r="R93" s="641"/>
      <c r="S93" s="641"/>
      <c r="T93" s="641"/>
      <c r="U93" s="641"/>
      <c r="V93" s="641"/>
      <c r="W93" s="641"/>
      <c r="X93" s="641"/>
      <c r="Y93" s="641"/>
      <c r="Z93" s="641"/>
      <c r="AA93" s="641"/>
      <c r="AB93" s="641"/>
      <c r="AC93" s="641"/>
      <c r="AD93" s="641"/>
      <c r="AE93" s="641"/>
      <c r="AF93" s="641"/>
    </row>
    <row r="94" spans="2:32">
      <c r="B94" s="10" t="str">
        <f>IF(入力シート!D172="","",入力シート!B172)</f>
        <v/>
      </c>
      <c r="C94" s="641" t="str">
        <f>IF(B94="","",VLOOKUP(B94,入力シート!$B$153:$AW$182,13,FALSE))</f>
        <v/>
      </c>
      <c r="D94" s="641"/>
      <c r="E94" s="641"/>
      <c r="F94" s="641"/>
      <c r="G94" s="641"/>
      <c r="H94" s="641"/>
      <c r="I94" s="641"/>
      <c r="J94" s="641"/>
      <c r="K94" s="641"/>
      <c r="L94" s="641"/>
      <c r="M94" s="641"/>
      <c r="N94" s="641"/>
      <c r="O94" s="641"/>
      <c r="P94" s="641"/>
      <c r="Q94" s="641"/>
      <c r="R94" s="641"/>
      <c r="S94" s="641"/>
      <c r="T94" s="641"/>
      <c r="U94" s="641"/>
      <c r="V94" s="641"/>
      <c r="W94" s="641"/>
      <c r="X94" s="641"/>
      <c r="Y94" s="641"/>
      <c r="Z94" s="641"/>
      <c r="AA94" s="641"/>
      <c r="AB94" s="641"/>
      <c r="AC94" s="641"/>
      <c r="AD94" s="641"/>
      <c r="AE94" s="641"/>
      <c r="AF94" s="641"/>
    </row>
    <row r="95" spans="2:32">
      <c r="B95" s="10" t="str">
        <f>IF(入力シート!D173="","",入力シート!B173)</f>
        <v/>
      </c>
      <c r="C95" s="641" t="str">
        <f>IF(B95="","",VLOOKUP(B95,入力シート!$B$153:$AW$182,13,FALSE))</f>
        <v/>
      </c>
      <c r="D95" s="641"/>
      <c r="E95" s="641"/>
      <c r="F95" s="641"/>
      <c r="G95" s="641"/>
      <c r="H95" s="641"/>
      <c r="I95" s="641"/>
      <c r="J95" s="641"/>
      <c r="K95" s="641"/>
      <c r="L95" s="641"/>
      <c r="M95" s="641"/>
      <c r="N95" s="641"/>
      <c r="O95" s="641"/>
      <c r="P95" s="641"/>
      <c r="Q95" s="641"/>
      <c r="R95" s="641"/>
      <c r="S95" s="641"/>
      <c r="T95" s="641"/>
      <c r="U95" s="641"/>
      <c r="V95" s="641"/>
      <c r="W95" s="641"/>
      <c r="X95" s="641"/>
      <c r="Y95" s="641"/>
      <c r="Z95" s="641"/>
      <c r="AA95" s="641"/>
      <c r="AB95" s="641"/>
      <c r="AC95" s="641"/>
      <c r="AD95" s="641"/>
      <c r="AE95" s="641"/>
      <c r="AF95" s="641"/>
    </row>
    <row r="96" spans="2:32">
      <c r="B96" s="10" t="str">
        <f>IF(入力シート!D174="","",入力シート!B174)</f>
        <v/>
      </c>
      <c r="C96" s="641" t="str">
        <f>IF(B96="","",VLOOKUP(B96,入力シート!$B$153:$AW$182,13,FALSE))</f>
        <v/>
      </c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41"/>
      <c r="P96" s="641"/>
      <c r="Q96" s="641"/>
      <c r="R96" s="641"/>
      <c r="S96" s="641"/>
      <c r="T96" s="641"/>
      <c r="U96" s="641"/>
      <c r="V96" s="641"/>
      <c r="W96" s="641"/>
      <c r="X96" s="641"/>
      <c r="Y96" s="641"/>
      <c r="Z96" s="641"/>
      <c r="AA96" s="641"/>
      <c r="AB96" s="641"/>
      <c r="AC96" s="641"/>
      <c r="AD96" s="641"/>
      <c r="AE96" s="641"/>
      <c r="AF96" s="641"/>
    </row>
    <row r="97" spans="2:32">
      <c r="B97" s="10" t="str">
        <f>IF(入力シート!D175="","",入力シート!B175)</f>
        <v/>
      </c>
      <c r="C97" s="641" t="str">
        <f>IF(B97="","",VLOOKUP(B97,入力シート!$B$153:$AW$182,13,FALSE))</f>
        <v/>
      </c>
      <c r="D97" s="641"/>
      <c r="E97" s="641"/>
      <c r="F97" s="641"/>
      <c r="G97" s="641"/>
      <c r="H97" s="641"/>
      <c r="I97" s="641"/>
      <c r="J97" s="641"/>
      <c r="K97" s="641"/>
      <c r="L97" s="641"/>
      <c r="M97" s="641"/>
      <c r="N97" s="641"/>
      <c r="O97" s="641"/>
      <c r="P97" s="641"/>
      <c r="Q97" s="641"/>
      <c r="R97" s="641"/>
      <c r="S97" s="641"/>
      <c r="T97" s="641"/>
      <c r="U97" s="641"/>
      <c r="V97" s="641"/>
      <c r="W97" s="641"/>
      <c r="X97" s="641"/>
      <c r="Y97" s="641"/>
      <c r="Z97" s="641"/>
      <c r="AA97" s="641"/>
      <c r="AB97" s="641"/>
      <c r="AC97" s="641"/>
      <c r="AD97" s="641"/>
      <c r="AE97" s="641"/>
      <c r="AF97" s="641"/>
    </row>
    <row r="98" spans="2:32">
      <c r="B98" s="10" t="str">
        <f>IF(入力シート!D176="","",入力シート!B176)</f>
        <v/>
      </c>
      <c r="C98" s="641" t="str">
        <f>IF(B98="","",VLOOKUP(B98,入力シート!$B$153:$AW$182,13,FALSE))</f>
        <v/>
      </c>
      <c r="D98" s="641"/>
      <c r="E98" s="641"/>
      <c r="F98" s="641"/>
      <c r="G98" s="641"/>
      <c r="H98" s="641"/>
      <c r="I98" s="641"/>
      <c r="J98" s="641"/>
      <c r="K98" s="641"/>
      <c r="L98" s="641"/>
      <c r="M98" s="641"/>
      <c r="N98" s="641"/>
      <c r="O98" s="641"/>
      <c r="P98" s="641"/>
      <c r="Q98" s="641"/>
      <c r="R98" s="641"/>
      <c r="S98" s="641"/>
      <c r="T98" s="641"/>
      <c r="U98" s="641"/>
      <c r="V98" s="641"/>
      <c r="W98" s="641"/>
      <c r="X98" s="641"/>
      <c r="Y98" s="641"/>
      <c r="Z98" s="641"/>
      <c r="AA98" s="641"/>
      <c r="AB98" s="641"/>
      <c r="AC98" s="641"/>
      <c r="AD98" s="641"/>
      <c r="AE98" s="641"/>
      <c r="AF98" s="641"/>
    </row>
    <row r="99" spans="2:32">
      <c r="B99" s="10" t="str">
        <f>IF(入力シート!D177="","",入力シート!B177)</f>
        <v/>
      </c>
      <c r="C99" s="641" t="str">
        <f>IF(B99="","",VLOOKUP(B99,入力シート!$B$153:$AW$182,13,FALSE))</f>
        <v/>
      </c>
      <c r="D99" s="641"/>
      <c r="E99" s="641"/>
      <c r="F99" s="641"/>
      <c r="G99" s="641"/>
      <c r="H99" s="641"/>
      <c r="I99" s="641"/>
      <c r="J99" s="641"/>
      <c r="K99" s="641"/>
      <c r="L99" s="641"/>
      <c r="M99" s="641"/>
      <c r="N99" s="641"/>
      <c r="O99" s="641"/>
      <c r="P99" s="641"/>
      <c r="Q99" s="641"/>
      <c r="R99" s="641"/>
      <c r="S99" s="641"/>
      <c r="T99" s="641"/>
      <c r="U99" s="641"/>
      <c r="V99" s="641"/>
      <c r="W99" s="641"/>
      <c r="X99" s="641"/>
      <c r="Y99" s="641"/>
      <c r="Z99" s="641"/>
      <c r="AA99" s="641"/>
      <c r="AB99" s="641"/>
      <c r="AC99" s="641"/>
      <c r="AD99" s="641"/>
      <c r="AE99" s="641"/>
      <c r="AF99" s="641"/>
    </row>
    <row r="100" spans="2:32">
      <c r="B100" s="10" t="str">
        <f>IF(入力シート!D178="","",入力シート!B178)</f>
        <v/>
      </c>
      <c r="C100" s="641" t="str">
        <f>IF(B100="","",VLOOKUP(B100,入力シート!$B$153:$AW$182,13,FALSE))</f>
        <v/>
      </c>
      <c r="D100" s="641"/>
      <c r="E100" s="641"/>
      <c r="F100" s="641"/>
      <c r="G100" s="641"/>
      <c r="H100" s="641"/>
      <c r="I100" s="641"/>
      <c r="J100" s="641"/>
      <c r="K100" s="641"/>
      <c r="L100" s="641"/>
      <c r="M100" s="641"/>
      <c r="N100" s="641"/>
      <c r="O100" s="641"/>
      <c r="P100" s="641"/>
      <c r="Q100" s="641"/>
      <c r="R100" s="641"/>
      <c r="S100" s="641"/>
      <c r="T100" s="641"/>
      <c r="U100" s="641"/>
      <c r="V100" s="641"/>
      <c r="W100" s="641"/>
      <c r="X100" s="641"/>
      <c r="Y100" s="641"/>
      <c r="Z100" s="641"/>
      <c r="AA100" s="641"/>
      <c r="AB100" s="641"/>
      <c r="AC100" s="641"/>
      <c r="AD100" s="641"/>
      <c r="AE100" s="641"/>
      <c r="AF100" s="641"/>
    </row>
    <row r="101" spans="2:32">
      <c r="B101" s="10" t="str">
        <f>IF(入力シート!D179="","",入力シート!B179)</f>
        <v/>
      </c>
      <c r="C101" s="641" t="str">
        <f>IF(B101="","",VLOOKUP(B101,入力シート!$B$153:$AW$182,13,FALSE))</f>
        <v/>
      </c>
      <c r="D101" s="641"/>
      <c r="E101" s="641"/>
      <c r="F101" s="641"/>
      <c r="G101" s="641"/>
      <c r="H101" s="641"/>
      <c r="I101" s="641"/>
      <c r="J101" s="641"/>
      <c r="K101" s="641"/>
      <c r="L101" s="641"/>
      <c r="M101" s="641"/>
      <c r="N101" s="641"/>
      <c r="O101" s="641"/>
      <c r="P101" s="641"/>
      <c r="Q101" s="641"/>
      <c r="R101" s="641"/>
      <c r="S101" s="641"/>
      <c r="T101" s="641"/>
      <c r="U101" s="641"/>
      <c r="V101" s="641"/>
      <c r="W101" s="641"/>
      <c r="X101" s="641"/>
      <c r="Y101" s="641"/>
      <c r="Z101" s="641"/>
      <c r="AA101" s="641"/>
      <c r="AB101" s="641"/>
      <c r="AC101" s="641"/>
      <c r="AD101" s="641"/>
      <c r="AE101" s="641"/>
      <c r="AF101" s="641"/>
    </row>
    <row r="102" spans="2:32">
      <c r="B102" s="10" t="str">
        <f>IF(入力シート!D180="","",入力シート!B180)</f>
        <v/>
      </c>
      <c r="C102" s="641" t="str">
        <f>IF(B102="","",VLOOKUP(B102,入力シート!$B$153:$AW$182,13,FALSE))</f>
        <v/>
      </c>
      <c r="D102" s="641"/>
      <c r="E102" s="641"/>
      <c r="F102" s="641"/>
      <c r="G102" s="641"/>
      <c r="H102" s="641"/>
      <c r="I102" s="641"/>
      <c r="J102" s="641"/>
      <c r="K102" s="641"/>
      <c r="L102" s="641"/>
      <c r="M102" s="641"/>
      <c r="N102" s="641"/>
      <c r="O102" s="641"/>
      <c r="P102" s="641"/>
      <c r="Q102" s="641"/>
      <c r="R102" s="641"/>
      <c r="S102" s="641"/>
      <c r="T102" s="641"/>
      <c r="U102" s="641"/>
      <c r="V102" s="641"/>
      <c r="W102" s="641"/>
      <c r="X102" s="641"/>
      <c r="Y102" s="641"/>
      <c r="Z102" s="641"/>
      <c r="AA102" s="641"/>
      <c r="AB102" s="641"/>
      <c r="AC102" s="641"/>
      <c r="AD102" s="641"/>
      <c r="AE102" s="641"/>
      <c r="AF102" s="641"/>
    </row>
    <row r="103" spans="2:32">
      <c r="B103" s="10" t="str">
        <f>IF(入力シート!D181="","",入力シート!B181)</f>
        <v/>
      </c>
      <c r="C103" s="641" t="str">
        <f>IF(B103="","",VLOOKUP(B103,入力シート!$B$153:$AW$182,13,FALSE))</f>
        <v/>
      </c>
      <c r="D103" s="641"/>
      <c r="E103" s="641"/>
      <c r="F103" s="641"/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1"/>
      <c r="V103" s="641"/>
      <c r="W103" s="641"/>
      <c r="X103" s="641"/>
      <c r="Y103" s="641"/>
      <c r="Z103" s="641"/>
      <c r="AA103" s="641"/>
      <c r="AB103" s="641"/>
      <c r="AC103" s="641"/>
      <c r="AD103" s="641"/>
      <c r="AE103" s="641"/>
      <c r="AF103" s="641"/>
    </row>
    <row r="104" spans="2:32">
      <c r="B104" s="10" t="str">
        <f>IF(入力シート!D182="","",入力シート!B182)</f>
        <v/>
      </c>
      <c r="C104" s="641" t="str">
        <f>IF(B104="","",VLOOKUP(B104,入力シート!$B$153:$AW$182,13,FALSE))</f>
        <v/>
      </c>
      <c r="D104" s="641"/>
      <c r="E104" s="641"/>
      <c r="F104" s="641"/>
      <c r="G104" s="641"/>
      <c r="H104" s="641"/>
      <c r="I104" s="641"/>
      <c r="J104" s="641"/>
      <c r="K104" s="641"/>
      <c r="L104" s="641"/>
      <c r="M104" s="641"/>
      <c r="N104" s="641"/>
      <c r="O104" s="641"/>
      <c r="P104" s="641"/>
      <c r="Q104" s="641"/>
      <c r="R104" s="641"/>
      <c r="S104" s="641"/>
      <c r="T104" s="641"/>
      <c r="U104" s="641"/>
      <c r="V104" s="641"/>
      <c r="W104" s="641"/>
      <c r="X104" s="641"/>
      <c r="Y104" s="641"/>
      <c r="Z104" s="641"/>
      <c r="AA104" s="641"/>
      <c r="AB104" s="641"/>
      <c r="AC104" s="641"/>
      <c r="AD104" s="641"/>
      <c r="AE104" s="641"/>
      <c r="AF104" s="641"/>
    </row>
    <row r="106" spans="2:32">
      <c r="B106" s="352" t="s">
        <v>316</v>
      </c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</row>
    <row r="107" spans="2:32">
      <c r="B107" s="10" t="str">
        <f>IF(入力シート!D153="","",入力シート!B153)</f>
        <v/>
      </c>
      <c r="C107" s="641" t="str">
        <f>IF(B107="","",VLOOKUP(B107,入力シート!$B$153:$AW$182,21,FALSE))</f>
        <v/>
      </c>
      <c r="D107" s="641"/>
      <c r="E107" s="641"/>
      <c r="F107" s="641"/>
      <c r="G107" s="641"/>
      <c r="H107" s="641"/>
      <c r="I107" s="641"/>
      <c r="J107" s="641"/>
      <c r="K107" s="641"/>
      <c r="L107" s="641"/>
      <c r="M107" s="641"/>
      <c r="N107" s="641"/>
      <c r="O107" s="641"/>
      <c r="P107" s="641"/>
      <c r="Q107" s="641"/>
      <c r="R107" s="641"/>
      <c r="S107" s="641"/>
      <c r="T107" s="641"/>
      <c r="U107" s="641"/>
      <c r="V107" s="641"/>
      <c r="W107" s="641"/>
      <c r="X107" s="641"/>
      <c r="Y107" s="641"/>
      <c r="Z107" s="641"/>
      <c r="AA107" s="641"/>
      <c r="AB107" s="641"/>
      <c r="AC107" s="641"/>
      <c r="AD107" s="641"/>
      <c r="AE107" s="641"/>
      <c r="AF107" s="641"/>
    </row>
    <row r="108" spans="2:32">
      <c r="B108" s="10" t="str">
        <f>IF(入力シート!D154="","",入力シート!B154)</f>
        <v/>
      </c>
      <c r="C108" s="641" t="str">
        <f>IF(B108="","",VLOOKUP(B108,入力シート!$B$153:$AW$182,21,FALSE))</f>
        <v/>
      </c>
      <c r="D108" s="641"/>
      <c r="E108" s="641"/>
      <c r="F108" s="641"/>
      <c r="G108" s="641"/>
      <c r="H108" s="641"/>
      <c r="I108" s="641"/>
      <c r="J108" s="641"/>
      <c r="K108" s="641"/>
      <c r="L108" s="641"/>
      <c r="M108" s="641"/>
      <c r="N108" s="641"/>
      <c r="O108" s="641"/>
      <c r="P108" s="641"/>
      <c r="Q108" s="641"/>
      <c r="R108" s="641"/>
      <c r="S108" s="641"/>
      <c r="T108" s="641"/>
      <c r="U108" s="641"/>
      <c r="V108" s="641"/>
      <c r="W108" s="641"/>
      <c r="X108" s="641"/>
      <c r="Y108" s="641"/>
      <c r="Z108" s="641"/>
      <c r="AA108" s="641"/>
      <c r="AB108" s="641"/>
      <c r="AC108" s="641"/>
      <c r="AD108" s="641"/>
      <c r="AE108" s="641"/>
      <c r="AF108" s="641"/>
    </row>
    <row r="109" spans="2:32">
      <c r="B109" s="10" t="str">
        <f>IF(入力シート!D155="","",入力シート!B155)</f>
        <v/>
      </c>
      <c r="C109" s="641" t="str">
        <f>IF(B109="","",VLOOKUP(B109,入力シート!$B$153:$AW$182,21,FALSE))</f>
        <v/>
      </c>
      <c r="D109" s="641"/>
      <c r="E109" s="641"/>
      <c r="F109" s="641"/>
      <c r="G109" s="641"/>
      <c r="H109" s="641"/>
      <c r="I109" s="641"/>
      <c r="J109" s="641"/>
      <c r="K109" s="641"/>
      <c r="L109" s="641"/>
      <c r="M109" s="641"/>
      <c r="N109" s="641"/>
      <c r="O109" s="641"/>
      <c r="P109" s="641"/>
      <c r="Q109" s="641"/>
      <c r="R109" s="641"/>
      <c r="S109" s="641"/>
      <c r="T109" s="641"/>
      <c r="U109" s="641"/>
      <c r="V109" s="641"/>
      <c r="W109" s="641"/>
      <c r="X109" s="641"/>
      <c r="Y109" s="641"/>
      <c r="Z109" s="641"/>
      <c r="AA109" s="641"/>
      <c r="AB109" s="641"/>
      <c r="AC109" s="641"/>
      <c r="AD109" s="641"/>
      <c r="AE109" s="641"/>
      <c r="AF109" s="641"/>
    </row>
    <row r="110" spans="2:32">
      <c r="B110" s="10" t="str">
        <f>IF(入力シート!D156="","",入力シート!B156)</f>
        <v/>
      </c>
      <c r="C110" s="641" t="str">
        <f>IF(B110="","",VLOOKUP(B110,入力シート!$B$153:$AW$182,21,FALSE))</f>
        <v/>
      </c>
      <c r="D110" s="641"/>
      <c r="E110" s="641"/>
      <c r="F110" s="641"/>
      <c r="G110" s="641"/>
      <c r="H110" s="641"/>
      <c r="I110" s="641"/>
      <c r="J110" s="641"/>
      <c r="K110" s="641"/>
      <c r="L110" s="641"/>
      <c r="M110" s="641"/>
      <c r="N110" s="641"/>
      <c r="O110" s="641"/>
      <c r="P110" s="641"/>
      <c r="Q110" s="641"/>
      <c r="R110" s="641"/>
      <c r="S110" s="641"/>
      <c r="T110" s="641"/>
      <c r="U110" s="641"/>
      <c r="V110" s="641"/>
      <c r="W110" s="641"/>
      <c r="X110" s="641"/>
      <c r="Y110" s="641"/>
      <c r="Z110" s="641"/>
      <c r="AA110" s="641"/>
      <c r="AB110" s="641"/>
      <c r="AC110" s="641"/>
      <c r="AD110" s="641"/>
      <c r="AE110" s="641"/>
      <c r="AF110" s="641"/>
    </row>
    <row r="111" spans="2:32">
      <c r="B111" s="10" t="str">
        <f>IF(入力シート!D157="","",入力シート!B157)</f>
        <v/>
      </c>
      <c r="C111" s="641" t="str">
        <f>IF(B111="","",VLOOKUP(B111,入力シート!$B$153:$AW$182,21,FALSE))</f>
        <v/>
      </c>
      <c r="D111" s="641"/>
      <c r="E111" s="641"/>
      <c r="F111" s="641"/>
      <c r="G111" s="641"/>
      <c r="H111" s="641"/>
      <c r="I111" s="641"/>
      <c r="J111" s="641"/>
      <c r="K111" s="641"/>
      <c r="L111" s="641"/>
      <c r="M111" s="641"/>
      <c r="N111" s="641"/>
      <c r="O111" s="641"/>
      <c r="P111" s="641"/>
      <c r="Q111" s="641"/>
      <c r="R111" s="641"/>
      <c r="S111" s="641"/>
      <c r="T111" s="641"/>
      <c r="U111" s="641"/>
      <c r="V111" s="641"/>
      <c r="W111" s="641"/>
      <c r="X111" s="641"/>
      <c r="Y111" s="641"/>
      <c r="Z111" s="641"/>
      <c r="AA111" s="641"/>
      <c r="AB111" s="641"/>
      <c r="AC111" s="641"/>
      <c r="AD111" s="641"/>
      <c r="AE111" s="641"/>
      <c r="AF111" s="641"/>
    </row>
    <row r="112" spans="2:32">
      <c r="B112" s="10" t="str">
        <f>IF(入力シート!D158="","",入力シート!B158)</f>
        <v/>
      </c>
      <c r="C112" s="641" t="str">
        <f>IF(B112="","",VLOOKUP(B112,入力シート!$B$153:$AW$182,21,FALSE))</f>
        <v/>
      </c>
      <c r="D112" s="641"/>
      <c r="E112" s="641"/>
      <c r="F112" s="641"/>
      <c r="G112" s="641"/>
      <c r="H112" s="641"/>
      <c r="I112" s="641"/>
      <c r="J112" s="641"/>
      <c r="K112" s="641"/>
      <c r="L112" s="641"/>
      <c r="M112" s="641"/>
      <c r="N112" s="641"/>
      <c r="O112" s="641"/>
      <c r="P112" s="641"/>
      <c r="Q112" s="641"/>
      <c r="R112" s="641"/>
      <c r="S112" s="641"/>
      <c r="T112" s="641"/>
      <c r="U112" s="641"/>
      <c r="V112" s="641"/>
      <c r="W112" s="641"/>
      <c r="X112" s="641"/>
      <c r="Y112" s="641"/>
      <c r="Z112" s="641"/>
      <c r="AA112" s="641"/>
      <c r="AB112" s="641"/>
      <c r="AC112" s="641"/>
      <c r="AD112" s="641"/>
      <c r="AE112" s="641"/>
      <c r="AF112" s="641"/>
    </row>
    <row r="113" spans="2:32">
      <c r="B113" s="10" t="str">
        <f>IF(入力シート!D159="","",入力シート!B159)</f>
        <v/>
      </c>
      <c r="C113" s="641" t="str">
        <f>IF(B113="","",VLOOKUP(B113,入力シート!$B$153:$AW$182,21,FALSE))</f>
        <v/>
      </c>
      <c r="D113" s="641"/>
      <c r="E113" s="641"/>
      <c r="F113" s="641"/>
      <c r="G113" s="641"/>
      <c r="H113" s="641"/>
      <c r="I113" s="641"/>
      <c r="J113" s="641"/>
      <c r="K113" s="641"/>
      <c r="L113" s="641"/>
      <c r="M113" s="641"/>
      <c r="N113" s="641"/>
      <c r="O113" s="641"/>
      <c r="P113" s="641"/>
      <c r="Q113" s="641"/>
      <c r="R113" s="641"/>
      <c r="S113" s="641"/>
      <c r="T113" s="641"/>
      <c r="U113" s="641"/>
      <c r="V113" s="641"/>
      <c r="W113" s="641"/>
      <c r="X113" s="641"/>
      <c r="Y113" s="641"/>
      <c r="Z113" s="641"/>
      <c r="AA113" s="641"/>
      <c r="AB113" s="641"/>
      <c r="AC113" s="641"/>
      <c r="AD113" s="641"/>
      <c r="AE113" s="641"/>
      <c r="AF113" s="641"/>
    </row>
    <row r="114" spans="2:32">
      <c r="B114" s="10" t="str">
        <f>IF(入力シート!D160="","",入力シート!B160)</f>
        <v/>
      </c>
      <c r="C114" s="641" t="str">
        <f>IF(B114="","",VLOOKUP(B114,入力シート!$B$153:$AW$182,21,FALSE))</f>
        <v/>
      </c>
      <c r="D114" s="641"/>
      <c r="E114" s="641"/>
      <c r="F114" s="641"/>
      <c r="G114" s="641"/>
      <c r="H114" s="641"/>
      <c r="I114" s="641"/>
      <c r="J114" s="641"/>
      <c r="K114" s="641"/>
      <c r="L114" s="641"/>
      <c r="M114" s="641"/>
      <c r="N114" s="641"/>
      <c r="O114" s="641"/>
      <c r="P114" s="641"/>
      <c r="Q114" s="641"/>
      <c r="R114" s="641"/>
      <c r="S114" s="641"/>
      <c r="T114" s="641"/>
      <c r="U114" s="641"/>
      <c r="V114" s="641"/>
      <c r="W114" s="641"/>
      <c r="X114" s="641"/>
      <c r="Y114" s="641"/>
      <c r="Z114" s="641"/>
      <c r="AA114" s="641"/>
      <c r="AB114" s="641"/>
      <c r="AC114" s="641"/>
      <c r="AD114" s="641"/>
      <c r="AE114" s="641"/>
      <c r="AF114" s="641"/>
    </row>
    <row r="115" spans="2:32">
      <c r="B115" s="10" t="str">
        <f>IF(入力シート!D161="","",入力シート!B161)</f>
        <v/>
      </c>
      <c r="C115" s="641" t="str">
        <f>IF(B115="","",VLOOKUP(B115,入力シート!$B$153:$AW$182,21,FALSE))</f>
        <v/>
      </c>
      <c r="D115" s="641"/>
      <c r="E115" s="641"/>
      <c r="F115" s="641"/>
      <c r="G115" s="641"/>
      <c r="H115" s="641"/>
      <c r="I115" s="641"/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1"/>
      <c r="X115" s="641"/>
      <c r="Y115" s="641"/>
      <c r="Z115" s="641"/>
      <c r="AA115" s="641"/>
      <c r="AB115" s="641"/>
      <c r="AC115" s="641"/>
      <c r="AD115" s="641"/>
      <c r="AE115" s="641"/>
      <c r="AF115" s="641"/>
    </row>
    <row r="116" spans="2:32">
      <c r="B116" s="10" t="str">
        <f>IF(入力シート!D162="","",入力シート!B162)</f>
        <v/>
      </c>
      <c r="C116" s="641" t="str">
        <f>IF(B116="","",VLOOKUP(B116,入力シート!$B$153:$AW$182,21,FALSE))</f>
        <v/>
      </c>
      <c r="D116" s="641"/>
      <c r="E116" s="641"/>
      <c r="F116" s="641"/>
      <c r="G116" s="641"/>
      <c r="H116" s="641"/>
      <c r="I116" s="641"/>
      <c r="J116" s="641"/>
      <c r="K116" s="641"/>
      <c r="L116" s="641"/>
      <c r="M116" s="641"/>
      <c r="N116" s="641"/>
      <c r="O116" s="641"/>
      <c r="P116" s="641"/>
      <c r="Q116" s="641"/>
      <c r="R116" s="641"/>
      <c r="S116" s="641"/>
      <c r="T116" s="641"/>
      <c r="U116" s="641"/>
      <c r="V116" s="641"/>
      <c r="W116" s="641"/>
      <c r="X116" s="641"/>
      <c r="Y116" s="641"/>
      <c r="Z116" s="641"/>
      <c r="AA116" s="641"/>
      <c r="AB116" s="641"/>
      <c r="AC116" s="641"/>
      <c r="AD116" s="641"/>
      <c r="AE116" s="641"/>
      <c r="AF116" s="641"/>
    </row>
    <row r="117" spans="2:32">
      <c r="B117" s="10" t="str">
        <f>IF(入力シート!D163="","",入力シート!B163)</f>
        <v/>
      </c>
      <c r="C117" s="641" t="str">
        <f>IF(B117="","",VLOOKUP(B117,入力シート!$B$153:$AW$182,21,FALSE))</f>
        <v/>
      </c>
      <c r="D117" s="641"/>
      <c r="E117" s="641"/>
      <c r="F117" s="641"/>
      <c r="G117" s="641"/>
      <c r="H117" s="641"/>
      <c r="I117" s="641"/>
      <c r="J117" s="641"/>
      <c r="K117" s="641"/>
      <c r="L117" s="641"/>
      <c r="M117" s="641"/>
      <c r="N117" s="641"/>
      <c r="O117" s="641"/>
      <c r="P117" s="641"/>
      <c r="Q117" s="641"/>
      <c r="R117" s="641"/>
      <c r="S117" s="641"/>
      <c r="T117" s="641"/>
      <c r="U117" s="641"/>
      <c r="V117" s="641"/>
      <c r="W117" s="641"/>
      <c r="X117" s="641"/>
      <c r="Y117" s="641"/>
      <c r="Z117" s="641"/>
      <c r="AA117" s="641"/>
      <c r="AB117" s="641"/>
      <c r="AC117" s="641"/>
      <c r="AD117" s="641"/>
      <c r="AE117" s="641"/>
      <c r="AF117" s="641"/>
    </row>
    <row r="118" spans="2:32">
      <c r="B118" s="10" t="str">
        <f>IF(入力シート!D164="","",入力シート!B164)</f>
        <v/>
      </c>
      <c r="C118" s="641" t="str">
        <f>IF(B118="","",VLOOKUP(B118,入力シート!$B$153:$AW$182,21,FALSE))</f>
        <v/>
      </c>
      <c r="D118" s="641"/>
      <c r="E118" s="641"/>
      <c r="F118" s="641"/>
      <c r="G118" s="641"/>
      <c r="H118" s="641"/>
      <c r="I118" s="641"/>
      <c r="J118" s="641"/>
      <c r="K118" s="641"/>
      <c r="L118" s="641"/>
      <c r="M118" s="641"/>
      <c r="N118" s="641"/>
      <c r="O118" s="641"/>
      <c r="P118" s="641"/>
      <c r="Q118" s="641"/>
      <c r="R118" s="641"/>
      <c r="S118" s="641"/>
      <c r="T118" s="641"/>
      <c r="U118" s="641"/>
      <c r="V118" s="641"/>
      <c r="W118" s="641"/>
      <c r="X118" s="641"/>
      <c r="Y118" s="641"/>
      <c r="Z118" s="641"/>
      <c r="AA118" s="641"/>
      <c r="AB118" s="641"/>
      <c r="AC118" s="641"/>
      <c r="AD118" s="641"/>
      <c r="AE118" s="641"/>
      <c r="AF118" s="641"/>
    </row>
    <row r="119" spans="2:32">
      <c r="B119" s="10" t="str">
        <f>IF(入力シート!D165="","",入力シート!B165)</f>
        <v/>
      </c>
      <c r="C119" s="641" t="str">
        <f>IF(B119="","",VLOOKUP(B119,入力シート!$B$153:$AW$182,21,FALSE))</f>
        <v/>
      </c>
      <c r="D119" s="641"/>
      <c r="E119" s="641"/>
      <c r="F119" s="641"/>
      <c r="G119" s="641"/>
      <c r="H119" s="641"/>
      <c r="I119" s="641"/>
      <c r="J119" s="641"/>
      <c r="K119" s="641"/>
      <c r="L119" s="641"/>
      <c r="M119" s="641"/>
      <c r="N119" s="641"/>
      <c r="O119" s="641"/>
      <c r="P119" s="641"/>
      <c r="Q119" s="641"/>
      <c r="R119" s="641"/>
      <c r="S119" s="641"/>
      <c r="T119" s="641"/>
      <c r="U119" s="641"/>
      <c r="V119" s="641"/>
      <c r="W119" s="641"/>
      <c r="X119" s="641"/>
      <c r="Y119" s="641"/>
      <c r="Z119" s="641"/>
      <c r="AA119" s="641"/>
      <c r="AB119" s="641"/>
      <c r="AC119" s="641"/>
      <c r="AD119" s="641"/>
      <c r="AE119" s="641"/>
      <c r="AF119" s="641"/>
    </row>
    <row r="120" spans="2:32">
      <c r="B120" s="10" t="str">
        <f>IF(入力シート!D166="","",入力シート!B166)</f>
        <v/>
      </c>
      <c r="C120" s="641" t="str">
        <f>IF(B120="","",VLOOKUP(B120,入力シート!$B$153:$AW$182,21,FALSE))</f>
        <v/>
      </c>
      <c r="D120" s="641"/>
      <c r="E120" s="641"/>
      <c r="F120" s="641"/>
      <c r="G120" s="641"/>
      <c r="H120" s="641"/>
      <c r="I120" s="641"/>
      <c r="J120" s="641"/>
      <c r="K120" s="641"/>
      <c r="L120" s="641"/>
      <c r="M120" s="641"/>
      <c r="N120" s="641"/>
      <c r="O120" s="641"/>
      <c r="P120" s="641"/>
      <c r="Q120" s="641"/>
      <c r="R120" s="641"/>
      <c r="S120" s="641"/>
      <c r="T120" s="641"/>
      <c r="U120" s="641"/>
      <c r="V120" s="641"/>
      <c r="W120" s="641"/>
      <c r="X120" s="641"/>
      <c r="Y120" s="641"/>
      <c r="Z120" s="641"/>
      <c r="AA120" s="641"/>
      <c r="AB120" s="641"/>
      <c r="AC120" s="641"/>
      <c r="AD120" s="641"/>
      <c r="AE120" s="641"/>
      <c r="AF120" s="641"/>
    </row>
    <row r="121" spans="2:32">
      <c r="B121" s="10" t="str">
        <f>IF(入力シート!D167="","",入力シート!B167)</f>
        <v/>
      </c>
      <c r="C121" s="641" t="str">
        <f>IF(B121="","",VLOOKUP(B121,入力シート!$B$153:$AW$182,21,FALSE))</f>
        <v/>
      </c>
      <c r="D121" s="641"/>
      <c r="E121" s="641"/>
      <c r="F121" s="641"/>
      <c r="G121" s="641"/>
      <c r="H121" s="641"/>
      <c r="I121" s="641"/>
      <c r="J121" s="641"/>
      <c r="K121" s="641"/>
      <c r="L121" s="641"/>
      <c r="M121" s="641"/>
      <c r="N121" s="641"/>
      <c r="O121" s="641"/>
      <c r="P121" s="641"/>
      <c r="Q121" s="641"/>
      <c r="R121" s="641"/>
      <c r="S121" s="641"/>
      <c r="T121" s="641"/>
      <c r="U121" s="641"/>
      <c r="V121" s="641"/>
      <c r="W121" s="641"/>
      <c r="X121" s="641"/>
      <c r="Y121" s="641"/>
      <c r="Z121" s="641"/>
      <c r="AA121" s="641"/>
      <c r="AB121" s="641"/>
      <c r="AC121" s="641"/>
      <c r="AD121" s="641"/>
      <c r="AE121" s="641"/>
      <c r="AF121" s="641"/>
    </row>
    <row r="122" spans="2:32">
      <c r="B122" s="10" t="str">
        <f>IF(入力シート!D168="","",入力シート!B168)</f>
        <v/>
      </c>
      <c r="C122" s="641" t="str">
        <f>IF(B122="","",VLOOKUP(B122,入力シート!$B$153:$AW$182,21,FALSE))</f>
        <v/>
      </c>
      <c r="D122" s="641"/>
      <c r="E122" s="641"/>
      <c r="F122" s="641"/>
      <c r="G122" s="641"/>
      <c r="H122" s="641"/>
      <c r="I122" s="641"/>
      <c r="J122" s="641"/>
      <c r="K122" s="641"/>
      <c r="L122" s="641"/>
      <c r="M122" s="641"/>
      <c r="N122" s="641"/>
      <c r="O122" s="641"/>
      <c r="P122" s="641"/>
      <c r="Q122" s="641"/>
      <c r="R122" s="641"/>
      <c r="S122" s="641"/>
      <c r="T122" s="641"/>
      <c r="U122" s="641"/>
      <c r="V122" s="641"/>
      <c r="W122" s="641"/>
      <c r="X122" s="641"/>
      <c r="Y122" s="641"/>
      <c r="Z122" s="641"/>
      <c r="AA122" s="641"/>
      <c r="AB122" s="641"/>
      <c r="AC122" s="641"/>
      <c r="AD122" s="641"/>
      <c r="AE122" s="641"/>
      <c r="AF122" s="641"/>
    </row>
    <row r="123" spans="2:32">
      <c r="B123" s="10" t="str">
        <f>IF(入力シート!D169="","",入力シート!B169)</f>
        <v/>
      </c>
      <c r="C123" s="641" t="str">
        <f>IF(B123="","",VLOOKUP(B123,入力シート!$B$153:$AW$182,21,FALSE))</f>
        <v/>
      </c>
      <c r="D123" s="641"/>
      <c r="E123" s="641"/>
      <c r="F123" s="641"/>
      <c r="G123" s="641"/>
      <c r="H123" s="641"/>
      <c r="I123" s="641"/>
      <c r="J123" s="641"/>
      <c r="K123" s="641"/>
      <c r="L123" s="641"/>
      <c r="M123" s="641"/>
      <c r="N123" s="641"/>
      <c r="O123" s="641"/>
      <c r="P123" s="641"/>
      <c r="Q123" s="641"/>
      <c r="R123" s="641"/>
      <c r="S123" s="641"/>
      <c r="T123" s="641"/>
      <c r="U123" s="641"/>
      <c r="V123" s="641"/>
      <c r="W123" s="641"/>
      <c r="X123" s="641"/>
      <c r="Y123" s="641"/>
      <c r="Z123" s="641"/>
      <c r="AA123" s="641"/>
      <c r="AB123" s="641"/>
      <c r="AC123" s="641"/>
      <c r="AD123" s="641"/>
      <c r="AE123" s="641"/>
      <c r="AF123" s="641"/>
    </row>
    <row r="124" spans="2:32">
      <c r="B124" s="10" t="str">
        <f>IF(入力シート!D170="","",入力シート!B170)</f>
        <v/>
      </c>
      <c r="C124" s="641" t="str">
        <f>IF(B124="","",VLOOKUP(B124,入力シート!$B$153:$AW$182,21,FALSE))</f>
        <v/>
      </c>
      <c r="D124" s="641"/>
      <c r="E124" s="641"/>
      <c r="F124" s="641"/>
      <c r="G124" s="641"/>
      <c r="H124" s="641"/>
      <c r="I124" s="641"/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1"/>
      <c r="X124" s="641"/>
      <c r="Y124" s="641"/>
      <c r="Z124" s="641"/>
      <c r="AA124" s="641"/>
      <c r="AB124" s="641"/>
      <c r="AC124" s="641"/>
      <c r="AD124" s="641"/>
      <c r="AE124" s="641"/>
      <c r="AF124" s="641"/>
    </row>
    <row r="125" spans="2:32">
      <c r="B125" s="10" t="str">
        <f>IF(入力シート!D171="","",入力シート!B171)</f>
        <v/>
      </c>
      <c r="C125" s="641" t="str">
        <f>IF(B125="","",VLOOKUP(B125,入力シート!$B$153:$AW$182,21,FALSE))</f>
        <v/>
      </c>
      <c r="D125" s="641"/>
      <c r="E125" s="641"/>
      <c r="F125" s="641"/>
      <c r="G125" s="641"/>
      <c r="H125" s="641"/>
      <c r="I125" s="641"/>
      <c r="J125" s="641"/>
      <c r="K125" s="641"/>
      <c r="L125" s="641"/>
      <c r="M125" s="641"/>
      <c r="N125" s="641"/>
      <c r="O125" s="641"/>
      <c r="P125" s="641"/>
      <c r="Q125" s="641"/>
      <c r="R125" s="641"/>
      <c r="S125" s="641"/>
      <c r="T125" s="641"/>
      <c r="U125" s="641"/>
      <c r="V125" s="641"/>
      <c r="W125" s="641"/>
      <c r="X125" s="641"/>
      <c r="Y125" s="641"/>
      <c r="Z125" s="641"/>
      <c r="AA125" s="641"/>
      <c r="AB125" s="641"/>
      <c r="AC125" s="641"/>
      <c r="AD125" s="641"/>
      <c r="AE125" s="641"/>
      <c r="AF125" s="641"/>
    </row>
    <row r="126" spans="2:32">
      <c r="B126" s="10" t="str">
        <f>IF(入力シート!D172="","",入力シート!B172)</f>
        <v/>
      </c>
      <c r="C126" s="641" t="str">
        <f>IF(B126="","",VLOOKUP(B126,入力シート!$B$153:$AW$182,21,FALSE))</f>
        <v/>
      </c>
      <c r="D126" s="641"/>
      <c r="E126" s="641"/>
      <c r="F126" s="641"/>
      <c r="G126" s="641"/>
      <c r="H126" s="641"/>
      <c r="I126" s="641"/>
      <c r="J126" s="641"/>
      <c r="K126" s="641"/>
      <c r="L126" s="641"/>
      <c r="M126" s="641"/>
      <c r="N126" s="641"/>
      <c r="O126" s="641"/>
      <c r="P126" s="641"/>
      <c r="Q126" s="641"/>
      <c r="R126" s="641"/>
      <c r="S126" s="641"/>
      <c r="T126" s="641"/>
      <c r="U126" s="641"/>
      <c r="V126" s="641"/>
      <c r="W126" s="641"/>
      <c r="X126" s="641"/>
      <c r="Y126" s="641"/>
      <c r="Z126" s="641"/>
      <c r="AA126" s="641"/>
      <c r="AB126" s="641"/>
      <c r="AC126" s="641"/>
      <c r="AD126" s="641"/>
      <c r="AE126" s="641"/>
      <c r="AF126" s="641"/>
    </row>
    <row r="127" spans="2:32">
      <c r="B127" s="10" t="str">
        <f>IF(入力シート!D173="","",入力シート!B173)</f>
        <v/>
      </c>
      <c r="C127" s="641" t="str">
        <f>IF(B127="","",VLOOKUP(B127,入力シート!$B$153:$AW$182,21,FALSE))</f>
        <v/>
      </c>
      <c r="D127" s="641"/>
      <c r="E127" s="641"/>
      <c r="F127" s="641"/>
      <c r="G127" s="641"/>
      <c r="H127" s="641"/>
      <c r="I127" s="641"/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1"/>
      <c r="X127" s="641"/>
      <c r="Y127" s="641"/>
      <c r="Z127" s="641"/>
      <c r="AA127" s="641"/>
      <c r="AB127" s="641"/>
      <c r="AC127" s="641"/>
      <c r="AD127" s="641"/>
      <c r="AE127" s="641"/>
      <c r="AF127" s="641"/>
    </row>
    <row r="128" spans="2:32">
      <c r="B128" s="10" t="str">
        <f>IF(入力シート!D174="","",入力シート!B174)</f>
        <v/>
      </c>
      <c r="C128" s="641" t="str">
        <f>IF(B128="","",VLOOKUP(B128,入力シート!$B$153:$AW$182,21,FALSE))</f>
        <v/>
      </c>
      <c r="D128" s="641"/>
      <c r="E128" s="641"/>
      <c r="F128" s="641"/>
      <c r="G128" s="641"/>
      <c r="H128" s="641"/>
      <c r="I128" s="641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41"/>
      <c r="V128" s="641"/>
      <c r="W128" s="641"/>
      <c r="X128" s="641"/>
      <c r="Y128" s="641"/>
      <c r="Z128" s="641"/>
      <c r="AA128" s="641"/>
      <c r="AB128" s="641"/>
      <c r="AC128" s="641"/>
      <c r="AD128" s="641"/>
      <c r="AE128" s="641"/>
      <c r="AF128" s="641"/>
    </row>
    <row r="129" spans="2:32">
      <c r="B129" s="10" t="str">
        <f>IF(入力シート!D175="","",入力シート!B175)</f>
        <v/>
      </c>
      <c r="C129" s="641" t="str">
        <f>IF(B129="","",VLOOKUP(B129,入力シート!$B$153:$AW$182,21,FALSE))</f>
        <v/>
      </c>
      <c r="D129" s="641"/>
      <c r="E129" s="641"/>
      <c r="F129" s="641"/>
      <c r="G129" s="641"/>
      <c r="H129" s="641"/>
      <c r="I129" s="641"/>
      <c r="J129" s="641"/>
      <c r="K129" s="641"/>
      <c r="L129" s="641"/>
      <c r="M129" s="641"/>
      <c r="N129" s="641"/>
      <c r="O129" s="641"/>
      <c r="P129" s="641"/>
      <c r="Q129" s="641"/>
      <c r="R129" s="641"/>
      <c r="S129" s="641"/>
      <c r="T129" s="641"/>
      <c r="U129" s="641"/>
      <c r="V129" s="641"/>
      <c r="W129" s="641"/>
      <c r="X129" s="641"/>
      <c r="Y129" s="641"/>
      <c r="Z129" s="641"/>
      <c r="AA129" s="641"/>
      <c r="AB129" s="641"/>
      <c r="AC129" s="641"/>
      <c r="AD129" s="641"/>
      <c r="AE129" s="641"/>
      <c r="AF129" s="641"/>
    </row>
    <row r="130" spans="2:32">
      <c r="B130" s="10" t="str">
        <f>IF(入力シート!D176="","",入力シート!B176)</f>
        <v/>
      </c>
      <c r="C130" s="641" t="str">
        <f>IF(B130="","",VLOOKUP(B130,入力シート!$B$153:$AW$182,21,FALSE))</f>
        <v/>
      </c>
      <c r="D130" s="641"/>
      <c r="E130" s="641"/>
      <c r="F130" s="641"/>
      <c r="G130" s="641"/>
      <c r="H130" s="641"/>
      <c r="I130" s="641"/>
      <c r="J130" s="641"/>
      <c r="K130" s="641"/>
      <c r="L130" s="641"/>
      <c r="M130" s="641"/>
      <c r="N130" s="641"/>
      <c r="O130" s="641"/>
      <c r="P130" s="641"/>
      <c r="Q130" s="641"/>
      <c r="R130" s="641"/>
      <c r="S130" s="641"/>
      <c r="T130" s="641"/>
      <c r="U130" s="641"/>
      <c r="V130" s="641"/>
      <c r="W130" s="641"/>
      <c r="X130" s="641"/>
      <c r="Y130" s="641"/>
      <c r="Z130" s="641"/>
      <c r="AA130" s="641"/>
      <c r="AB130" s="641"/>
      <c r="AC130" s="641"/>
      <c r="AD130" s="641"/>
      <c r="AE130" s="641"/>
      <c r="AF130" s="641"/>
    </row>
    <row r="131" spans="2:32">
      <c r="B131" s="10" t="str">
        <f>IF(入力シート!D177="","",入力シート!B177)</f>
        <v/>
      </c>
      <c r="C131" s="641" t="str">
        <f>IF(B131="","",VLOOKUP(B131,入力シート!$B$153:$AW$182,21,FALSE))</f>
        <v/>
      </c>
      <c r="D131" s="641"/>
      <c r="E131" s="641"/>
      <c r="F131" s="641"/>
      <c r="G131" s="641"/>
      <c r="H131" s="641"/>
      <c r="I131" s="641"/>
      <c r="J131" s="641"/>
      <c r="K131" s="641"/>
      <c r="L131" s="641"/>
      <c r="M131" s="641"/>
      <c r="N131" s="641"/>
      <c r="O131" s="641"/>
      <c r="P131" s="641"/>
      <c r="Q131" s="641"/>
      <c r="R131" s="641"/>
      <c r="S131" s="641"/>
      <c r="T131" s="641"/>
      <c r="U131" s="641"/>
      <c r="V131" s="641"/>
      <c r="W131" s="641"/>
      <c r="X131" s="641"/>
      <c r="Y131" s="641"/>
      <c r="Z131" s="641"/>
      <c r="AA131" s="641"/>
      <c r="AB131" s="641"/>
      <c r="AC131" s="641"/>
      <c r="AD131" s="641"/>
      <c r="AE131" s="641"/>
      <c r="AF131" s="641"/>
    </row>
    <row r="132" spans="2:32">
      <c r="B132" s="10" t="str">
        <f>IF(入力シート!D178="","",入力シート!B178)</f>
        <v/>
      </c>
      <c r="C132" s="641" t="str">
        <f>IF(B132="","",VLOOKUP(B132,入力シート!$B$153:$AW$182,21,FALSE))</f>
        <v/>
      </c>
      <c r="D132" s="641"/>
      <c r="E132" s="641"/>
      <c r="F132" s="641"/>
      <c r="G132" s="641"/>
      <c r="H132" s="641"/>
      <c r="I132" s="641"/>
      <c r="J132" s="641"/>
      <c r="K132" s="641"/>
      <c r="L132" s="641"/>
      <c r="M132" s="641"/>
      <c r="N132" s="641"/>
      <c r="O132" s="641"/>
      <c r="P132" s="641"/>
      <c r="Q132" s="641"/>
      <c r="R132" s="641"/>
      <c r="S132" s="641"/>
      <c r="T132" s="641"/>
      <c r="U132" s="641"/>
      <c r="V132" s="641"/>
      <c r="W132" s="641"/>
      <c r="X132" s="641"/>
      <c r="Y132" s="641"/>
      <c r="Z132" s="641"/>
      <c r="AA132" s="641"/>
      <c r="AB132" s="641"/>
      <c r="AC132" s="641"/>
      <c r="AD132" s="641"/>
      <c r="AE132" s="641"/>
      <c r="AF132" s="641"/>
    </row>
    <row r="133" spans="2:32">
      <c r="B133" s="10" t="str">
        <f>IF(入力シート!D179="","",入力シート!B179)</f>
        <v/>
      </c>
      <c r="C133" s="641" t="str">
        <f>IF(B133="","",VLOOKUP(B133,入力シート!$B$153:$AW$182,21,FALSE))</f>
        <v/>
      </c>
      <c r="D133" s="641"/>
      <c r="E133" s="641"/>
      <c r="F133" s="641"/>
      <c r="G133" s="641"/>
      <c r="H133" s="641"/>
      <c r="I133" s="641"/>
      <c r="J133" s="641"/>
      <c r="K133" s="641"/>
      <c r="L133" s="641"/>
      <c r="M133" s="641"/>
      <c r="N133" s="641"/>
      <c r="O133" s="641"/>
      <c r="P133" s="641"/>
      <c r="Q133" s="641"/>
      <c r="R133" s="641"/>
      <c r="S133" s="641"/>
      <c r="T133" s="641"/>
      <c r="U133" s="641"/>
      <c r="V133" s="641"/>
      <c r="W133" s="641"/>
      <c r="X133" s="641"/>
      <c r="Y133" s="641"/>
      <c r="Z133" s="641"/>
      <c r="AA133" s="641"/>
      <c r="AB133" s="641"/>
      <c r="AC133" s="641"/>
      <c r="AD133" s="641"/>
      <c r="AE133" s="641"/>
      <c r="AF133" s="641"/>
    </row>
    <row r="134" spans="2:32">
      <c r="B134" s="10" t="str">
        <f>IF(入力シート!D180="","",入力シート!B180)</f>
        <v/>
      </c>
      <c r="C134" s="641" t="str">
        <f>IF(B134="","",VLOOKUP(B134,入力シート!$B$153:$AW$182,21,FALSE))</f>
        <v/>
      </c>
      <c r="D134" s="641"/>
      <c r="E134" s="641"/>
      <c r="F134" s="641"/>
      <c r="G134" s="641"/>
      <c r="H134" s="641"/>
      <c r="I134" s="641"/>
      <c r="J134" s="641"/>
      <c r="K134" s="641"/>
      <c r="L134" s="641"/>
      <c r="M134" s="641"/>
      <c r="N134" s="641"/>
      <c r="O134" s="641"/>
      <c r="P134" s="641"/>
      <c r="Q134" s="641"/>
      <c r="R134" s="641"/>
      <c r="S134" s="641"/>
      <c r="T134" s="641"/>
      <c r="U134" s="641"/>
      <c r="V134" s="641"/>
      <c r="W134" s="641"/>
      <c r="X134" s="641"/>
      <c r="Y134" s="641"/>
      <c r="Z134" s="641"/>
      <c r="AA134" s="641"/>
      <c r="AB134" s="641"/>
      <c r="AC134" s="641"/>
      <c r="AD134" s="641"/>
      <c r="AE134" s="641"/>
      <c r="AF134" s="641"/>
    </row>
    <row r="135" spans="2:32">
      <c r="B135" s="10" t="str">
        <f>IF(入力シート!D181="","",入力シート!B181)</f>
        <v/>
      </c>
      <c r="C135" s="641" t="str">
        <f>IF(B135="","",VLOOKUP(B135,入力シート!$B$153:$AW$182,21,FALSE))</f>
        <v/>
      </c>
      <c r="D135" s="641"/>
      <c r="E135" s="641"/>
      <c r="F135" s="641"/>
      <c r="G135" s="641"/>
      <c r="H135" s="641"/>
      <c r="I135" s="641"/>
      <c r="J135" s="641"/>
      <c r="K135" s="641"/>
      <c r="L135" s="641"/>
      <c r="M135" s="641"/>
      <c r="N135" s="641"/>
      <c r="O135" s="641"/>
      <c r="P135" s="641"/>
      <c r="Q135" s="641"/>
      <c r="R135" s="641"/>
      <c r="S135" s="641"/>
      <c r="T135" s="641"/>
      <c r="U135" s="641"/>
      <c r="V135" s="641"/>
      <c r="W135" s="641"/>
      <c r="X135" s="641"/>
      <c r="Y135" s="641"/>
      <c r="Z135" s="641"/>
      <c r="AA135" s="641"/>
      <c r="AB135" s="641"/>
      <c r="AC135" s="641"/>
      <c r="AD135" s="641"/>
      <c r="AE135" s="641"/>
      <c r="AF135" s="641"/>
    </row>
    <row r="136" spans="2:32">
      <c r="B136" s="10" t="str">
        <f>IF(入力シート!D182="","",入力シート!B182)</f>
        <v/>
      </c>
      <c r="C136" s="641" t="str">
        <f>IF(B136="","",VLOOKUP(B136,入力シート!$B$153:$AW$182,21,FALSE))</f>
        <v/>
      </c>
      <c r="D136" s="641"/>
      <c r="E136" s="641"/>
      <c r="F136" s="641"/>
      <c r="G136" s="641"/>
      <c r="H136" s="641"/>
      <c r="I136" s="641"/>
      <c r="J136" s="641"/>
      <c r="K136" s="641"/>
      <c r="L136" s="641"/>
      <c r="M136" s="641"/>
      <c r="N136" s="641"/>
      <c r="O136" s="641"/>
      <c r="P136" s="641"/>
      <c r="Q136" s="641"/>
      <c r="R136" s="641"/>
      <c r="S136" s="641"/>
      <c r="T136" s="641"/>
      <c r="U136" s="641"/>
      <c r="V136" s="641"/>
      <c r="W136" s="641"/>
      <c r="X136" s="641"/>
      <c r="Y136" s="641"/>
      <c r="Z136" s="641"/>
      <c r="AA136" s="641"/>
      <c r="AB136" s="641"/>
      <c r="AC136" s="641"/>
      <c r="AD136" s="641"/>
      <c r="AE136" s="641"/>
      <c r="AF136" s="641"/>
    </row>
    <row r="138" spans="2:32">
      <c r="B138" s="352" t="s">
        <v>317</v>
      </c>
      <c r="C138" s="363"/>
      <c r="D138" s="363"/>
      <c r="E138" s="363"/>
      <c r="F138" s="36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/>
      <c r="V138" s="363"/>
      <c r="W138" s="363"/>
      <c r="X138" s="363"/>
      <c r="Y138" s="363"/>
      <c r="Z138" s="363"/>
      <c r="AA138" s="363"/>
      <c r="AB138" s="363"/>
      <c r="AC138" s="363"/>
      <c r="AD138" s="363"/>
      <c r="AE138" s="363"/>
      <c r="AF138" s="363"/>
    </row>
    <row r="139" spans="2:32">
      <c r="E139" s="642" t="s">
        <v>318</v>
      </c>
      <c r="F139" s="642"/>
      <c r="G139" s="642"/>
      <c r="H139" s="642"/>
      <c r="I139" s="642"/>
      <c r="J139" s="642"/>
      <c r="K139" s="642"/>
      <c r="L139" s="642"/>
    </row>
    <row r="140" spans="2:32">
      <c r="C140" s="352" t="s">
        <v>319</v>
      </c>
      <c r="D140" s="352"/>
      <c r="E140" s="352"/>
      <c r="F140" s="352"/>
      <c r="G140" s="352"/>
      <c r="H140" s="352"/>
      <c r="I140" s="352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2"/>
      <c r="Z140" s="352"/>
      <c r="AA140" s="352"/>
      <c r="AB140" s="352"/>
      <c r="AC140" s="352"/>
      <c r="AD140" s="352"/>
    </row>
    <row r="141" spans="2:32">
      <c r="B141" s="10" t="str">
        <f>IF(入力シート!D153="","",入力シート!B153)</f>
        <v/>
      </c>
      <c r="C141" s="640" t="str">
        <f>IF(B141="","",VLOOKUP(B141,入力シート!$B$153:$AW$182,29,FALSE))</f>
        <v/>
      </c>
      <c r="D141" s="640"/>
      <c r="E141" s="640"/>
      <c r="F141" s="640"/>
      <c r="G141" s="640"/>
      <c r="H141" s="640"/>
      <c r="I141" s="640"/>
      <c r="J141" s="640"/>
      <c r="K141" s="229" t="s">
        <v>320</v>
      </c>
      <c r="L141" s="229"/>
      <c r="M141" s="229"/>
    </row>
    <row r="142" spans="2:32">
      <c r="B142" s="10" t="str">
        <f>IF(入力シート!D154="","",入力シート!B154)</f>
        <v/>
      </c>
      <c r="C142" s="640" t="str">
        <f>IF(B142="","",VLOOKUP(B142,入力シート!$B$153:$AW$182,29,FALSE))</f>
        <v/>
      </c>
      <c r="D142" s="640"/>
      <c r="E142" s="640"/>
      <c r="F142" s="640"/>
      <c r="G142" s="640"/>
      <c r="H142" s="640"/>
      <c r="I142" s="640"/>
      <c r="J142" s="640"/>
      <c r="K142" s="229" t="s">
        <v>320</v>
      </c>
      <c r="L142" s="229"/>
      <c r="M142" s="229"/>
      <c r="N142" s="23"/>
    </row>
    <row r="143" spans="2:32">
      <c r="B143" s="10" t="str">
        <f>IF(入力シート!D155="","",入力シート!B155)</f>
        <v/>
      </c>
      <c r="C143" s="640" t="str">
        <f>IF(B143="","",VLOOKUP(B143,入力シート!$B$153:$AW$182,29,FALSE))</f>
        <v/>
      </c>
      <c r="D143" s="640"/>
      <c r="E143" s="640"/>
      <c r="F143" s="640"/>
      <c r="G143" s="640"/>
      <c r="H143" s="640"/>
      <c r="I143" s="640"/>
      <c r="J143" s="640"/>
      <c r="K143" s="229" t="s">
        <v>320</v>
      </c>
      <c r="L143" s="229"/>
      <c r="M143" s="229"/>
      <c r="N143" s="23"/>
    </row>
    <row r="144" spans="2:32">
      <c r="B144" s="10" t="str">
        <f>IF(入力シート!D156="","",入力シート!B156)</f>
        <v/>
      </c>
      <c r="C144" s="640" t="str">
        <f>IF(B144="","",VLOOKUP(B144,入力シート!$B$153:$AW$182,29,FALSE))</f>
        <v/>
      </c>
      <c r="D144" s="640"/>
      <c r="E144" s="640"/>
      <c r="F144" s="640"/>
      <c r="G144" s="640"/>
      <c r="H144" s="640"/>
      <c r="I144" s="640"/>
      <c r="J144" s="640"/>
      <c r="K144" s="229" t="s">
        <v>320</v>
      </c>
      <c r="L144" s="229"/>
      <c r="M144" s="229"/>
      <c r="N144" s="23"/>
    </row>
    <row r="145" spans="2:14">
      <c r="B145" s="10" t="str">
        <f>IF(入力シート!D157="","",入力シート!B157)</f>
        <v/>
      </c>
      <c r="C145" s="640" t="str">
        <f>IF(B145="","",VLOOKUP(B145,入力シート!$B$153:$AW$182,29,FALSE))</f>
        <v/>
      </c>
      <c r="D145" s="640"/>
      <c r="E145" s="640"/>
      <c r="F145" s="640"/>
      <c r="G145" s="640"/>
      <c r="H145" s="640"/>
      <c r="I145" s="640"/>
      <c r="J145" s="640"/>
      <c r="K145" s="229" t="s">
        <v>320</v>
      </c>
      <c r="L145" s="229"/>
      <c r="M145" s="229"/>
      <c r="N145" s="23"/>
    </row>
    <row r="146" spans="2:14">
      <c r="B146" s="10" t="str">
        <f>IF(入力シート!D158="","",入力シート!B158)</f>
        <v/>
      </c>
      <c r="C146" s="640" t="str">
        <f>IF(B146="","",VLOOKUP(B146,入力シート!$B$153:$AW$182,29,FALSE))</f>
        <v/>
      </c>
      <c r="D146" s="640"/>
      <c r="E146" s="640"/>
      <c r="F146" s="640"/>
      <c r="G146" s="640"/>
      <c r="H146" s="640"/>
      <c r="I146" s="640"/>
      <c r="J146" s="640"/>
      <c r="K146" s="229" t="s">
        <v>320</v>
      </c>
      <c r="L146" s="229"/>
      <c r="M146" s="229"/>
      <c r="N146" s="23"/>
    </row>
    <row r="147" spans="2:14">
      <c r="B147" s="10" t="str">
        <f>IF(入力シート!D159="","",入力シート!B159)</f>
        <v/>
      </c>
      <c r="C147" s="640" t="str">
        <f>IF(B147="","",VLOOKUP(B147,入力シート!$B$153:$AW$182,29,FALSE))</f>
        <v/>
      </c>
      <c r="D147" s="640"/>
      <c r="E147" s="640"/>
      <c r="F147" s="640"/>
      <c r="G147" s="640"/>
      <c r="H147" s="640"/>
      <c r="I147" s="640"/>
      <c r="J147" s="640"/>
      <c r="K147" s="229" t="s">
        <v>320</v>
      </c>
      <c r="L147" s="229"/>
      <c r="M147" s="229"/>
      <c r="N147" s="23"/>
    </row>
    <row r="148" spans="2:14">
      <c r="B148" s="10" t="str">
        <f>IF(入力シート!D160="","",入力シート!B160)</f>
        <v/>
      </c>
      <c r="C148" s="640" t="str">
        <f>IF(B148="","",VLOOKUP(B148,入力シート!$B$153:$AW$182,29,FALSE))</f>
        <v/>
      </c>
      <c r="D148" s="640"/>
      <c r="E148" s="640"/>
      <c r="F148" s="640"/>
      <c r="G148" s="640"/>
      <c r="H148" s="640"/>
      <c r="I148" s="640"/>
      <c r="J148" s="640"/>
      <c r="K148" s="229" t="s">
        <v>320</v>
      </c>
      <c r="L148" s="229"/>
      <c r="M148" s="229"/>
      <c r="N148" s="23"/>
    </row>
    <row r="149" spans="2:14">
      <c r="B149" s="10" t="str">
        <f>IF(入力シート!D161="","",入力シート!B161)</f>
        <v/>
      </c>
      <c r="C149" s="640" t="str">
        <f>IF(B149="","",VLOOKUP(B149,入力シート!$B$153:$AW$182,29,FALSE))</f>
        <v/>
      </c>
      <c r="D149" s="640"/>
      <c r="E149" s="640"/>
      <c r="F149" s="640"/>
      <c r="G149" s="640"/>
      <c r="H149" s="640"/>
      <c r="I149" s="640"/>
      <c r="J149" s="640"/>
      <c r="K149" s="229" t="s">
        <v>320</v>
      </c>
      <c r="L149" s="229"/>
      <c r="M149" s="229"/>
      <c r="N149" s="23"/>
    </row>
    <row r="150" spans="2:14">
      <c r="B150" s="10" t="str">
        <f>IF(入力シート!D162="","",入力シート!B162)</f>
        <v/>
      </c>
      <c r="C150" s="640" t="str">
        <f>IF(B150="","",VLOOKUP(B150,入力シート!$B$153:$AW$182,29,FALSE))</f>
        <v/>
      </c>
      <c r="D150" s="640"/>
      <c r="E150" s="640"/>
      <c r="F150" s="640"/>
      <c r="G150" s="640"/>
      <c r="H150" s="640"/>
      <c r="I150" s="640"/>
      <c r="J150" s="640"/>
      <c r="K150" s="229" t="s">
        <v>320</v>
      </c>
      <c r="L150" s="229"/>
      <c r="M150" s="229"/>
      <c r="N150" s="23"/>
    </row>
    <row r="151" spans="2:14">
      <c r="B151" s="10" t="str">
        <f>IF(入力シート!D163="","",入力シート!B163)</f>
        <v/>
      </c>
      <c r="C151" s="640" t="str">
        <f>IF(B151="","",VLOOKUP(B151,入力シート!$B$153:$AW$182,29,FALSE))</f>
        <v/>
      </c>
      <c r="D151" s="640"/>
      <c r="E151" s="640"/>
      <c r="F151" s="640"/>
      <c r="G151" s="640"/>
      <c r="H151" s="640"/>
      <c r="I151" s="640"/>
      <c r="J151" s="640"/>
      <c r="K151" s="229" t="s">
        <v>320</v>
      </c>
      <c r="L151" s="229"/>
      <c r="M151" s="229"/>
    </row>
    <row r="152" spans="2:14">
      <c r="B152" s="10" t="str">
        <f>IF(入力シート!D164="","",入力シート!B164)</f>
        <v/>
      </c>
      <c r="C152" s="640" t="str">
        <f>IF(B152="","",VLOOKUP(B152,入力シート!$B$153:$AW$182,29,FALSE))</f>
        <v/>
      </c>
      <c r="D152" s="640"/>
      <c r="E152" s="640"/>
      <c r="F152" s="640"/>
      <c r="G152" s="640"/>
      <c r="H152" s="640"/>
      <c r="I152" s="640"/>
      <c r="J152" s="640"/>
      <c r="K152" s="229" t="s">
        <v>320</v>
      </c>
      <c r="L152" s="229"/>
      <c r="M152" s="229"/>
      <c r="N152" s="23"/>
    </row>
    <row r="153" spans="2:14">
      <c r="B153" s="10" t="str">
        <f>IF(入力シート!D165="","",入力シート!B165)</f>
        <v/>
      </c>
      <c r="C153" s="640" t="str">
        <f>IF(B153="","",VLOOKUP(B153,入力シート!$B$153:$AW$182,29,FALSE))</f>
        <v/>
      </c>
      <c r="D153" s="640"/>
      <c r="E153" s="640"/>
      <c r="F153" s="640"/>
      <c r="G153" s="640"/>
      <c r="H153" s="640"/>
      <c r="I153" s="640"/>
      <c r="J153" s="640"/>
      <c r="K153" s="229" t="s">
        <v>320</v>
      </c>
      <c r="L153" s="229"/>
      <c r="M153" s="229"/>
      <c r="N153" s="23"/>
    </row>
    <row r="154" spans="2:14">
      <c r="B154" s="10" t="str">
        <f>IF(入力シート!D166="","",入力シート!B166)</f>
        <v/>
      </c>
      <c r="C154" s="640" t="str">
        <f>IF(B154="","",VLOOKUP(B154,入力シート!$B$153:$AW$182,29,FALSE))</f>
        <v/>
      </c>
      <c r="D154" s="640"/>
      <c r="E154" s="640"/>
      <c r="F154" s="640"/>
      <c r="G154" s="640"/>
      <c r="H154" s="640"/>
      <c r="I154" s="640"/>
      <c r="J154" s="640"/>
      <c r="K154" s="229" t="s">
        <v>320</v>
      </c>
      <c r="L154" s="229"/>
      <c r="M154" s="229"/>
      <c r="N154" s="23"/>
    </row>
    <row r="155" spans="2:14">
      <c r="B155" s="10" t="str">
        <f>IF(入力シート!D167="","",入力シート!B167)</f>
        <v/>
      </c>
      <c r="C155" s="640" t="str">
        <f>IF(B155="","",VLOOKUP(B155,入力シート!$B$153:$AW$182,29,FALSE))</f>
        <v/>
      </c>
      <c r="D155" s="640"/>
      <c r="E155" s="640"/>
      <c r="F155" s="640"/>
      <c r="G155" s="640"/>
      <c r="H155" s="640"/>
      <c r="I155" s="640"/>
      <c r="J155" s="640"/>
      <c r="K155" s="229" t="s">
        <v>320</v>
      </c>
      <c r="L155" s="229"/>
      <c r="M155" s="229"/>
      <c r="N155" s="23"/>
    </row>
    <row r="156" spans="2:14">
      <c r="B156" s="10" t="str">
        <f>IF(入力シート!D168="","",入力シート!B168)</f>
        <v/>
      </c>
      <c r="C156" s="640" t="str">
        <f>IF(B156="","",VLOOKUP(B156,入力シート!$B$153:$AW$182,29,FALSE))</f>
        <v/>
      </c>
      <c r="D156" s="640"/>
      <c r="E156" s="640"/>
      <c r="F156" s="640"/>
      <c r="G156" s="640"/>
      <c r="H156" s="640"/>
      <c r="I156" s="640"/>
      <c r="J156" s="640"/>
      <c r="K156" s="229" t="s">
        <v>320</v>
      </c>
      <c r="L156" s="229"/>
      <c r="M156" s="229"/>
      <c r="N156" s="23"/>
    </row>
    <row r="157" spans="2:14">
      <c r="B157" s="10" t="str">
        <f>IF(入力シート!D169="","",入力シート!B169)</f>
        <v/>
      </c>
      <c r="C157" s="640" t="str">
        <f>IF(B157="","",VLOOKUP(B157,入力シート!$B$153:$AW$182,29,FALSE))</f>
        <v/>
      </c>
      <c r="D157" s="640"/>
      <c r="E157" s="640"/>
      <c r="F157" s="640"/>
      <c r="G157" s="640"/>
      <c r="H157" s="640"/>
      <c r="I157" s="640"/>
      <c r="J157" s="640"/>
      <c r="K157" s="229" t="s">
        <v>320</v>
      </c>
      <c r="L157" s="229"/>
      <c r="M157" s="229"/>
      <c r="N157" s="23"/>
    </row>
    <row r="158" spans="2:14">
      <c r="B158" s="10" t="str">
        <f>IF(入力シート!D170="","",入力シート!B170)</f>
        <v/>
      </c>
      <c r="C158" s="640" t="str">
        <f>IF(B158="","",VLOOKUP(B158,入力シート!$B$153:$AW$182,29,FALSE))</f>
        <v/>
      </c>
      <c r="D158" s="640"/>
      <c r="E158" s="640"/>
      <c r="F158" s="640"/>
      <c r="G158" s="640"/>
      <c r="H158" s="640"/>
      <c r="I158" s="640"/>
      <c r="J158" s="640"/>
      <c r="K158" s="229" t="s">
        <v>320</v>
      </c>
      <c r="L158" s="229"/>
      <c r="M158" s="229"/>
      <c r="N158" s="23"/>
    </row>
    <row r="159" spans="2:14">
      <c r="B159" s="10" t="str">
        <f>IF(入力シート!D171="","",入力シート!B171)</f>
        <v/>
      </c>
      <c r="C159" s="640" t="str">
        <f>IF(B159="","",VLOOKUP(B159,入力シート!$B$153:$AW$182,29,FALSE))</f>
        <v/>
      </c>
      <c r="D159" s="640"/>
      <c r="E159" s="640"/>
      <c r="F159" s="640"/>
      <c r="G159" s="640"/>
      <c r="H159" s="640"/>
      <c r="I159" s="640"/>
      <c r="J159" s="640"/>
      <c r="K159" s="229" t="s">
        <v>320</v>
      </c>
      <c r="L159" s="229"/>
      <c r="M159" s="229"/>
      <c r="N159" s="23"/>
    </row>
    <row r="160" spans="2:14">
      <c r="B160" s="10" t="str">
        <f>IF(入力シート!D172="","",入力シート!B172)</f>
        <v/>
      </c>
      <c r="C160" s="640" t="str">
        <f>IF(B160="","",VLOOKUP(B160,入力シート!$B$153:$AW$182,29,FALSE))</f>
        <v/>
      </c>
      <c r="D160" s="640"/>
      <c r="E160" s="640"/>
      <c r="F160" s="640"/>
      <c r="G160" s="640"/>
      <c r="H160" s="640"/>
      <c r="I160" s="640"/>
      <c r="J160" s="640"/>
      <c r="K160" s="229" t="s">
        <v>320</v>
      </c>
      <c r="L160" s="229"/>
      <c r="M160" s="229"/>
      <c r="N160" s="23"/>
    </row>
    <row r="161" spans="2:32">
      <c r="B161" s="10" t="str">
        <f>IF(入力シート!D173="","",入力シート!B173)</f>
        <v/>
      </c>
      <c r="C161" s="640" t="str">
        <f>IF(B161="","",VLOOKUP(B161,入力シート!$B$153:$AW$182,29,FALSE))</f>
        <v/>
      </c>
      <c r="D161" s="640"/>
      <c r="E161" s="640"/>
      <c r="F161" s="640"/>
      <c r="G161" s="640"/>
      <c r="H161" s="640"/>
      <c r="I161" s="640"/>
      <c r="J161" s="640"/>
      <c r="K161" s="229" t="s">
        <v>320</v>
      </c>
      <c r="L161" s="229"/>
      <c r="M161" s="229"/>
    </row>
    <row r="162" spans="2:32">
      <c r="B162" s="10" t="str">
        <f>IF(入力シート!D174="","",入力シート!B174)</f>
        <v/>
      </c>
      <c r="C162" s="640" t="str">
        <f>IF(B162="","",VLOOKUP(B162,入力シート!$B$153:$AW$182,29,FALSE))</f>
        <v/>
      </c>
      <c r="D162" s="640"/>
      <c r="E162" s="640"/>
      <c r="F162" s="640"/>
      <c r="G162" s="640"/>
      <c r="H162" s="640"/>
      <c r="I162" s="640"/>
      <c r="J162" s="640"/>
      <c r="K162" s="229" t="s">
        <v>320</v>
      </c>
      <c r="L162" s="229"/>
      <c r="M162" s="229"/>
      <c r="N162" s="23"/>
    </row>
    <row r="163" spans="2:32">
      <c r="B163" s="10" t="str">
        <f>IF(入力シート!D175="","",入力シート!B175)</f>
        <v/>
      </c>
      <c r="C163" s="640" t="str">
        <f>IF(B163="","",VLOOKUP(B163,入力シート!$B$153:$AW$182,29,FALSE))</f>
        <v/>
      </c>
      <c r="D163" s="640"/>
      <c r="E163" s="640"/>
      <c r="F163" s="640"/>
      <c r="G163" s="640"/>
      <c r="H163" s="640"/>
      <c r="I163" s="640"/>
      <c r="J163" s="640"/>
      <c r="K163" s="229" t="s">
        <v>320</v>
      </c>
      <c r="L163" s="229"/>
      <c r="M163" s="229"/>
      <c r="N163" s="23"/>
    </row>
    <row r="164" spans="2:32">
      <c r="B164" s="10" t="str">
        <f>IF(入力シート!D176="","",入力シート!B176)</f>
        <v/>
      </c>
      <c r="C164" s="640" t="str">
        <f>IF(B164="","",VLOOKUP(B164,入力シート!$B$153:$AW$182,29,FALSE))</f>
        <v/>
      </c>
      <c r="D164" s="640"/>
      <c r="E164" s="640"/>
      <c r="F164" s="640"/>
      <c r="G164" s="640"/>
      <c r="H164" s="640"/>
      <c r="I164" s="640"/>
      <c r="J164" s="640"/>
      <c r="K164" s="229" t="s">
        <v>320</v>
      </c>
      <c r="L164" s="229"/>
      <c r="M164" s="229"/>
      <c r="N164" s="23"/>
    </row>
    <row r="165" spans="2:32">
      <c r="B165" s="10" t="str">
        <f>IF(入力シート!D177="","",入力シート!B177)</f>
        <v/>
      </c>
      <c r="C165" s="640" t="str">
        <f>IF(B165="","",VLOOKUP(B165,入力シート!$B$153:$AW$182,29,FALSE))</f>
        <v/>
      </c>
      <c r="D165" s="640"/>
      <c r="E165" s="640"/>
      <c r="F165" s="640"/>
      <c r="G165" s="640"/>
      <c r="H165" s="640"/>
      <c r="I165" s="640"/>
      <c r="J165" s="640"/>
      <c r="K165" s="229" t="s">
        <v>320</v>
      </c>
      <c r="L165" s="229"/>
      <c r="M165" s="229"/>
      <c r="N165" s="23"/>
    </row>
    <row r="166" spans="2:32">
      <c r="B166" s="10" t="str">
        <f>IF(入力シート!D178="","",入力シート!B178)</f>
        <v/>
      </c>
      <c r="C166" s="640" t="str">
        <f>IF(B166="","",VLOOKUP(B166,入力シート!$B$153:$AW$182,29,FALSE))</f>
        <v/>
      </c>
      <c r="D166" s="640"/>
      <c r="E166" s="640"/>
      <c r="F166" s="640"/>
      <c r="G166" s="640"/>
      <c r="H166" s="640"/>
      <c r="I166" s="640"/>
      <c r="J166" s="640"/>
      <c r="K166" s="229" t="s">
        <v>320</v>
      </c>
      <c r="L166" s="229"/>
      <c r="M166" s="229"/>
      <c r="N166" s="23"/>
    </row>
    <row r="167" spans="2:32">
      <c r="B167" s="10" t="str">
        <f>IF(入力シート!D179="","",入力シート!B179)</f>
        <v/>
      </c>
      <c r="C167" s="640" t="str">
        <f>IF(B167="","",VLOOKUP(B167,入力シート!$B$153:$AW$182,29,FALSE))</f>
        <v/>
      </c>
      <c r="D167" s="640"/>
      <c r="E167" s="640"/>
      <c r="F167" s="640"/>
      <c r="G167" s="640"/>
      <c r="H167" s="640"/>
      <c r="I167" s="640"/>
      <c r="J167" s="640"/>
      <c r="K167" s="229" t="s">
        <v>320</v>
      </c>
      <c r="L167" s="229"/>
      <c r="M167" s="229"/>
      <c r="N167" s="23"/>
    </row>
    <row r="168" spans="2:32">
      <c r="B168" s="10" t="str">
        <f>IF(入力シート!D180="","",入力シート!B180)</f>
        <v/>
      </c>
      <c r="C168" s="640" t="str">
        <f>IF(B168="","",VLOOKUP(B168,入力シート!$B$153:$AW$182,29,FALSE))</f>
        <v/>
      </c>
      <c r="D168" s="640"/>
      <c r="E168" s="640"/>
      <c r="F168" s="640"/>
      <c r="G168" s="640"/>
      <c r="H168" s="640"/>
      <c r="I168" s="640"/>
      <c r="J168" s="640"/>
      <c r="K168" s="229" t="s">
        <v>320</v>
      </c>
      <c r="L168" s="229"/>
      <c r="M168" s="229"/>
      <c r="N168" s="23"/>
    </row>
    <row r="169" spans="2:32">
      <c r="B169" s="10" t="str">
        <f>IF(入力シート!D181="","",入力シート!B181)</f>
        <v/>
      </c>
      <c r="C169" s="640" t="str">
        <f>IF(B169="","",VLOOKUP(B169,入力シート!$B$153:$AW$182,29,FALSE))</f>
        <v/>
      </c>
      <c r="D169" s="640"/>
      <c r="E169" s="640"/>
      <c r="F169" s="640"/>
      <c r="G169" s="640"/>
      <c r="H169" s="640"/>
      <c r="I169" s="640"/>
      <c r="J169" s="640"/>
      <c r="K169" s="229" t="s">
        <v>320</v>
      </c>
      <c r="L169" s="229"/>
      <c r="M169" s="229"/>
      <c r="N169" s="23"/>
    </row>
    <row r="170" spans="2:32">
      <c r="B170" s="10" t="str">
        <f>IF(入力シート!D182="","",入力シート!B182)</f>
        <v/>
      </c>
      <c r="C170" s="640" t="str">
        <f>IF(B170="","",VLOOKUP(B170,入力シート!$B$153:$AW$182,29,FALSE))</f>
        <v/>
      </c>
      <c r="D170" s="640"/>
      <c r="E170" s="640"/>
      <c r="F170" s="640"/>
      <c r="G170" s="640"/>
      <c r="H170" s="640"/>
      <c r="I170" s="640"/>
      <c r="J170" s="640"/>
      <c r="K170" s="229" t="s">
        <v>320</v>
      </c>
      <c r="L170" s="229"/>
      <c r="M170" s="229"/>
      <c r="N170" s="23"/>
    </row>
    <row r="171" spans="2:32">
      <c r="C171" s="156"/>
      <c r="D171" s="156"/>
      <c r="E171" s="156"/>
      <c r="F171" s="156"/>
      <c r="G171" s="156"/>
      <c r="H171" s="156"/>
      <c r="I171" s="156"/>
      <c r="J171" s="156"/>
      <c r="K171" s="23"/>
      <c r="L171" s="23"/>
      <c r="M171" s="23"/>
      <c r="N171" s="23"/>
    </row>
    <row r="172" spans="2:32" ht="16.5" customHeight="1">
      <c r="B172" s="644" t="s">
        <v>321</v>
      </c>
      <c r="C172" s="644"/>
      <c r="D172" s="644"/>
      <c r="E172" s="644"/>
      <c r="F172" s="644"/>
      <c r="G172" s="157"/>
      <c r="H172" s="157"/>
      <c r="I172" s="157"/>
      <c r="J172" s="157"/>
      <c r="K172" s="157"/>
    </row>
    <row r="173" spans="2:32">
      <c r="B173" s="10" t="str">
        <f>IF(入力シート!D153="","",入力シート!B153)</f>
        <v/>
      </c>
      <c r="C173" s="229" t="s">
        <v>322</v>
      </c>
      <c r="D173" s="229"/>
      <c r="E173" s="229"/>
      <c r="F173" s="643" t="str">
        <f>IF(B173="","",VLOOKUP(B173,入力シート!$B$153:$AW$182,33,FALSE))</f>
        <v/>
      </c>
      <c r="G173" s="643"/>
      <c r="H173" s="643"/>
      <c r="I173" s="643"/>
      <c r="J173" s="643"/>
      <c r="K173" s="229" t="s">
        <v>323</v>
      </c>
      <c r="L173" s="229"/>
      <c r="M173" s="229"/>
      <c r="N173" s="643" t="str">
        <f>IF(B173="","",VLOOKUP(B173,入力シート!$B$153:$AW$182,37,FALSE))</f>
        <v/>
      </c>
      <c r="O173" s="643"/>
      <c r="P173" s="643"/>
      <c r="Q173" s="643"/>
      <c r="R173" s="643"/>
      <c r="T173" s="229" t="s">
        <v>324</v>
      </c>
      <c r="U173" s="229"/>
      <c r="V173" s="229"/>
      <c r="W173" s="643" t="str">
        <f>IF(B173="","",VLOOKUP(B173,入力シート!$B$153:$AW$182,41,FALSE))</f>
        <v/>
      </c>
      <c r="X173" s="643"/>
      <c r="Y173" s="643"/>
      <c r="Z173" s="643"/>
      <c r="AA173" s="643"/>
      <c r="AB173" s="229" t="s">
        <v>325</v>
      </c>
      <c r="AC173" s="229"/>
      <c r="AD173" s="229"/>
      <c r="AE173" s="643" t="str">
        <f>IF(B173="","",VLOOKUP(B173,入力シート!$B$153:$AW$182,45,FALSE))</f>
        <v/>
      </c>
      <c r="AF173" s="643"/>
    </row>
    <row r="174" spans="2:32">
      <c r="B174" s="10" t="str">
        <f>IF(入力シート!D154="","",入力シート!B154)</f>
        <v/>
      </c>
      <c r="C174" s="229" t="s">
        <v>322</v>
      </c>
      <c r="D174" s="229"/>
      <c r="E174" s="229"/>
      <c r="F174" s="643" t="str">
        <f>IF(B174="","",VLOOKUP(B174,入力シート!$B$153:$AW$182,33,FALSE))</f>
        <v/>
      </c>
      <c r="G174" s="643"/>
      <c r="H174" s="643"/>
      <c r="I174" s="643"/>
      <c r="J174" s="643"/>
      <c r="K174" s="229" t="s">
        <v>323</v>
      </c>
      <c r="L174" s="229"/>
      <c r="M174" s="229"/>
      <c r="N174" s="643" t="str">
        <f>IF(B174="","",VLOOKUP(B174,入力シート!$B$153:$AW$182,37,FALSE))</f>
        <v/>
      </c>
      <c r="O174" s="643"/>
      <c r="P174" s="643"/>
      <c r="Q174" s="643"/>
      <c r="R174" s="643"/>
      <c r="T174" s="229" t="s">
        <v>324</v>
      </c>
      <c r="U174" s="229"/>
      <c r="V174" s="229"/>
      <c r="W174" s="643" t="str">
        <f>IF(B174="","",VLOOKUP(B174,入力シート!$B$153:$AW$182,41,FALSE))</f>
        <v/>
      </c>
      <c r="X174" s="643"/>
      <c r="Y174" s="643"/>
      <c r="Z174" s="643"/>
      <c r="AA174" s="643"/>
      <c r="AB174" s="229" t="s">
        <v>325</v>
      </c>
      <c r="AC174" s="229"/>
      <c r="AD174" s="229"/>
      <c r="AE174" s="643" t="str">
        <f>IF(B174="","",VLOOKUP(B174,入力シート!$B$153:$AW$182,45,FALSE))</f>
        <v/>
      </c>
      <c r="AF174" s="643"/>
    </row>
    <row r="175" spans="2:32">
      <c r="B175" s="10" t="str">
        <f>IF(入力シート!D155="","",入力シート!B155)</f>
        <v/>
      </c>
      <c r="C175" s="229" t="s">
        <v>322</v>
      </c>
      <c r="D175" s="229"/>
      <c r="E175" s="229"/>
      <c r="F175" s="643" t="str">
        <f>IF(B175="","",VLOOKUP(B175,入力シート!$B$153:$AW$182,33,FALSE))</f>
        <v/>
      </c>
      <c r="G175" s="643"/>
      <c r="H175" s="643"/>
      <c r="I175" s="643"/>
      <c r="J175" s="643"/>
      <c r="K175" s="229" t="s">
        <v>323</v>
      </c>
      <c r="L175" s="229"/>
      <c r="M175" s="229"/>
      <c r="N175" s="643" t="str">
        <f>IF(B175="","",VLOOKUP(B175,入力シート!$B$153:$AW$182,37,FALSE))</f>
        <v/>
      </c>
      <c r="O175" s="643"/>
      <c r="P175" s="643"/>
      <c r="Q175" s="643"/>
      <c r="R175" s="643"/>
      <c r="T175" s="229" t="s">
        <v>324</v>
      </c>
      <c r="U175" s="229"/>
      <c r="V175" s="229"/>
      <c r="W175" s="643" t="str">
        <f>IF(B175="","",VLOOKUP(B175,入力シート!$B$153:$AW$182,41,FALSE))</f>
        <v/>
      </c>
      <c r="X175" s="643"/>
      <c r="Y175" s="643"/>
      <c r="Z175" s="643"/>
      <c r="AA175" s="643"/>
      <c r="AB175" s="229" t="s">
        <v>325</v>
      </c>
      <c r="AC175" s="229"/>
      <c r="AD175" s="229"/>
      <c r="AE175" s="643" t="str">
        <f>IF(B175="","",VLOOKUP(B175,入力シート!$B$153:$AW$182,45,FALSE))</f>
        <v/>
      </c>
      <c r="AF175" s="643"/>
    </row>
    <row r="176" spans="2:32">
      <c r="B176" s="10" t="str">
        <f>IF(入力シート!D156="","",入力シート!B156)</f>
        <v/>
      </c>
      <c r="C176" s="229" t="s">
        <v>322</v>
      </c>
      <c r="D176" s="229"/>
      <c r="E176" s="229"/>
      <c r="F176" s="643" t="str">
        <f>IF(B176="","",VLOOKUP(B176,入力シート!$B$153:$AW$182,33,FALSE))</f>
        <v/>
      </c>
      <c r="G176" s="643"/>
      <c r="H176" s="643"/>
      <c r="I176" s="643"/>
      <c r="J176" s="643"/>
      <c r="K176" s="229" t="s">
        <v>326</v>
      </c>
      <c r="L176" s="229"/>
      <c r="M176" s="229"/>
      <c r="N176" s="643" t="str">
        <f>IF(B176="","",VLOOKUP(B176,入力シート!$B$153:$AW$182,37,FALSE))</f>
        <v/>
      </c>
      <c r="O176" s="643"/>
      <c r="P176" s="643"/>
      <c r="Q176" s="643"/>
      <c r="R176" s="643"/>
      <c r="T176" s="229" t="s">
        <v>324</v>
      </c>
      <c r="U176" s="229"/>
      <c r="V176" s="229"/>
      <c r="W176" s="643" t="str">
        <f>IF(B176="","",VLOOKUP(B176,入力シート!$B$153:$AW$182,41,FALSE))</f>
        <v/>
      </c>
      <c r="X176" s="643"/>
      <c r="Y176" s="643"/>
      <c r="Z176" s="643"/>
      <c r="AA176" s="643"/>
      <c r="AB176" s="229" t="s">
        <v>325</v>
      </c>
      <c r="AC176" s="229"/>
      <c r="AD176" s="229"/>
      <c r="AE176" s="643" t="str">
        <f>IF(B176="","",VLOOKUP(B176,入力シート!$B$153:$AW$182,45,FALSE))</f>
        <v/>
      </c>
      <c r="AF176" s="643"/>
    </row>
    <row r="177" spans="2:32">
      <c r="B177" s="10" t="str">
        <f>IF(入力シート!D157="","",入力シート!B157)</f>
        <v/>
      </c>
      <c r="C177" s="229" t="s">
        <v>322</v>
      </c>
      <c r="D177" s="229"/>
      <c r="E177" s="229"/>
      <c r="F177" s="643" t="str">
        <f>IF(B177="","",VLOOKUP(B177,入力シート!$B$153:$AW$182,33,FALSE))</f>
        <v/>
      </c>
      <c r="G177" s="643"/>
      <c r="H177" s="643"/>
      <c r="I177" s="643"/>
      <c r="J177" s="643"/>
      <c r="K177" s="642" t="s">
        <v>323</v>
      </c>
      <c r="L177" s="642"/>
      <c r="M177" s="642"/>
      <c r="N177" s="643" t="str">
        <f>IF(B177="","",VLOOKUP(B177,入力シート!$B$153:$AW$182,37,FALSE))</f>
        <v/>
      </c>
      <c r="O177" s="643"/>
      <c r="P177" s="643"/>
      <c r="Q177" s="643"/>
      <c r="R177" s="643"/>
      <c r="T177" s="229" t="s">
        <v>324</v>
      </c>
      <c r="U177" s="229"/>
      <c r="V177" s="229"/>
      <c r="W177" s="643" t="str">
        <f>IF(B177="","",VLOOKUP(B177,入力シート!$B$153:$AW$182,41,FALSE))</f>
        <v/>
      </c>
      <c r="X177" s="643"/>
      <c r="Y177" s="643"/>
      <c r="Z177" s="643"/>
      <c r="AA177" s="643"/>
      <c r="AB177" s="229" t="s">
        <v>325</v>
      </c>
      <c r="AC177" s="229"/>
      <c r="AD177" s="229"/>
      <c r="AE177" s="643" t="str">
        <f>IF(B177="","",VLOOKUP(B177,入力シート!$B$153:$AW$182,45,FALSE))</f>
        <v/>
      </c>
      <c r="AF177" s="643"/>
    </row>
    <row r="178" spans="2:32">
      <c r="B178" s="10" t="str">
        <f>IF(入力シート!D158="","",入力シート!B158)</f>
        <v/>
      </c>
      <c r="C178" s="229" t="s">
        <v>322</v>
      </c>
      <c r="D178" s="229"/>
      <c r="E178" s="229"/>
      <c r="F178" s="643" t="str">
        <f>IF(B178="","",VLOOKUP(B178,入力シート!$B$153:$AW$182,33,FALSE))</f>
        <v/>
      </c>
      <c r="G178" s="643"/>
      <c r="H178" s="643"/>
      <c r="I178" s="643"/>
      <c r="J178" s="643"/>
      <c r="K178" s="229" t="s">
        <v>323</v>
      </c>
      <c r="L178" s="229"/>
      <c r="M178" s="229"/>
      <c r="N178" s="643" t="str">
        <f>IF(B178="","",VLOOKUP(B178,入力シート!$B$153:$AW$182,37,FALSE))</f>
        <v/>
      </c>
      <c r="O178" s="643"/>
      <c r="P178" s="643"/>
      <c r="Q178" s="643"/>
      <c r="R178" s="643"/>
      <c r="T178" s="229" t="s">
        <v>324</v>
      </c>
      <c r="U178" s="229"/>
      <c r="V178" s="229"/>
      <c r="W178" s="643" t="str">
        <f>IF(B178="","",VLOOKUP(B178,入力シート!$B$153:$AW$182,41,FALSE))</f>
        <v/>
      </c>
      <c r="X178" s="643"/>
      <c r="Y178" s="643"/>
      <c r="Z178" s="643"/>
      <c r="AA178" s="643"/>
      <c r="AB178" s="229" t="s">
        <v>325</v>
      </c>
      <c r="AC178" s="229"/>
      <c r="AD178" s="229"/>
      <c r="AE178" s="643" t="str">
        <f>IF(B178="","",VLOOKUP(B178,入力シート!$B$153:$AW$182,45,FALSE))</f>
        <v/>
      </c>
      <c r="AF178" s="643"/>
    </row>
    <row r="179" spans="2:32">
      <c r="B179" s="10" t="str">
        <f>IF(入力シート!D159="","",入力シート!B159)</f>
        <v/>
      </c>
      <c r="C179" s="229" t="s">
        <v>322</v>
      </c>
      <c r="D179" s="229"/>
      <c r="E179" s="229"/>
      <c r="F179" s="643" t="str">
        <f>IF(B179="","",VLOOKUP(B179,入力シート!$B$153:$AW$182,33,FALSE))</f>
        <v/>
      </c>
      <c r="G179" s="643"/>
      <c r="H179" s="643"/>
      <c r="I179" s="643"/>
      <c r="J179" s="643"/>
      <c r="K179" s="229" t="s">
        <v>323</v>
      </c>
      <c r="L179" s="229"/>
      <c r="M179" s="229"/>
      <c r="N179" s="643" t="str">
        <f>IF(B179="","",VLOOKUP(B179,入力シート!$B$153:$AW$182,37,FALSE))</f>
        <v/>
      </c>
      <c r="O179" s="643"/>
      <c r="P179" s="643"/>
      <c r="Q179" s="643"/>
      <c r="R179" s="643"/>
      <c r="T179" s="229" t="s">
        <v>324</v>
      </c>
      <c r="U179" s="229"/>
      <c r="V179" s="229"/>
      <c r="W179" s="643" t="str">
        <f>IF(B179="","",VLOOKUP(B179,入力シート!$B$153:$AW$182,41,FALSE))</f>
        <v/>
      </c>
      <c r="X179" s="643"/>
      <c r="Y179" s="643"/>
      <c r="Z179" s="643"/>
      <c r="AA179" s="643"/>
      <c r="AB179" s="229" t="s">
        <v>325</v>
      </c>
      <c r="AC179" s="229"/>
      <c r="AD179" s="229"/>
      <c r="AE179" s="643" t="str">
        <f>IF(B179="","",VLOOKUP(B179,入力シート!$B$153:$AW$182,45,FALSE))</f>
        <v/>
      </c>
      <c r="AF179" s="643"/>
    </row>
    <row r="180" spans="2:32">
      <c r="B180" s="10" t="str">
        <f>IF(入力シート!D160="","",入力シート!B160)</f>
        <v/>
      </c>
      <c r="C180" s="229" t="s">
        <v>322</v>
      </c>
      <c r="D180" s="229"/>
      <c r="E180" s="229"/>
      <c r="F180" s="643" t="str">
        <f>IF(B180="","",VLOOKUP(B180,入力シート!$B$153:$AW$182,33,FALSE))</f>
        <v/>
      </c>
      <c r="G180" s="643"/>
      <c r="H180" s="643"/>
      <c r="I180" s="643"/>
      <c r="J180" s="643"/>
      <c r="K180" s="229" t="s">
        <v>323</v>
      </c>
      <c r="L180" s="229"/>
      <c r="M180" s="229"/>
      <c r="N180" s="643" t="str">
        <f>IF(B180="","",VLOOKUP(B180,入力シート!$B$153:$AW$182,37,FALSE))</f>
        <v/>
      </c>
      <c r="O180" s="643"/>
      <c r="P180" s="643"/>
      <c r="Q180" s="643"/>
      <c r="R180" s="643"/>
      <c r="T180" s="229" t="s">
        <v>324</v>
      </c>
      <c r="U180" s="229"/>
      <c r="V180" s="229"/>
      <c r="W180" s="643" t="str">
        <f>IF(B180="","",VLOOKUP(B180,入力シート!$B$153:$AW$182,41,FALSE))</f>
        <v/>
      </c>
      <c r="X180" s="643"/>
      <c r="Y180" s="643"/>
      <c r="Z180" s="643"/>
      <c r="AA180" s="643"/>
      <c r="AB180" s="229" t="s">
        <v>325</v>
      </c>
      <c r="AC180" s="229"/>
      <c r="AD180" s="229"/>
      <c r="AE180" s="643" t="str">
        <f>IF(B180="","",VLOOKUP(B180,入力シート!$B$153:$AW$182,45,FALSE))</f>
        <v/>
      </c>
      <c r="AF180" s="643"/>
    </row>
    <row r="181" spans="2:32">
      <c r="B181" s="10" t="str">
        <f>IF(入力シート!D161="","",入力シート!B161)</f>
        <v/>
      </c>
      <c r="C181" s="229" t="s">
        <v>322</v>
      </c>
      <c r="D181" s="229"/>
      <c r="E181" s="229"/>
      <c r="F181" s="643" t="str">
        <f>IF(B181="","",VLOOKUP(B181,入力シート!$B$153:$AW$182,33,FALSE))</f>
        <v/>
      </c>
      <c r="G181" s="643"/>
      <c r="H181" s="643"/>
      <c r="I181" s="643"/>
      <c r="J181" s="643"/>
      <c r="K181" s="229" t="s">
        <v>326</v>
      </c>
      <c r="L181" s="229"/>
      <c r="M181" s="229"/>
      <c r="N181" s="643" t="str">
        <f>IF(B181="","",VLOOKUP(B181,入力シート!$B$153:$AW$182,37,FALSE))</f>
        <v/>
      </c>
      <c r="O181" s="643"/>
      <c r="P181" s="643"/>
      <c r="Q181" s="643"/>
      <c r="R181" s="643"/>
      <c r="T181" s="229" t="s">
        <v>324</v>
      </c>
      <c r="U181" s="229"/>
      <c r="V181" s="229"/>
      <c r="W181" s="643" t="str">
        <f>IF(B181="","",VLOOKUP(B181,入力シート!$B$153:$AW$182,41,FALSE))</f>
        <v/>
      </c>
      <c r="X181" s="643"/>
      <c r="Y181" s="643"/>
      <c r="Z181" s="643"/>
      <c r="AA181" s="643"/>
      <c r="AB181" s="229" t="s">
        <v>325</v>
      </c>
      <c r="AC181" s="229"/>
      <c r="AD181" s="229"/>
      <c r="AE181" s="643" t="str">
        <f>IF(B181="","",VLOOKUP(B181,入力シート!$B$153:$AW$182,45,FALSE))</f>
        <v/>
      </c>
      <c r="AF181" s="643"/>
    </row>
    <row r="182" spans="2:32">
      <c r="B182" s="10" t="str">
        <f>IF(入力シート!D162="","",入力シート!B162)</f>
        <v/>
      </c>
      <c r="C182" s="229" t="s">
        <v>322</v>
      </c>
      <c r="D182" s="229"/>
      <c r="E182" s="229"/>
      <c r="F182" s="643" t="str">
        <f>IF(B182="","",VLOOKUP(B182,入力シート!$B$153:$AW$182,33,FALSE))</f>
        <v/>
      </c>
      <c r="G182" s="643"/>
      <c r="H182" s="643"/>
      <c r="I182" s="643"/>
      <c r="J182" s="643"/>
      <c r="K182" s="642" t="s">
        <v>323</v>
      </c>
      <c r="L182" s="642"/>
      <c r="M182" s="642"/>
      <c r="N182" s="643" t="str">
        <f>IF(B182="","",VLOOKUP(B182,入力シート!$B$153:$AW$182,37,FALSE))</f>
        <v/>
      </c>
      <c r="O182" s="643"/>
      <c r="P182" s="643"/>
      <c r="Q182" s="643"/>
      <c r="R182" s="643"/>
      <c r="T182" s="229" t="s">
        <v>324</v>
      </c>
      <c r="U182" s="229"/>
      <c r="V182" s="229"/>
      <c r="W182" s="643" t="str">
        <f>IF(B182="","",VLOOKUP(B182,入力シート!$B$153:$AW$182,41,FALSE))</f>
        <v/>
      </c>
      <c r="X182" s="643"/>
      <c r="Y182" s="643"/>
      <c r="Z182" s="643"/>
      <c r="AA182" s="643"/>
      <c r="AB182" s="229" t="s">
        <v>325</v>
      </c>
      <c r="AC182" s="229"/>
      <c r="AD182" s="229"/>
      <c r="AE182" s="643" t="str">
        <f>IF(B182="","",VLOOKUP(B182,入力シート!$B$153:$AW$182,45,FALSE))</f>
        <v/>
      </c>
      <c r="AF182" s="643"/>
    </row>
    <row r="183" spans="2:32">
      <c r="B183" s="10" t="str">
        <f>IF(入力シート!D163="","",入力シート!B163)</f>
        <v/>
      </c>
      <c r="C183" s="229" t="s">
        <v>322</v>
      </c>
      <c r="D183" s="229"/>
      <c r="E183" s="229"/>
      <c r="F183" s="643" t="str">
        <f>IF(B183="","",VLOOKUP(B183,入力シート!$B$153:$AW$182,33,FALSE))</f>
        <v/>
      </c>
      <c r="G183" s="643"/>
      <c r="H183" s="643"/>
      <c r="I183" s="643"/>
      <c r="J183" s="643"/>
      <c r="K183" s="229" t="s">
        <v>323</v>
      </c>
      <c r="L183" s="229"/>
      <c r="M183" s="229"/>
      <c r="N183" s="643" t="str">
        <f>IF(B183="","",VLOOKUP(B183,入力シート!$B$153:$AW$182,37,FALSE))</f>
        <v/>
      </c>
      <c r="O183" s="643"/>
      <c r="P183" s="643"/>
      <c r="Q183" s="643"/>
      <c r="R183" s="643"/>
      <c r="T183" s="229" t="s">
        <v>324</v>
      </c>
      <c r="U183" s="229"/>
      <c r="V183" s="229"/>
      <c r="W183" s="643" t="str">
        <f>IF(B183="","",VLOOKUP(B183,入力シート!$B$153:$AW$182,41,FALSE))</f>
        <v/>
      </c>
      <c r="X183" s="643"/>
      <c r="Y183" s="643"/>
      <c r="Z183" s="643"/>
      <c r="AA183" s="643"/>
      <c r="AB183" s="229" t="s">
        <v>325</v>
      </c>
      <c r="AC183" s="229"/>
      <c r="AD183" s="229"/>
      <c r="AE183" s="643" t="str">
        <f>IF(B183="","",VLOOKUP(B183,入力シート!$B$153:$AW$182,45,FALSE))</f>
        <v/>
      </c>
      <c r="AF183" s="643"/>
    </row>
    <row r="184" spans="2:32">
      <c r="B184" s="10" t="str">
        <f>IF(入力シート!D164="","",入力シート!B164)</f>
        <v/>
      </c>
      <c r="C184" s="229" t="s">
        <v>322</v>
      </c>
      <c r="D184" s="229"/>
      <c r="E184" s="229"/>
      <c r="F184" s="643" t="str">
        <f>IF(B184="","",VLOOKUP(B184,入力シート!$B$153:$AW$182,33,FALSE))</f>
        <v/>
      </c>
      <c r="G184" s="643"/>
      <c r="H184" s="643"/>
      <c r="I184" s="643"/>
      <c r="J184" s="643"/>
      <c r="K184" s="229" t="s">
        <v>323</v>
      </c>
      <c r="L184" s="229"/>
      <c r="M184" s="229"/>
      <c r="N184" s="643" t="str">
        <f>IF(B184="","",VLOOKUP(B184,入力シート!$B$153:$AW$182,37,FALSE))</f>
        <v/>
      </c>
      <c r="O184" s="643"/>
      <c r="P184" s="643"/>
      <c r="Q184" s="643"/>
      <c r="R184" s="643"/>
      <c r="T184" s="229" t="s">
        <v>324</v>
      </c>
      <c r="U184" s="229"/>
      <c r="V184" s="229"/>
      <c r="W184" s="643" t="str">
        <f>IF(B184="","",VLOOKUP(B184,入力シート!$B$153:$AW$182,41,FALSE))</f>
        <v/>
      </c>
      <c r="X184" s="643"/>
      <c r="Y184" s="643"/>
      <c r="Z184" s="643"/>
      <c r="AA184" s="643"/>
      <c r="AB184" s="229" t="s">
        <v>325</v>
      </c>
      <c r="AC184" s="229"/>
      <c r="AD184" s="229"/>
      <c r="AE184" s="643" t="str">
        <f>IF(B184="","",VLOOKUP(B184,入力シート!$B$153:$AW$182,45,FALSE))</f>
        <v/>
      </c>
      <c r="AF184" s="643"/>
    </row>
    <row r="185" spans="2:32">
      <c r="B185" s="10" t="str">
        <f>IF(入力シート!D165="","",入力シート!B165)</f>
        <v/>
      </c>
      <c r="C185" s="229" t="s">
        <v>322</v>
      </c>
      <c r="D185" s="229"/>
      <c r="E185" s="229"/>
      <c r="F185" s="643" t="str">
        <f>IF(B185="","",VLOOKUP(B185,入力シート!$B$153:$AW$182,33,FALSE))</f>
        <v/>
      </c>
      <c r="G185" s="643"/>
      <c r="H185" s="643"/>
      <c r="I185" s="643"/>
      <c r="J185" s="643"/>
      <c r="K185" s="229" t="s">
        <v>323</v>
      </c>
      <c r="L185" s="229"/>
      <c r="M185" s="229"/>
      <c r="N185" s="643" t="str">
        <f>IF(B185="","",VLOOKUP(B185,入力シート!$B$153:$AW$182,37,FALSE))</f>
        <v/>
      </c>
      <c r="O185" s="643"/>
      <c r="P185" s="643"/>
      <c r="Q185" s="643"/>
      <c r="R185" s="643"/>
      <c r="T185" s="229" t="s">
        <v>324</v>
      </c>
      <c r="U185" s="229"/>
      <c r="V185" s="229"/>
      <c r="W185" s="643" t="str">
        <f>IF(B185="","",VLOOKUP(B185,入力シート!$B$153:$AW$182,41,FALSE))</f>
        <v/>
      </c>
      <c r="X185" s="643"/>
      <c r="Y185" s="643"/>
      <c r="Z185" s="643"/>
      <c r="AA185" s="643"/>
      <c r="AB185" s="229" t="s">
        <v>325</v>
      </c>
      <c r="AC185" s="229"/>
      <c r="AD185" s="229"/>
      <c r="AE185" s="643" t="str">
        <f>IF(B185="","",VLOOKUP(B185,入力シート!$B$153:$AW$182,45,FALSE))</f>
        <v/>
      </c>
      <c r="AF185" s="643"/>
    </row>
    <row r="186" spans="2:32">
      <c r="B186" s="10" t="str">
        <f>IF(入力シート!D166="","",入力シート!B166)</f>
        <v/>
      </c>
      <c r="C186" s="229" t="s">
        <v>322</v>
      </c>
      <c r="D186" s="229"/>
      <c r="E186" s="229"/>
      <c r="F186" s="643" t="str">
        <f>IF(B186="","",VLOOKUP(B186,入力シート!$B$153:$AW$182,33,FALSE))</f>
        <v/>
      </c>
      <c r="G186" s="643"/>
      <c r="H186" s="643"/>
      <c r="I186" s="643"/>
      <c r="J186" s="643"/>
      <c r="K186" s="229" t="s">
        <v>326</v>
      </c>
      <c r="L186" s="229"/>
      <c r="M186" s="229"/>
      <c r="N186" s="643" t="str">
        <f>IF(B186="","",VLOOKUP(B186,入力シート!$B$153:$AW$182,37,FALSE))</f>
        <v/>
      </c>
      <c r="O186" s="643"/>
      <c r="P186" s="643"/>
      <c r="Q186" s="643"/>
      <c r="R186" s="643"/>
      <c r="T186" s="229" t="s">
        <v>324</v>
      </c>
      <c r="U186" s="229"/>
      <c r="V186" s="229"/>
      <c r="W186" s="643" t="str">
        <f>IF(B186="","",VLOOKUP(B186,入力シート!$B$153:$AW$182,41,FALSE))</f>
        <v/>
      </c>
      <c r="X186" s="643"/>
      <c r="Y186" s="643"/>
      <c r="Z186" s="643"/>
      <c r="AA186" s="643"/>
      <c r="AB186" s="229" t="s">
        <v>325</v>
      </c>
      <c r="AC186" s="229"/>
      <c r="AD186" s="229"/>
      <c r="AE186" s="643" t="str">
        <f>IF(B186="","",VLOOKUP(B186,入力シート!$B$153:$AW$182,45,FALSE))</f>
        <v/>
      </c>
      <c r="AF186" s="643"/>
    </row>
    <row r="187" spans="2:32">
      <c r="B187" s="10" t="str">
        <f>IF(入力シート!D167="","",入力シート!B167)</f>
        <v/>
      </c>
      <c r="C187" s="229" t="s">
        <v>322</v>
      </c>
      <c r="D187" s="229"/>
      <c r="E187" s="229"/>
      <c r="F187" s="643" t="str">
        <f>IF(B187="","",VLOOKUP(B187,入力シート!$B$153:$AW$182,33,FALSE))</f>
        <v/>
      </c>
      <c r="G187" s="643"/>
      <c r="H187" s="643"/>
      <c r="I187" s="643"/>
      <c r="J187" s="643"/>
      <c r="K187" s="642" t="s">
        <v>323</v>
      </c>
      <c r="L187" s="642"/>
      <c r="M187" s="642"/>
      <c r="N187" s="643" t="str">
        <f>IF(B187="","",VLOOKUP(B187,入力シート!$B$153:$AW$182,37,FALSE))</f>
        <v/>
      </c>
      <c r="O187" s="643"/>
      <c r="P187" s="643"/>
      <c r="Q187" s="643"/>
      <c r="R187" s="643"/>
      <c r="T187" s="229" t="s">
        <v>324</v>
      </c>
      <c r="U187" s="229"/>
      <c r="V187" s="229"/>
      <c r="W187" s="643" t="str">
        <f>IF(B187="","",VLOOKUP(B187,入力シート!$B$153:$AW$182,41,FALSE))</f>
        <v/>
      </c>
      <c r="X187" s="643"/>
      <c r="Y187" s="643"/>
      <c r="Z187" s="643"/>
      <c r="AA187" s="643"/>
      <c r="AB187" s="229" t="s">
        <v>325</v>
      </c>
      <c r="AC187" s="229"/>
      <c r="AD187" s="229"/>
      <c r="AE187" s="643" t="str">
        <f>IF(B187="","",VLOOKUP(B187,入力シート!$B$153:$AW$182,45,FALSE))</f>
        <v/>
      </c>
      <c r="AF187" s="643"/>
    </row>
    <row r="188" spans="2:32">
      <c r="B188" s="10" t="str">
        <f>IF(入力シート!D168="","",入力シート!B168)</f>
        <v/>
      </c>
      <c r="C188" s="229" t="s">
        <v>322</v>
      </c>
      <c r="D188" s="229"/>
      <c r="E188" s="229"/>
      <c r="F188" s="643" t="str">
        <f>IF(B188="","",VLOOKUP(B188,入力シート!$B$153:$AW$182,33,FALSE))</f>
        <v/>
      </c>
      <c r="G188" s="643"/>
      <c r="H188" s="643"/>
      <c r="I188" s="643"/>
      <c r="J188" s="643"/>
      <c r="K188" s="229" t="s">
        <v>323</v>
      </c>
      <c r="L188" s="229"/>
      <c r="M188" s="229"/>
      <c r="N188" s="643" t="str">
        <f>IF(B188="","",VLOOKUP(B188,入力シート!$B$153:$AW$182,37,FALSE))</f>
        <v/>
      </c>
      <c r="O188" s="643"/>
      <c r="P188" s="643"/>
      <c r="Q188" s="643"/>
      <c r="R188" s="643"/>
      <c r="T188" s="229" t="s">
        <v>324</v>
      </c>
      <c r="U188" s="229"/>
      <c r="V188" s="229"/>
      <c r="W188" s="643" t="str">
        <f>IF(B188="","",VLOOKUP(B188,入力シート!$B$153:$AW$182,41,FALSE))</f>
        <v/>
      </c>
      <c r="X188" s="643"/>
      <c r="Y188" s="643"/>
      <c r="Z188" s="643"/>
      <c r="AA188" s="643"/>
      <c r="AB188" s="229" t="s">
        <v>325</v>
      </c>
      <c r="AC188" s="229"/>
      <c r="AD188" s="229"/>
      <c r="AE188" s="643" t="str">
        <f>IF(B188="","",VLOOKUP(B188,入力シート!$B$153:$AW$182,45,FALSE))</f>
        <v/>
      </c>
      <c r="AF188" s="643"/>
    </row>
    <row r="189" spans="2:32">
      <c r="B189" s="10" t="str">
        <f>IF(入力シート!D169="","",入力シート!B169)</f>
        <v/>
      </c>
      <c r="C189" s="229" t="s">
        <v>322</v>
      </c>
      <c r="D189" s="229"/>
      <c r="E189" s="229"/>
      <c r="F189" s="643" t="str">
        <f>IF(B189="","",VLOOKUP(B189,入力シート!$B$153:$AW$182,33,FALSE))</f>
        <v/>
      </c>
      <c r="G189" s="643"/>
      <c r="H189" s="643"/>
      <c r="I189" s="643"/>
      <c r="J189" s="643"/>
      <c r="K189" s="229" t="s">
        <v>323</v>
      </c>
      <c r="L189" s="229"/>
      <c r="M189" s="229"/>
      <c r="N189" s="643" t="str">
        <f>IF(B189="","",VLOOKUP(B189,入力シート!$B$153:$AW$182,37,FALSE))</f>
        <v/>
      </c>
      <c r="O189" s="643"/>
      <c r="P189" s="643"/>
      <c r="Q189" s="643"/>
      <c r="R189" s="643"/>
      <c r="T189" s="229" t="s">
        <v>324</v>
      </c>
      <c r="U189" s="229"/>
      <c r="V189" s="229"/>
      <c r="W189" s="643" t="str">
        <f>IF(B189="","",VLOOKUP(B189,入力シート!$B$153:$AW$182,41,FALSE))</f>
        <v/>
      </c>
      <c r="X189" s="643"/>
      <c r="Y189" s="643"/>
      <c r="Z189" s="643"/>
      <c r="AA189" s="643"/>
      <c r="AB189" s="229" t="s">
        <v>325</v>
      </c>
      <c r="AC189" s="229"/>
      <c r="AD189" s="229"/>
      <c r="AE189" s="643" t="str">
        <f>IF(B189="","",VLOOKUP(B189,入力シート!$B$153:$AW$182,45,FALSE))</f>
        <v/>
      </c>
      <c r="AF189" s="643"/>
    </row>
    <row r="190" spans="2:32">
      <c r="B190" s="10" t="str">
        <f>IF(入力シート!D170="","",入力シート!B170)</f>
        <v/>
      </c>
      <c r="C190" s="229" t="s">
        <v>322</v>
      </c>
      <c r="D190" s="229"/>
      <c r="E190" s="229"/>
      <c r="F190" s="643" t="str">
        <f>IF(B190="","",VLOOKUP(B190,入力シート!$B$153:$AW$182,33,FALSE))</f>
        <v/>
      </c>
      <c r="G190" s="643"/>
      <c r="H190" s="643"/>
      <c r="I190" s="643"/>
      <c r="J190" s="643"/>
      <c r="K190" s="229" t="s">
        <v>323</v>
      </c>
      <c r="L190" s="229"/>
      <c r="M190" s="229"/>
      <c r="N190" s="643" t="str">
        <f>IF(B190="","",VLOOKUP(B190,入力シート!$B$153:$AW$182,37,FALSE))</f>
        <v/>
      </c>
      <c r="O190" s="643"/>
      <c r="P190" s="643"/>
      <c r="Q190" s="643"/>
      <c r="R190" s="643"/>
      <c r="T190" s="229" t="s">
        <v>324</v>
      </c>
      <c r="U190" s="229"/>
      <c r="V190" s="229"/>
      <c r="W190" s="643" t="str">
        <f>IF(B190="","",VLOOKUP(B190,入力シート!$B$153:$AW$182,41,FALSE))</f>
        <v/>
      </c>
      <c r="X190" s="643"/>
      <c r="Y190" s="643"/>
      <c r="Z190" s="643"/>
      <c r="AA190" s="643"/>
      <c r="AB190" s="229" t="s">
        <v>325</v>
      </c>
      <c r="AC190" s="229"/>
      <c r="AD190" s="229"/>
      <c r="AE190" s="643" t="str">
        <f>IF(B190="","",VLOOKUP(B190,入力シート!$B$153:$AW$182,45,FALSE))</f>
        <v/>
      </c>
      <c r="AF190" s="643"/>
    </row>
    <row r="191" spans="2:32">
      <c r="B191" s="10" t="str">
        <f>IF(入力シート!D171="","",入力シート!B171)</f>
        <v/>
      </c>
      <c r="C191" s="229" t="s">
        <v>322</v>
      </c>
      <c r="D191" s="229"/>
      <c r="E191" s="229"/>
      <c r="F191" s="643" t="str">
        <f>IF(B191="","",VLOOKUP(B191,入力シート!$B$153:$AW$182,33,FALSE))</f>
        <v/>
      </c>
      <c r="G191" s="643"/>
      <c r="H191" s="643"/>
      <c r="I191" s="643"/>
      <c r="J191" s="643"/>
      <c r="K191" s="229" t="s">
        <v>326</v>
      </c>
      <c r="L191" s="229"/>
      <c r="M191" s="229"/>
      <c r="N191" s="643" t="str">
        <f>IF(B191="","",VLOOKUP(B191,入力シート!$B$153:$AW$182,37,FALSE))</f>
        <v/>
      </c>
      <c r="O191" s="643"/>
      <c r="P191" s="643"/>
      <c r="Q191" s="643"/>
      <c r="R191" s="643"/>
      <c r="T191" s="229" t="s">
        <v>324</v>
      </c>
      <c r="U191" s="229"/>
      <c r="V191" s="229"/>
      <c r="W191" s="643" t="str">
        <f>IF(B191="","",VLOOKUP(B191,入力シート!$B$153:$AW$182,41,FALSE))</f>
        <v/>
      </c>
      <c r="X191" s="643"/>
      <c r="Y191" s="643"/>
      <c r="Z191" s="643"/>
      <c r="AA191" s="643"/>
      <c r="AB191" s="229" t="s">
        <v>325</v>
      </c>
      <c r="AC191" s="229"/>
      <c r="AD191" s="229"/>
      <c r="AE191" s="643" t="str">
        <f>IF(B191="","",VLOOKUP(B191,入力シート!$B$153:$AW$182,45,FALSE))</f>
        <v/>
      </c>
      <c r="AF191" s="643"/>
    </row>
    <row r="192" spans="2:32">
      <c r="B192" s="10" t="str">
        <f>IF(入力シート!D172="","",入力シート!B172)</f>
        <v/>
      </c>
      <c r="C192" s="229" t="s">
        <v>322</v>
      </c>
      <c r="D192" s="229"/>
      <c r="E192" s="229"/>
      <c r="F192" s="643" t="str">
        <f>IF(B192="","",VLOOKUP(B192,入力シート!$B$153:$AW$182,33,FALSE))</f>
        <v/>
      </c>
      <c r="G192" s="643"/>
      <c r="H192" s="643"/>
      <c r="I192" s="643"/>
      <c r="J192" s="643"/>
      <c r="K192" s="642" t="s">
        <v>323</v>
      </c>
      <c r="L192" s="642"/>
      <c r="M192" s="642"/>
      <c r="N192" s="643" t="str">
        <f>IF(B192="","",VLOOKUP(B192,入力シート!$B$153:$AW$182,37,FALSE))</f>
        <v/>
      </c>
      <c r="O192" s="643"/>
      <c r="P192" s="643"/>
      <c r="Q192" s="643"/>
      <c r="R192" s="643"/>
      <c r="T192" s="229" t="s">
        <v>324</v>
      </c>
      <c r="U192" s="229"/>
      <c r="V192" s="229"/>
      <c r="W192" s="643" t="str">
        <f>IF(B192="","",VLOOKUP(B192,入力シート!$B$153:$AW$182,41,FALSE))</f>
        <v/>
      </c>
      <c r="X192" s="643"/>
      <c r="Y192" s="643"/>
      <c r="Z192" s="643"/>
      <c r="AA192" s="643"/>
      <c r="AB192" s="229" t="s">
        <v>325</v>
      </c>
      <c r="AC192" s="229"/>
      <c r="AD192" s="229"/>
      <c r="AE192" s="643" t="str">
        <f>IF(B192="","",VLOOKUP(B192,入力シート!$B$153:$AW$182,45,FALSE))</f>
        <v/>
      </c>
      <c r="AF192" s="643"/>
    </row>
    <row r="193" spans="1:32">
      <c r="B193" s="10" t="str">
        <f>IF(入力シート!D173="","",入力シート!B173)</f>
        <v/>
      </c>
      <c r="C193" s="229" t="s">
        <v>322</v>
      </c>
      <c r="D193" s="229"/>
      <c r="E193" s="229"/>
      <c r="F193" s="643" t="str">
        <f>IF(B193="","",VLOOKUP(B193,入力シート!$B$153:$AW$182,33,FALSE))</f>
        <v/>
      </c>
      <c r="G193" s="643"/>
      <c r="H193" s="643"/>
      <c r="I193" s="643"/>
      <c r="J193" s="643"/>
      <c r="K193" s="229" t="s">
        <v>323</v>
      </c>
      <c r="L193" s="229"/>
      <c r="M193" s="229"/>
      <c r="N193" s="643" t="str">
        <f>IF(B193="","",VLOOKUP(B193,入力シート!$B$153:$AW$182,37,FALSE))</f>
        <v/>
      </c>
      <c r="O193" s="643"/>
      <c r="P193" s="643"/>
      <c r="Q193" s="643"/>
      <c r="R193" s="643"/>
      <c r="T193" s="229" t="s">
        <v>324</v>
      </c>
      <c r="U193" s="229"/>
      <c r="V193" s="229"/>
      <c r="W193" s="643" t="str">
        <f>IF(B193="","",VLOOKUP(B193,入力シート!$B$153:$AW$182,41,FALSE))</f>
        <v/>
      </c>
      <c r="X193" s="643"/>
      <c r="Y193" s="643"/>
      <c r="Z193" s="643"/>
      <c r="AA193" s="643"/>
      <c r="AB193" s="229" t="s">
        <v>325</v>
      </c>
      <c r="AC193" s="229"/>
      <c r="AD193" s="229"/>
      <c r="AE193" s="643" t="str">
        <f>IF(B193="","",VLOOKUP(B193,入力シート!$B$153:$AW$182,45,FALSE))</f>
        <v/>
      </c>
      <c r="AF193" s="643"/>
    </row>
    <row r="194" spans="1:32">
      <c r="B194" s="10" t="str">
        <f>IF(入力シート!D174="","",入力シート!B174)</f>
        <v/>
      </c>
      <c r="C194" s="229" t="s">
        <v>322</v>
      </c>
      <c r="D194" s="229"/>
      <c r="E194" s="229"/>
      <c r="F194" s="643" t="str">
        <f>IF(B194="","",VLOOKUP(B194,入力シート!$B$153:$AW$182,33,FALSE))</f>
        <v/>
      </c>
      <c r="G194" s="643"/>
      <c r="H194" s="643"/>
      <c r="I194" s="643"/>
      <c r="J194" s="643"/>
      <c r="K194" s="229" t="s">
        <v>323</v>
      </c>
      <c r="L194" s="229"/>
      <c r="M194" s="229"/>
      <c r="N194" s="643" t="str">
        <f>IF(B194="","",VLOOKUP(B194,入力シート!$B$153:$AW$182,37,FALSE))</f>
        <v/>
      </c>
      <c r="O194" s="643"/>
      <c r="P194" s="643"/>
      <c r="Q194" s="643"/>
      <c r="R194" s="643"/>
      <c r="T194" s="229" t="s">
        <v>324</v>
      </c>
      <c r="U194" s="229"/>
      <c r="V194" s="229"/>
      <c r="W194" s="643" t="str">
        <f>IF(B194="","",VLOOKUP(B194,入力シート!$B$153:$AW$182,41,FALSE))</f>
        <v/>
      </c>
      <c r="X194" s="643"/>
      <c r="Y194" s="643"/>
      <c r="Z194" s="643"/>
      <c r="AA194" s="643"/>
      <c r="AB194" s="229" t="s">
        <v>325</v>
      </c>
      <c r="AC194" s="229"/>
      <c r="AD194" s="229"/>
      <c r="AE194" s="643" t="str">
        <f>IF(B194="","",VLOOKUP(B194,入力シート!$B$153:$AW$182,45,FALSE))</f>
        <v/>
      </c>
      <c r="AF194" s="643"/>
    </row>
    <row r="195" spans="1:32">
      <c r="B195" s="10" t="str">
        <f>IF(入力シート!D175="","",入力シート!B175)</f>
        <v/>
      </c>
      <c r="C195" s="229" t="s">
        <v>322</v>
      </c>
      <c r="D195" s="229"/>
      <c r="E195" s="229"/>
      <c r="F195" s="643" t="str">
        <f>IF(B195="","",VLOOKUP(B195,入力シート!$B$153:$AW$182,33,FALSE))</f>
        <v/>
      </c>
      <c r="G195" s="643"/>
      <c r="H195" s="643"/>
      <c r="I195" s="643"/>
      <c r="J195" s="643"/>
      <c r="K195" s="229" t="s">
        <v>323</v>
      </c>
      <c r="L195" s="229"/>
      <c r="M195" s="229"/>
      <c r="N195" s="643" t="str">
        <f>IF(B195="","",VLOOKUP(B195,入力シート!$B$153:$AW$182,37,FALSE))</f>
        <v/>
      </c>
      <c r="O195" s="643"/>
      <c r="P195" s="643"/>
      <c r="Q195" s="643"/>
      <c r="R195" s="643"/>
      <c r="T195" s="229" t="s">
        <v>324</v>
      </c>
      <c r="U195" s="229"/>
      <c r="V195" s="229"/>
      <c r="W195" s="643" t="str">
        <f>IF(B195="","",VLOOKUP(B195,入力シート!$B$153:$AW$182,41,FALSE))</f>
        <v/>
      </c>
      <c r="X195" s="643"/>
      <c r="Y195" s="643"/>
      <c r="Z195" s="643"/>
      <c r="AA195" s="643"/>
      <c r="AB195" s="229" t="s">
        <v>325</v>
      </c>
      <c r="AC195" s="229"/>
      <c r="AD195" s="229"/>
      <c r="AE195" s="643" t="str">
        <f>IF(B195="","",VLOOKUP(B195,入力シート!$B$153:$AW$182,45,FALSE))</f>
        <v/>
      </c>
      <c r="AF195" s="643"/>
    </row>
    <row r="196" spans="1:32">
      <c r="B196" s="10" t="str">
        <f>IF(入力シート!D176="","",入力シート!B176)</f>
        <v/>
      </c>
      <c r="C196" s="229" t="s">
        <v>322</v>
      </c>
      <c r="D196" s="229"/>
      <c r="E196" s="229"/>
      <c r="F196" s="643" t="str">
        <f>IF(B196="","",VLOOKUP(B196,入力シート!$B$153:$AW$182,33,FALSE))</f>
        <v/>
      </c>
      <c r="G196" s="643"/>
      <c r="H196" s="643"/>
      <c r="I196" s="643"/>
      <c r="J196" s="643"/>
      <c r="K196" s="229" t="s">
        <v>326</v>
      </c>
      <c r="L196" s="229"/>
      <c r="M196" s="229"/>
      <c r="N196" s="643" t="str">
        <f>IF(B196="","",VLOOKUP(B196,入力シート!$B$153:$AW$182,37,FALSE))</f>
        <v/>
      </c>
      <c r="O196" s="643"/>
      <c r="P196" s="643"/>
      <c r="Q196" s="643"/>
      <c r="R196" s="643"/>
      <c r="T196" s="229" t="s">
        <v>324</v>
      </c>
      <c r="U196" s="229"/>
      <c r="V196" s="229"/>
      <c r="W196" s="643" t="str">
        <f>IF(B196="","",VLOOKUP(B196,入力シート!$B$153:$AW$182,41,FALSE))</f>
        <v/>
      </c>
      <c r="X196" s="643"/>
      <c r="Y196" s="643"/>
      <c r="Z196" s="643"/>
      <c r="AA196" s="643"/>
      <c r="AB196" s="229" t="s">
        <v>325</v>
      </c>
      <c r="AC196" s="229"/>
      <c r="AD196" s="229"/>
      <c r="AE196" s="643" t="str">
        <f>IF(B196="","",VLOOKUP(B196,入力シート!$B$153:$AW$182,45,FALSE))</f>
        <v/>
      </c>
      <c r="AF196" s="643"/>
    </row>
    <row r="197" spans="1:32">
      <c r="B197" s="10" t="str">
        <f>IF(入力シート!D177="","",入力シート!B177)</f>
        <v/>
      </c>
      <c r="C197" s="229" t="s">
        <v>322</v>
      </c>
      <c r="D197" s="229"/>
      <c r="E197" s="229"/>
      <c r="F197" s="643" t="str">
        <f>IF(B197="","",VLOOKUP(B197,入力シート!$B$153:$AW$182,33,FALSE))</f>
        <v/>
      </c>
      <c r="G197" s="643"/>
      <c r="H197" s="643"/>
      <c r="I197" s="643"/>
      <c r="J197" s="643"/>
      <c r="K197" s="642" t="s">
        <v>323</v>
      </c>
      <c r="L197" s="642"/>
      <c r="M197" s="642"/>
      <c r="N197" s="643" t="str">
        <f>IF(B197="","",VLOOKUP(B197,入力シート!$B$153:$AW$182,37,FALSE))</f>
        <v/>
      </c>
      <c r="O197" s="643"/>
      <c r="P197" s="643"/>
      <c r="Q197" s="643"/>
      <c r="R197" s="643"/>
      <c r="T197" s="229" t="s">
        <v>324</v>
      </c>
      <c r="U197" s="229"/>
      <c r="V197" s="229"/>
      <c r="W197" s="643" t="str">
        <f>IF(B197="","",VLOOKUP(B197,入力シート!$B$153:$AW$182,41,FALSE))</f>
        <v/>
      </c>
      <c r="X197" s="643"/>
      <c r="Y197" s="643"/>
      <c r="Z197" s="643"/>
      <c r="AA197" s="643"/>
      <c r="AB197" s="229" t="s">
        <v>325</v>
      </c>
      <c r="AC197" s="229"/>
      <c r="AD197" s="229"/>
      <c r="AE197" s="643" t="str">
        <f>IF(B197="","",VLOOKUP(B197,入力シート!$B$153:$AW$182,45,FALSE))</f>
        <v/>
      </c>
      <c r="AF197" s="643"/>
    </row>
    <row r="198" spans="1:32">
      <c r="B198" s="10" t="str">
        <f>IF(入力シート!D178="","",入力シート!B178)</f>
        <v/>
      </c>
      <c r="C198" s="229" t="s">
        <v>322</v>
      </c>
      <c r="D198" s="229"/>
      <c r="E198" s="229"/>
      <c r="F198" s="643" t="str">
        <f>IF(B198="","",VLOOKUP(B198,入力シート!$B$153:$AW$182,33,FALSE))</f>
        <v/>
      </c>
      <c r="G198" s="643"/>
      <c r="H198" s="643"/>
      <c r="I198" s="643"/>
      <c r="J198" s="643"/>
      <c r="K198" s="229" t="s">
        <v>323</v>
      </c>
      <c r="L198" s="229"/>
      <c r="M198" s="229"/>
      <c r="N198" s="643" t="str">
        <f>IF(B198="","",VLOOKUP(B198,入力シート!$B$153:$AW$182,37,FALSE))</f>
        <v/>
      </c>
      <c r="O198" s="643"/>
      <c r="P198" s="643"/>
      <c r="Q198" s="643"/>
      <c r="R198" s="643"/>
      <c r="T198" s="229" t="s">
        <v>324</v>
      </c>
      <c r="U198" s="229"/>
      <c r="V198" s="229"/>
      <c r="W198" s="643" t="str">
        <f>IF(B198="","",VLOOKUP(B198,入力シート!$B$153:$AW$182,41,FALSE))</f>
        <v/>
      </c>
      <c r="X198" s="643"/>
      <c r="Y198" s="643"/>
      <c r="Z198" s="643"/>
      <c r="AA198" s="643"/>
      <c r="AB198" s="229" t="s">
        <v>325</v>
      </c>
      <c r="AC198" s="229"/>
      <c r="AD198" s="229"/>
      <c r="AE198" s="643" t="str">
        <f>IF(B198="","",VLOOKUP(B198,入力シート!$B$153:$AW$182,45,FALSE))</f>
        <v/>
      </c>
      <c r="AF198" s="643"/>
    </row>
    <row r="199" spans="1:32">
      <c r="B199" s="10" t="str">
        <f>IF(入力シート!D179="","",入力シート!B179)</f>
        <v/>
      </c>
      <c r="C199" s="229" t="s">
        <v>322</v>
      </c>
      <c r="D199" s="229"/>
      <c r="E199" s="229"/>
      <c r="F199" s="643" t="str">
        <f>IF(B199="","",VLOOKUP(B199,入力シート!$B$153:$AW$182,33,FALSE))</f>
        <v/>
      </c>
      <c r="G199" s="643"/>
      <c r="H199" s="643"/>
      <c r="I199" s="643"/>
      <c r="J199" s="643"/>
      <c r="K199" s="229" t="s">
        <v>323</v>
      </c>
      <c r="L199" s="229"/>
      <c r="M199" s="229"/>
      <c r="N199" s="643" t="str">
        <f>IF(B199="","",VLOOKUP(B199,入力シート!$B$153:$AW$182,37,FALSE))</f>
        <v/>
      </c>
      <c r="O199" s="643"/>
      <c r="P199" s="643"/>
      <c r="Q199" s="643"/>
      <c r="R199" s="643"/>
      <c r="T199" s="229" t="s">
        <v>324</v>
      </c>
      <c r="U199" s="229"/>
      <c r="V199" s="229"/>
      <c r="W199" s="643" t="str">
        <f>IF(B199="","",VLOOKUP(B199,入力シート!$B$153:$AW$182,41,FALSE))</f>
        <v/>
      </c>
      <c r="X199" s="643"/>
      <c r="Y199" s="643"/>
      <c r="Z199" s="643"/>
      <c r="AA199" s="643"/>
      <c r="AB199" s="229" t="s">
        <v>325</v>
      </c>
      <c r="AC199" s="229"/>
      <c r="AD199" s="229"/>
      <c r="AE199" s="643" t="str">
        <f>IF(B199="","",VLOOKUP(B199,入力シート!$B$153:$AW$182,45,FALSE))</f>
        <v/>
      </c>
      <c r="AF199" s="643"/>
    </row>
    <row r="200" spans="1:32">
      <c r="B200" s="10" t="str">
        <f>IF(入力シート!D180="","",入力シート!B180)</f>
        <v/>
      </c>
      <c r="C200" s="229" t="s">
        <v>322</v>
      </c>
      <c r="D200" s="229"/>
      <c r="E200" s="229"/>
      <c r="F200" s="643" t="str">
        <f>IF(B200="","",VLOOKUP(B200,入力シート!$B$153:$AW$182,33,FALSE))</f>
        <v/>
      </c>
      <c r="G200" s="643"/>
      <c r="H200" s="643"/>
      <c r="I200" s="643"/>
      <c r="J200" s="643"/>
      <c r="K200" s="229" t="s">
        <v>323</v>
      </c>
      <c r="L200" s="229"/>
      <c r="M200" s="229"/>
      <c r="N200" s="643" t="str">
        <f>IF(B200="","",VLOOKUP(B200,入力シート!$B$153:$AW$182,37,FALSE))</f>
        <v/>
      </c>
      <c r="O200" s="643"/>
      <c r="P200" s="643"/>
      <c r="Q200" s="643"/>
      <c r="R200" s="643"/>
      <c r="T200" s="229" t="s">
        <v>324</v>
      </c>
      <c r="U200" s="229"/>
      <c r="V200" s="229"/>
      <c r="W200" s="643" t="str">
        <f>IF(B200="","",VLOOKUP(B200,入力シート!$B$153:$AW$182,41,FALSE))</f>
        <v/>
      </c>
      <c r="X200" s="643"/>
      <c r="Y200" s="643"/>
      <c r="Z200" s="643"/>
      <c r="AA200" s="643"/>
      <c r="AB200" s="229" t="s">
        <v>325</v>
      </c>
      <c r="AC200" s="229"/>
      <c r="AD200" s="229"/>
      <c r="AE200" s="643" t="str">
        <f>IF(B200="","",VLOOKUP(B200,入力シート!$B$153:$AW$182,45,FALSE))</f>
        <v/>
      </c>
      <c r="AF200" s="643"/>
    </row>
    <row r="201" spans="1:32">
      <c r="B201" s="10" t="str">
        <f>IF(入力シート!D181="","",入力シート!B181)</f>
        <v/>
      </c>
      <c r="C201" s="229" t="s">
        <v>322</v>
      </c>
      <c r="D201" s="229"/>
      <c r="E201" s="229"/>
      <c r="F201" s="643" t="str">
        <f>IF(B201="","",VLOOKUP(B201,入力シート!$B$153:$AW$182,33,FALSE))</f>
        <v/>
      </c>
      <c r="G201" s="643"/>
      <c r="H201" s="643"/>
      <c r="I201" s="643"/>
      <c r="J201" s="643"/>
      <c r="K201" s="229" t="s">
        <v>326</v>
      </c>
      <c r="L201" s="229"/>
      <c r="M201" s="229"/>
      <c r="N201" s="643" t="str">
        <f>IF(B201="","",VLOOKUP(B201,入力シート!$B$153:$AW$182,37,FALSE))</f>
        <v/>
      </c>
      <c r="O201" s="643"/>
      <c r="P201" s="643"/>
      <c r="Q201" s="643"/>
      <c r="R201" s="643"/>
      <c r="T201" s="229" t="s">
        <v>324</v>
      </c>
      <c r="U201" s="229"/>
      <c r="V201" s="229"/>
      <c r="W201" s="643" t="str">
        <f>IF(B201="","",VLOOKUP(B201,入力シート!$B$153:$AW$182,41,FALSE))</f>
        <v/>
      </c>
      <c r="X201" s="643"/>
      <c r="Y201" s="643"/>
      <c r="Z201" s="643"/>
      <c r="AA201" s="643"/>
      <c r="AB201" s="229" t="s">
        <v>325</v>
      </c>
      <c r="AC201" s="229"/>
      <c r="AD201" s="229"/>
      <c r="AE201" s="643" t="str">
        <f>IF(B201="","",VLOOKUP(B201,入力シート!$B$153:$AW$182,45,FALSE))</f>
        <v/>
      </c>
      <c r="AF201" s="643"/>
    </row>
    <row r="202" spans="1:32">
      <c r="B202" s="10" t="str">
        <f>IF(入力シート!D182="","",入力シート!B182)</f>
        <v/>
      </c>
      <c r="C202" s="229" t="s">
        <v>322</v>
      </c>
      <c r="D202" s="229"/>
      <c r="E202" s="229"/>
      <c r="F202" s="643" t="str">
        <f>IF(B202="","",VLOOKUP(B202,入力シート!$B$153:$AW$182,33,FALSE))</f>
        <v/>
      </c>
      <c r="G202" s="643"/>
      <c r="H202" s="643"/>
      <c r="I202" s="643"/>
      <c r="J202" s="643"/>
      <c r="K202" s="642" t="s">
        <v>323</v>
      </c>
      <c r="L202" s="642"/>
      <c r="M202" s="642"/>
      <c r="N202" s="643" t="str">
        <f>IF(B202="","",VLOOKUP(B202,入力シート!$B$153:$AW$182,37,FALSE))</f>
        <v/>
      </c>
      <c r="O202" s="643"/>
      <c r="P202" s="643"/>
      <c r="Q202" s="643"/>
      <c r="R202" s="643"/>
      <c r="T202" s="229" t="s">
        <v>324</v>
      </c>
      <c r="U202" s="229"/>
      <c r="V202" s="229"/>
      <c r="W202" s="643" t="str">
        <f>IF(B202="","",VLOOKUP(B202,入力シート!$B$153:$AW$182,41,FALSE))</f>
        <v/>
      </c>
      <c r="X202" s="643"/>
      <c r="Y202" s="643"/>
      <c r="Z202" s="643"/>
      <c r="AA202" s="643"/>
      <c r="AB202" s="229" t="s">
        <v>325</v>
      </c>
      <c r="AC202" s="229"/>
      <c r="AD202" s="229"/>
      <c r="AE202" s="643" t="str">
        <f>IF(B202="","",VLOOKUP(B202,入力シート!$B$153:$AW$182,45,FALSE))</f>
        <v/>
      </c>
      <c r="AF202" s="643"/>
    </row>
    <row r="203" spans="1:32">
      <c r="C203" s="166"/>
      <c r="D203" s="166"/>
      <c r="E203" s="166"/>
      <c r="F203" s="166"/>
      <c r="G203" s="157"/>
      <c r="H203" s="157"/>
      <c r="I203" s="157"/>
      <c r="J203" s="157"/>
      <c r="K203" s="157"/>
    </row>
    <row r="204" spans="1:32">
      <c r="E204" s="149"/>
      <c r="F204" s="149"/>
      <c r="G204" s="149"/>
      <c r="H204" s="149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149"/>
      <c r="T204" s="149"/>
      <c r="U204" s="149"/>
      <c r="V204" s="149"/>
      <c r="W204" s="23"/>
      <c r="X204" s="23"/>
      <c r="Y204" s="23"/>
      <c r="Z204" s="23"/>
      <c r="AA204" s="23"/>
      <c r="AB204" s="23"/>
      <c r="AC204" s="23"/>
      <c r="AD204" s="23"/>
    </row>
    <row r="205" spans="1:32">
      <c r="A205" s="645" t="s">
        <v>327</v>
      </c>
      <c r="B205" s="645"/>
      <c r="C205" s="646" t="s">
        <v>328</v>
      </c>
      <c r="D205" s="646"/>
      <c r="E205" s="646"/>
      <c r="F205" s="646"/>
      <c r="G205" s="646"/>
      <c r="H205" s="646"/>
      <c r="I205" s="646"/>
      <c r="J205" s="646"/>
      <c r="K205" s="646"/>
      <c r="L205" s="646"/>
      <c r="M205" s="646"/>
      <c r="N205" s="646"/>
      <c r="O205" s="646"/>
      <c r="P205" s="646"/>
      <c r="Q205" s="646"/>
      <c r="R205" s="646"/>
      <c r="S205" s="646"/>
      <c r="T205" s="646"/>
      <c r="U205" s="646"/>
      <c r="V205" s="646"/>
      <c r="W205" s="646"/>
      <c r="X205" s="646"/>
      <c r="Y205" s="646"/>
      <c r="Z205" s="646"/>
      <c r="AA205" s="646"/>
      <c r="AB205" s="646"/>
      <c r="AC205" s="646"/>
      <c r="AD205" s="646"/>
      <c r="AE205" s="646"/>
      <c r="AF205" s="646"/>
    </row>
    <row r="206" spans="1:32">
      <c r="A206" s="158"/>
      <c r="B206" s="158"/>
      <c r="C206" s="646"/>
      <c r="D206" s="646"/>
      <c r="E206" s="646"/>
      <c r="F206" s="646"/>
      <c r="G206" s="646"/>
      <c r="H206" s="646"/>
      <c r="I206" s="646"/>
      <c r="J206" s="646"/>
      <c r="K206" s="646"/>
      <c r="L206" s="646"/>
      <c r="M206" s="646"/>
      <c r="N206" s="646"/>
      <c r="O206" s="646"/>
      <c r="P206" s="646"/>
      <c r="Q206" s="646"/>
      <c r="R206" s="646"/>
      <c r="S206" s="646"/>
      <c r="T206" s="646"/>
      <c r="U206" s="646"/>
      <c r="V206" s="646"/>
      <c r="W206" s="646"/>
      <c r="X206" s="646"/>
      <c r="Y206" s="646"/>
      <c r="Z206" s="646"/>
      <c r="AA206" s="646"/>
      <c r="AB206" s="646"/>
      <c r="AC206" s="646"/>
      <c r="AD206" s="646"/>
      <c r="AE206" s="646"/>
      <c r="AF206" s="646"/>
    </row>
    <row r="207" spans="1:32">
      <c r="A207" s="159"/>
      <c r="B207" s="159"/>
      <c r="C207" s="646"/>
      <c r="D207" s="646"/>
      <c r="E207" s="646"/>
      <c r="F207" s="646"/>
      <c r="G207" s="646"/>
      <c r="H207" s="646"/>
      <c r="I207" s="646"/>
      <c r="J207" s="646"/>
      <c r="K207" s="646"/>
      <c r="L207" s="646"/>
      <c r="M207" s="646"/>
      <c r="N207" s="646"/>
      <c r="O207" s="646"/>
      <c r="P207" s="646"/>
      <c r="Q207" s="646"/>
      <c r="R207" s="646"/>
      <c r="S207" s="646"/>
      <c r="T207" s="646"/>
      <c r="U207" s="646"/>
      <c r="V207" s="646"/>
      <c r="W207" s="646"/>
      <c r="X207" s="646"/>
      <c r="Y207" s="646"/>
      <c r="Z207" s="646"/>
      <c r="AA207" s="646"/>
      <c r="AB207" s="646"/>
      <c r="AC207" s="646"/>
      <c r="AD207" s="646"/>
      <c r="AE207" s="646"/>
      <c r="AF207" s="646"/>
    </row>
  </sheetData>
  <sheetProtection sheet="1" selectLockedCells="1" selectUnlockedCells="1"/>
  <mergeCells count="527">
    <mergeCell ref="AB201:AD201"/>
    <mergeCell ref="AE201:AF201"/>
    <mergeCell ref="C202:E202"/>
    <mergeCell ref="F202:J202"/>
    <mergeCell ref="K202:M202"/>
    <mergeCell ref="N202:R202"/>
    <mergeCell ref="T202:V202"/>
    <mergeCell ref="W202:AA202"/>
    <mergeCell ref="AB202:AD202"/>
    <mergeCell ref="AE202:AF202"/>
    <mergeCell ref="C201:E201"/>
    <mergeCell ref="F201:J201"/>
    <mergeCell ref="K201:M201"/>
    <mergeCell ref="N201:R201"/>
    <mergeCell ref="T201:V201"/>
    <mergeCell ref="W201:AA201"/>
    <mergeCell ref="AB199:AD199"/>
    <mergeCell ref="AE199:AF199"/>
    <mergeCell ref="C200:E200"/>
    <mergeCell ref="F200:J200"/>
    <mergeCell ref="K200:M200"/>
    <mergeCell ref="N200:R200"/>
    <mergeCell ref="T200:V200"/>
    <mergeCell ref="W200:AA200"/>
    <mergeCell ref="AB200:AD200"/>
    <mergeCell ref="AE200:AF200"/>
    <mergeCell ref="C199:E199"/>
    <mergeCell ref="F199:J199"/>
    <mergeCell ref="K199:M199"/>
    <mergeCell ref="N199:R199"/>
    <mergeCell ref="T199:V199"/>
    <mergeCell ref="W199:AA199"/>
    <mergeCell ref="AB197:AD197"/>
    <mergeCell ref="AE197:AF197"/>
    <mergeCell ref="C198:E198"/>
    <mergeCell ref="F198:J198"/>
    <mergeCell ref="K198:M198"/>
    <mergeCell ref="N198:R198"/>
    <mergeCell ref="T198:V198"/>
    <mergeCell ref="W198:AA198"/>
    <mergeCell ref="AB198:AD198"/>
    <mergeCell ref="AE198:AF198"/>
    <mergeCell ref="C197:E197"/>
    <mergeCell ref="F197:J197"/>
    <mergeCell ref="K197:M197"/>
    <mergeCell ref="N197:R197"/>
    <mergeCell ref="T197:V197"/>
    <mergeCell ref="W197:AA197"/>
    <mergeCell ref="AB195:AD195"/>
    <mergeCell ref="AE195:AF195"/>
    <mergeCell ref="C196:E196"/>
    <mergeCell ref="F196:J196"/>
    <mergeCell ref="K196:M196"/>
    <mergeCell ref="N196:R196"/>
    <mergeCell ref="T196:V196"/>
    <mergeCell ref="W196:AA196"/>
    <mergeCell ref="AB196:AD196"/>
    <mergeCell ref="AE196:AF196"/>
    <mergeCell ref="C195:E195"/>
    <mergeCell ref="F195:J195"/>
    <mergeCell ref="K195:M195"/>
    <mergeCell ref="N195:R195"/>
    <mergeCell ref="T195:V195"/>
    <mergeCell ref="W195:AA195"/>
    <mergeCell ref="AB193:AD193"/>
    <mergeCell ref="AE193:AF193"/>
    <mergeCell ref="C194:E194"/>
    <mergeCell ref="F194:J194"/>
    <mergeCell ref="K194:M194"/>
    <mergeCell ref="N194:R194"/>
    <mergeCell ref="T194:V194"/>
    <mergeCell ref="W194:AA194"/>
    <mergeCell ref="AB194:AD194"/>
    <mergeCell ref="AE194:AF194"/>
    <mergeCell ref="C193:E193"/>
    <mergeCell ref="F193:J193"/>
    <mergeCell ref="K193:M193"/>
    <mergeCell ref="N193:R193"/>
    <mergeCell ref="T193:V193"/>
    <mergeCell ref="W193:AA193"/>
    <mergeCell ref="AB191:AD191"/>
    <mergeCell ref="AE191:AF191"/>
    <mergeCell ref="C192:E192"/>
    <mergeCell ref="F192:J192"/>
    <mergeCell ref="K192:M192"/>
    <mergeCell ref="N192:R192"/>
    <mergeCell ref="T192:V192"/>
    <mergeCell ref="W192:AA192"/>
    <mergeCell ref="AB192:AD192"/>
    <mergeCell ref="AE192:AF192"/>
    <mergeCell ref="C191:E191"/>
    <mergeCell ref="F191:J191"/>
    <mergeCell ref="K191:M191"/>
    <mergeCell ref="N191:R191"/>
    <mergeCell ref="T191:V191"/>
    <mergeCell ref="W191:AA191"/>
    <mergeCell ref="AB189:AD189"/>
    <mergeCell ref="AE189:AF189"/>
    <mergeCell ref="C190:E190"/>
    <mergeCell ref="F190:J190"/>
    <mergeCell ref="K190:M190"/>
    <mergeCell ref="N190:R190"/>
    <mergeCell ref="T190:V190"/>
    <mergeCell ref="W190:AA190"/>
    <mergeCell ref="AB190:AD190"/>
    <mergeCell ref="AE190:AF190"/>
    <mergeCell ref="C189:E189"/>
    <mergeCell ref="F189:J189"/>
    <mergeCell ref="K189:M189"/>
    <mergeCell ref="N189:R189"/>
    <mergeCell ref="T189:V189"/>
    <mergeCell ref="W189:AA189"/>
    <mergeCell ref="AB187:AD187"/>
    <mergeCell ref="AE187:AF187"/>
    <mergeCell ref="C188:E188"/>
    <mergeCell ref="F188:J188"/>
    <mergeCell ref="K188:M188"/>
    <mergeCell ref="N188:R188"/>
    <mergeCell ref="T188:V188"/>
    <mergeCell ref="W188:AA188"/>
    <mergeCell ref="AB188:AD188"/>
    <mergeCell ref="AE188:AF188"/>
    <mergeCell ref="C187:E187"/>
    <mergeCell ref="F187:J187"/>
    <mergeCell ref="K187:M187"/>
    <mergeCell ref="N187:R187"/>
    <mergeCell ref="T187:V187"/>
    <mergeCell ref="W187:AA187"/>
    <mergeCell ref="AB185:AD185"/>
    <mergeCell ref="AE185:AF185"/>
    <mergeCell ref="C186:E186"/>
    <mergeCell ref="F186:J186"/>
    <mergeCell ref="K186:M186"/>
    <mergeCell ref="N186:R186"/>
    <mergeCell ref="T186:V186"/>
    <mergeCell ref="W186:AA186"/>
    <mergeCell ref="AB186:AD186"/>
    <mergeCell ref="AE186:AF186"/>
    <mergeCell ref="C185:E185"/>
    <mergeCell ref="F185:J185"/>
    <mergeCell ref="K185:M185"/>
    <mergeCell ref="N185:R185"/>
    <mergeCell ref="T185:V185"/>
    <mergeCell ref="W185:AA185"/>
    <mergeCell ref="AB183:AD183"/>
    <mergeCell ref="AE183:AF183"/>
    <mergeCell ref="C184:E184"/>
    <mergeCell ref="F184:J184"/>
    <mergeCell ref="K184:M184"/>
    <mergeCell ref="N184:R184"/>
    <mergeCell ref="T184:V184"/>
    <mergeCell ref="W184:AA184"/>
    <mergeCell ref="AB184:AD184"/>
    <mergeCell ref="AE184:AF184"/>
    <mergeCell ref="C183:E183"/>
    <mergeCell ref="F183:J183"/>
    <mergeCell ref="K183:M183"/>
    <mergeCell ref="N183:R183"/>
    <mergeCell ref="T183:V183"/>
    <mergeCell ref="W183:AA183"/>
    <mergeCell ref="C182:E182"/>
    <mergeCell ref="F182:J182"/>
    <mergeCell ref="K182:M182"/>
    <mergeCell ref="N182:R182"/>
    <mergeCell ref="T182:V182"/>
    <mergeCell ref="W182:AA182"/>
    <mergeCell ref="AB182:AD182"/>
    <mergeCell ref="AE182:AF182"/>
    <mergeCell ref="C181:E181"/>
    <mergeCell ref="F181:J181"/>
    <mergeCell ref="K181:M181"/>
    <mergeCell ref="N181:R181"/>
    <mergeCell ref="T181:V181"/>
    <mergeCell ref="W181:AA181"/>
    <mergeCell ref="C180:E180"/>
    <mergeCell ref="F180:J180"/>
    <mergeCell ref="K180:M180"/>
    <mergeCell ref="N180:R180"/>
    <mergeCell ref="T180:V180"/>
    <mergeCell ref="W180:AA180"/>
    <mergeCell ref="AB180:AD180"/>
    <mergeCell ref="AE180:AF180"/>
    <mergeCell ref="AB181:AD181"/>
    <mergeCell ref="AE181:AF181"/>
    <mergeCell ref="T178:V178"/>
    <mergeCell ref="W178:AA178"/>
    <mergeCell ref="AB178:AD178"/>
    <mergeCell ref="AE178:AF178"/>
    <mergeCell ref="C179:E179"/>
    <mergeCell ref="F179:J179"/>
    <mergeCell ref="K179:M179"/>
    <mergeCell ref="N179:R179"/>
    <mergeCell ref="T179:V179"/>
    <mergeCell ref="W179:AA179"/>
    <mergeCell ref="AB179:AD179"/>
    <mergeCell ref="AE179:AF179"/>
    <mergeCell ref="C170:J170"/>
    <mergeCell ref="K170:M170"/>
    <mergeCell ref="C178:E178"/>
    <mergeCell ref="F178:J178"/>
    <mergeCell ref="K178:M178"/>
    <mergeCell ref="N178:R178"/>
    <mergeCell ref="C167:J167"/>
    <mergeCell ref="K167:M167"/>
    <mergeCell ref="C168:J168"/>
    <mergeCell ref="K168:M168"/>
    <mergeCell ref="C169:J169"/>
    <mergeCell ref="K169:M169"/>
    <mergeCell ref="N173:R173"/>
    <mergeCell ref="B172:F172"/>
    <mergeCell ref="C164:J164"/>
    <mergeCell ref="K164:M164"/>
    <mergeCell ref="C165:J165"/>
    <mergeCell ref="K165:M165"/>
    <mergeCell ref="C166:J166"/>
    <mergeCell ref="K166:M166"/>
    <mergeCell ref="C161:J161"/>
    <mergeCell ref="K161:M161"/>
    <mergeCell ref="C162:J162"/>
    <mergeCell ref="K162:M162"/>
    <mergeCell ref="C163:J163"/>
    <mergeCell ref="K163:M163"/>
    <mergeCell ref="C158:J158"/>
    <mergeCell ref="K158:M158"/>
    <mergeCell ref="C159:J159"/>
    <mergeCell ref="K159:M159"/>
    <mergeCell ref="C160:J160"/>
    <mergeCell ref="K160:M160"/>
    <mergeCell ref="C155:J155"/>
    <mergeCell ref="K155:M155"/>
    <mergeCell ref="C156:J156"/>
    <mergeCell ref="K156:M156"/>
    <mergeCell ref="C157:J157"/>
    <mergeCell ref="K157:M157"/>
    <mergeCell ref="C133:AF133"/>
    <mergeCell ref="C134:AF134"/>
    <mergeCell ref="C150:J150"/>
    <mergeCell ref="K150:M150"/>
    <mergeCell ref="C144:J144"/>
    <mergeCell ref="K144:M144"/>
    <mergeCell ref="C145:J145"/>
    <mergeCell ref="K145:M145"/>
    <mergeCell ref="C146:J146"/>
    <mergeCell ref="K146:M146"/>
    <mergeCell ref="C141:J141"/>
    <mergeCell ref="K141:M141"/>
    <mergeCell ref="C142:J142"/>
    <mergeCell ref="K142:M142"/>
    <mergeCell ref="C143:J143"/>
    <mergeCell ref="K143:M143"/>
    <mergeCell ref="B138:AF138"/>
    <mergeCell ref="E139:L139"/>
    <mergeCell ref="C140:AD140"/>
    <mergeCell ref="C103:AF103"/>
    <mergeCell ref="C104:AF104"/>
    <mergeCell ref="C117:AF117"/>
    <mergeCell ref="C118:AF118"/>
    <mergeCell ref="C108:AF108"/>
    <mergeCell ref="C109:AF109"/>
    <mergeCell ref="C110:AF110"/>
    <mergeCell ref="C111:AF111"/>
    <mergeCell ref="C112:AF112"/>
    <mergeCell ref="C113:AF113"/>
    <mergeCell ref="C114:AF114"/>
    <mergeCell ref="C115:AF115"/>
    <mergeCell ref="C116:AF116"/>
    <mergeCell ref="C43:L43"/>
    <mergeCell ref="C44:L44"/>
    <mergeCell ref="C45:L45"/>
    <mergeCell ref="C46:L46"/>
    <mergeCell ref="C47:L47"/>
    <mergeCell ref="C66:L66"/>
    <mergeCell ref="C67:L67"/>
    <mergeCell ref="C68:L68"/>
    <mergeCell ref="C69:L69"/>
    <mergeCell ref="C57:L57"/>
    <mergeCell ref="C58:L58"/>
    <mergeCell ref="C59:L59"/>
    <mergeCell ref="C60:L60"/>
    <mergeCell ref="C61:L61"/>
    <mergeCell ref="C48:L48"/>
    <mergeCell ref="C49:L49"/>
    <mergeCell ref="C50:L50"/>
    <mergeCell ref="C51:L51"/>
    <mergeCell ref="C52:L52"/>
    <mergeCell ref="C35:N35"/>
    <mergeCell ref="O35:Q35"/>
    <mergeCell ref="R35:V35"/>
    <mergeCell ref="W35:AD35"/>
    <mergeCell ref="C36:N36"/>
    <mergeCell ref="O36:Q36"/>
    <mergeCell ref="R36:V36"/>
    <mergeCell ref="W36:AD36"/>
    <mergeCell ref="B42:AF42"/>
    <mergeCell ref="C33:N33"/>
    <mergeCell ref="O33:Q33"/>
    <mergeCell ref="R33:V33"/>
    <mergeCell ref="W33:AD33"/>
    <mergeCell ref="C34:N34"/>
    <mergeCell ref="O34:Q34"/>
    <mergeCell ref="R34:V34"/>
    <mergeCell ref="W34:AD34"/>
    <mergeCell ref="C31:N31"/>
    <mergeCell ref="O31:Q31"/>
    <mergeCell ref="R31:V31"/>
    <mergeCell ref="W31:AD31"/>
    <mergeCell ref="C32:N32"/>
    <mergeCell ref="O32:Q32"/>
    <mergeCell ref="R32:V32"/>
    <mergeCell ref="W32:AD32"/>
    <mergeCell ref="C29:N29"/>
    <mergeCell ref="O29:Q29"/>
    <mergeCell ref="R29:V29"/>
    <mergeCell ref="W29:AD29"/>
    <mergeCell ref="C30:N30"/>
    <mergeCell ref="O30:Q30"/>
    <mergeCell ref="R30:V30"/>
    <mergeCell ref="W30:AD30"/>
    <mergeCell ref="C27:N27"/>
    <mergeCell ref="O27:Q27"/>
    <mergeCell ref="R27:V27"/>
    <mergeCell ref="W27:AD27"/>
    <mergeCell ref="C28:N28"/>
    <mergeCell ref="O28:Q28"/>
    <mergeCell ref="R28:V28"/>
    <mergeCell ref="W28:AD28"/>
    <mergeCell ref="R20:V20"/>
    <mergeCell ref="W20:AD20"/>
    <mergeCell ref="C25:N25"/>
    <mergeCell ref="O25:Q25"/>
    <mergeCell ref="R25:V25"/>
    <mergeCell ref="W25:AD25"/>
    <mergeCell ref="C26:N26"/>
    <mergeCell ref="O26:Q26"/>
    <mergeCell ref="R26:V26"/>
    <mergeCell ref="W26:AD26"/>
    <mergeCell ref="C23:N23"/>
    <mergeCell ref="O23:Q23"/>
    <mergeCell ref="R23:V23"/>
    <mergeCell ref="W23:AD23"/>
    <mergeCell ref="C24:N24"/>
    <mergeCell ref="O24:Q24"/>
    <mergeCell ref="R24:V24"/>
    <mergeCell ref="W24:AD24"/>
    <mergeCell ref="AB177:AD177"/>
    <mergeCell ref="AE177:AF177"/>
    <mergeCell ref="A205:B205"/>
    <mergeCell ref="C205:AF207"/>
    <mergeCell ref="C17:N17"/>
    <mergeCell ref="O17:Q17"/>
    <mergeCell ref="R17:V17"/>
    <mergeCell ref="W17:AD17"/>
    <mergeCell ref="C18:N18"/>
    <mergeCell ref="O18:Q18"/>
    <mergeCell ref="C177:E177"/>
    <mergeCell ref="F177:J177"/>
    <mergeCell ref="K177:M177"/>
    <mergeCell ref="N177:R177"/>
    <mergeCell ref="T177:V177"/>
    <mergeCell ref="W177:AA177"/>
    <mergeCell ref="AE175:AF175"/>
    <mergeCell ref="C176:E176"/>
    <mergeCell ref="F176:J176"/>
    <mergeCell ref="K176:M176"/>
    <mergeCell ref="N176:R176"/>
    <mergeCell ref="T176:V176"/>
    <mergeCell ref="W176:AA176"/>
    <mergeCell ref="AB176:AD176"/>
    <mergeCell ref="AE176:AF176"/>
    <mergeCell ref="W174:AA174"/>
    <mergeCell ref="AB174:AD174"/>
    <mergeCell ref="AE174:AF174"/>
    <mergeCell ref="C175:E175"/>
    <mergeCell ref="F175:J175"/>
    <mergeCell ref="K175:M175"/>
    <mergeCell ref="N175:R175"/>
    <mergeCell ref="T175:V175"/>
    <mergeCell ref="W175:AA175"/>
    <mergeCell ref="AB175:AD175"/>
    <mergeCell ref="T173:V173"/>
    <mergeCell ref="W173:AA173"/>
    <mergeCell ref="AB173:AD173"/>
    <mergeCell ref="AE173:AF173"/>
    <mergeCell ref="C174:E174"/>
    <mergeCell ref="F174:J174"/>
    <mergeCell ref="K174:M174"/>
    <mergeCell ref="N174:R174"/>
    <mergeCell ref="T174:V174"/>
    <mergeCell ref="C173:E173"/>
    <mergeCell ref="F173:J173"/>
    <mergeCell ref="K173:M173"/>
    <mergeCell ref="C153:J153"/>
    <mergeCell ref="K153:M153"/>
    <mergeCell ref="C154:J154"/>
    <mergeCell ref="K154:M154"/>
    <mergeCell ref="C147:J147"/>
    <mergeCell ref="K147:M147"/>
    <mergeCell ref="C148:J148"/>
    <mergeCell ref="K148:M148"/>
    <mergeCell ref="C149:J149"/>
    <mergeCell ref="K149:M149"/>
    <mergeCell ref="C151:J151"/>
    <mergeCell ref="K151:M151"/>
    <mergeCell ref="C152:J152"/>
    <mergeCell ref="K152:M152"/>
    <mergeCell ref="C119:AF119"/>
    <mergeCell ref="C120:AF120"/>
    <mergeCell ref="C121:AF121"/>
    <mergeCell ref="C122:AF122"/>
    <mergeCell ref="C123:AF123"/>
    <mergeCell ref="C124:AF124"/>
    <mergeCell ref="C125:AF125"/>
    <mergeCell ref="C126:AF126"/>
    <mergeCell ref="C127:AF127"/>
    <mergeCell ref="C128:AF128"/>
    <mergeCell ref="C135:AF135"/>
    <mergeCell ref="C136:AF136"/>
    <mergeCell ref="C129:AF129"/>
    <mergeCell ref="C130:AF130"/>
    <mergeCell ref="C131:AF131"/>
    <mergeCell ref="C132:AF132"/>
    <mergeCell ref="C81:AF81"/>
    <mergeCell ref="C82:AF82"/>
    <mergeCell ref="C83:AF83"/>
    <mergeCell ref="C84:AF84"/>
    <mergeCell ref="B106:AF106"/>
    <mergeCell ref="C107:AF107"/>
    <mergeCell ref="C85:AF85"/>
    <mergeCell ref="C86:AF86"/>
    <mergeCell ref="C87:AF87"/>
    <mergeCell ref="C88:AF88"/>
    <mergeCell ref="C95:AF95"/>
    <mergeCell ref="C96:AF96"/>
    <mergeCell ref="C97:AF97"/>
    <mergeCell ref="C98:AF98"/>
    <mergeCell ref="C99:AF99"/>
    <mergeCell ref="C100:AF100"/>
    <mergeCell ref="C89:AF89"/>
    <mergeCell ref="C90:AF90"/>
    <mergeCell ref="C91:AF91"/>
    <mergeCell ref="C92:AF92"/>
    <mergeCell ref="C93:AF93"/>
    <mergeCell ref="C94:AF94"/>
    <mergeCell ref="C101:AF101"/>
    <mergeCell ref="C102:AF102"/>
    <mergeCell ref="C75:AF75"/>
    <mergeCell ref="C76:AF76"/>
    <mergeCell ref="C77:AF77"/>
    <mergeCell ref="C78:AF78"/>
    <mergeCell ref="C79:AF79"/>
    <mergeCell ref="C80:AF80"/>
    <mergeCell ref="B74:AF74"/>
    <mergeCell ref="C53:L53"/>
    <mergeCell ref="C54:L54"/>
    <mergeCell ref="C55:L55"/>
    <mergeCell ref="C56:L56"/>
    <mergeCell ref="C72:L72"/>
    <mergeCell ref="C62:L62"/>
    <mergeCell ref="C63:L63"/>
    <mergeCell ref="C64:L64"/>
    <mergeCell ref="C65:L65"/>
    <mergeCell ref="C70:L70"/>
    <mergeCell ref="C71:L71"/>
    <mergeCell ref="C16:N16"/>
    <mergeCell ref="O16:Q16"/>
    <mergeCell ref="R16:V16"/>
    <mergeCell ref="W16:AD16"/>
    <mergeCell ref="B39:AF39"/>
    <mergeCell ref="E40:L40"/>
    <mergeCell ref="N40:T40"/>
    <mergeCell ref="U40:Z40"/>
    <mergeCell ref="R18:V18"/>
    <mergeCell ref="W18:AD18"/>
    <mergeCell ref="C21:N21"/>
    <mergeCell ref="O21:Q21"/>
    <mergeCell ref="R21:V21"/>
    <mergeCell ref="W21:AD21"/>
    <mergeCell ref="C22:N22"/>
    <mergeCell ref="O22:Q22"/>
    <mergeCell ref="R22:V22"/>
    <mergeCell ref="W22:AD22"/>
    <mergeCell ref="C19:N19"/>
    <mergeCell ref="O19:Q19"/>
    <mergeCell ref="R19:V19"/>
    <mergeCell ref="W19:AD19"/>
    <mergeCell ref="C20:N20"/>
    <mergeCell ref="O20:Q20"/>
    <mergeCell ref="C14:N14"/>
    <mergeCell ref="O14:Q14"/>
    <mergeCell ref="R14:V14"/>
    <mergeCell ref="W14:AD14"/>
    <mergeCell ref="C15:N15"/>
    <mergeCell ref="O15:Q15"/>
    <mergeCell ref="R15:V15"/>
    <mergeCell ref="W15:AD15"/>
    <mergeCell ref="C12:N12"/>
    <mergeCell ref="O12:Q12"/>
    <mergeCell ref="R12:V12"/>
    <mergeCell ref="W12:AD12"/>
    <mergeCell ref="C13:N13"/>
    <mergeCell ref="O13:Q13"/>
    <mergeCell ref="R13:V13"/>
    <mergeCell ref="W13:AD13"/>
    <mergeCell ref="C11:N11"/>
    <mergeCell ref="O11:Q11"/>
    <mergeCell ref="R11:V11"/>
    <mergeCell ref="W11:AD11"/>
    <mergeCell ref="C8:N8"/>
    <mergeCell ref="O8:Q8"/>
    <mergeCell ref="R8:V8"/>
    <mergeCell ref="W8:AD8"/>
    <mergeCell ref="C9:N9"/>
    <mergeCell ref="O9:Q9"/>
    <mergeCell ref="R9:V9"/>
    <mergeCell ref="W9:AD9"/>
    <mergeCell ref="A1:AF1"/>
    <mergeCell ref="A2:AF2"/>
    <mergeCell ref="A4:AF4"/>
    <mergeCell ref="B6:AD6"/>
    <mergeCell ref="C7:N7"/>
    <mergeCell ref="O7:Q7"/>
    <mergeCell ref="R7:V7"/>
    <mergeCell ref="W7:AD7"/>
    <mergeCell ref="C10:N10"/>
    <mergeCell ref="O10:Q10"/>
    <mergeCell ref="R10:V10"/>
    <mergeCell ref="W10:AD10"/>
  </mergeCells>
  <phoneticPr fontId="7"/>
  <printOptions horizontalCentered="1"/>
  <pageMargins left="0.59055118110236215" right="0.59055118110236215" top="0.59055118110236215" bottom="0.59055118110236215" header="0.39370078740157483" footer="0.27559055118110237"/>
  <pageSetup paperSize="9" scale="23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car_op15</cp:lastModifiedBy>
  <cp:revision/>
  <dcterms:created xsi:type="dcterms:W3CDTF">2020-12-14T04:29:59Z</dcterms:created>
  <dcterms:modified xsi:type="dcterms:W3CDTF">2024-12-19T04:07:42Z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