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14" documentId="13_ncr:1_{CBEA01EA-0EAC-45C3-B770-F816E4AB0651}" xr6:coauthVersionLast="47" xr6:coauthVersionMax="47" xr10:uidLastSave="{2B245E29-E17B-4B78-B756-B531AA513339}"/>
  <bookViews>
    <workbookView xWindow="0" yWindow="0" windowWidth="28800" windowHeight="12135" tabRatio="725" firstSheet="1" activeTab="1" xr2:uid="{00000000-000D-0000-FFFF-FFFF00000000}"/>
  </bookViews>
  <sheets>
    <sheet name="見本" sheetId="20" r:id="rId1"/>
    <sheet name="入力シート" sheetId="13" r:id="rId2"/>
    <sheet name="交付申請兼実績報告書" sheetId="16" r:id="rId3"/>
    <sheet name="別紙" sheetId="1" r:id="rId4"/>
    <sheet name="請求書" sheetId="11" r:id="rId5"/>
    <sheet name="検収調書" sheetId="14" r:id="rId6"/>
  </sheets>
  <definedNames>
    <definedName name="_xlnm.Print_Area" localSheetId="5">検収調書!$B$1:$AI$68</definedName>
    <definedName name="_xlnm.Print_Area" localSheetId="0">見本!$A$1:$BF$138</definedName>
    <definedName name="_xlnm.Print_Area" localSheetId="2">交付申請兼実績報告書!$A$1:$AI$40</definedName>
    <definedName name="_xlnm.Print_Area" localSheetId="4">請求書!$A$1:$AI$41</definedName>
    <definedName name="_xlnm.Print_Area" localSheetId="1">入力シート!$A$1:$BF$138</definedName>
    <definedName name="_xlnm.Print_Area" localSheetId="3">別紙!$B$1:$BB$100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5" i="20" l="1"/>
  <c r="X65" i="20" s="1"/>
  <c r="V66" i="20"/>
  <c r="X66" i="20" s="1"/>
  <c r="V67" i="20"/>
  <c r="V68" i="20"/>
  <c r="V69" i="20"/>
  <c r="V70" i="20"/>
  <c r="V71" i="20"/>
  <c r="V72" i="20"/>
  <c r="V73" i="20"/>
  <c r="V64" i="20"/>
  <c r="X64" i="20" s="1"/>
  <c r="V64" i="13"/>
  <c r="X67" i="20"/>
  <c r="X68" i="20"/>
  <c r="X69" i="20"/>
  <c r="X70" i="20"/>
  <c r="X71" i="20"/>
  <c r="X72" i="20"/>
  <c r="X73" i="20"/>
  <c r="AU66" i="13"/>
  <c r="AU67" i="13"/>
  <c r="AU68" i="13"/>
  <c r="AU69" i="13"/>
  <c r="AU70" i="13"/>
  <c r="AU71" i="13"/>
  <c r="AU72" i="13"/>
  <c r="AU73" i="13"/>
  <c r="AR66" i="13"/>
  <c r="AR67" i="13"/>
  <c r="AR68" i="13"/>
  <c r="AR69" i="13"/>
  <c r="AR70" i="13"/>
  <c r="AR71" i="13"/>
  <c r="AR72" i="13"/>
  <c r="AR73" i="13"/>
  <c r="X69" i="13"/>
  <c r="X70" i="13"/>
  <c r="X71" i="13"/>
  <c r="X72" i="13"/>
  <c r="X73" i="13"/>
  <c r="X64" i="13"/>
  <c r="V65" i="13"/>
  <c r="X65" i="13" s="1"/>
  <c r="AU65" i="13" s="1"/>
  <c r="V66" i="13"/>
  <c r="X66" i="13" s="1"/>
  <c r="V67" i="13"/>
  <c r="X67" i="13" s="1"/>
  <c r="V68" i="13"/>
  <c r="X68" i="13" s="1"/>
  <c r="V69" i="13"/>
  <c r="V70" i="13"/>
  <c r="V71" i="13"/>
  <c r="V72" i="13"/>
  <c r="V73" i="13"/>
  <c r="AR65" i="13" l="1"/>
  <c r="AP100" i="1"/>
  <c r="AP99" i="1"/>
  <c r="AK99" i="1"/>
  <c r="AK100" i="1"/>
  <c r="AC100" i="1"/>
  <c r="AC99" i="1"/>
  <c r="X100" i="1"/>
  <c r="X99" i="1"/>
  <c r="S100" i="1"/>
  <c r="S99" i="1"/>
  <c r="K100" i="1"/>
  <c r="K99" i="1"/>
  <c r="F26" i="14"/>
  <c r="C111" i="13" l="1"/>
  <c r="C120" i="20"/>
  <c r="C119" i="20"/>
  <c r="C118" i="20"/>
  <c r="C117" i="20"/>
  <c r="C116" i="20"/>
  <c r="C115" i="20"/>
  <c r="C114" i="20"/>
  <c r="C113" i="20"/>
  <c r="C112" i="20"/>
  <c r="C111" i="20"/>
  <c r="AU73" i="20"/>
  <c r="AR73" i="20"/>
  <c r="AO73" i="20"/>
  <c r="AL73" i="20"/>
  <c r="B73" i="20"/>
  <c r="B105" i="20" s="1"/>
  <c r="AU72" i="20"/>
  <c r="AR72" i="20"/>
  <c r="AO72" i="20"/>
  <c r="AL72" i="20"/>
  <c r="B72" i="20"/>
  <c r="B102" i="20" s="1"/>
  <c r="AU71" i="20"/>
  <c r="AR71" i="20"/>
  <c r="AO71" i="20"/>
  <c r="AL71" i="20"/>
  <c r="B71" i="20"/>
  <c r="B99" i="20" s="1"/>
  <c r="AU70" i="20"/>
  <c r="AR70" i="20"/>
  <c r="AO70" i="20"/>
  <c r="AL70" i="20"/>
  <c r="B70" i="20"/>
  <c r="B96" i="20" s="1"/>
  <c r="AU69" i="20"/>
  <c r="AR69" i="20"/>
  <c r="AO69" i="20"/>
  <c r="AL69" i="20"/>
  <c r="B69" i="20"/>
  <c r="B93" i="20" s="1"/>
  <c r="AU68" i="20"/>
  <c r="AR68" i="20"/>
  <c r="AO68" i="20"/>
  <c r="AL68" i="20"/>
  <c r="B68" i="20"/>
  <c r="B90" i="20" s="1"/>
  <c r="AL67" i="20"/>
  <c r="AR67" i="20" s="1"/>
  <c r="B67" i="20"/>
  <c r="B87" i="20" s="1"/>
  <c r="B66" i="20"/>
  <c r="B84" i="20" s="1"/>
  <c r="B65" i="20"/>
  <c r="B81" i="20" s="1"/>
  <c r="B64" i="20"/>
  <c r="B78" i="20" s="1"/>
  <c r="BE59" i="20"/>
  <c r="AY59" i="20"/>
  <c r="AV59" i="20"/>
  <c r="AG59" i="20"/>
  <c r="AM59" i="20" s="1"/>
  <c r="AD59" i="20"/>
  <c r="BE58" i="20"/>
  <c r="AY58" i="20"/>
  <c r="AV58" i="20"/>
  <c r="AG58" i="20"/>
  <c r="AD58" i="20"/>
  <c r="BE57" i="20"/>
  <c r="AY57" i="20"/>
  <c r="AV57" i="20"/>
  <c r="AG57" i="20"/>
  <c r="AJ57" i="20" s="1"/>
  <c r="AD57" i="20"/>
  <c r="BB57" i="20" s="1"/>
  <c r="AO67" i="20" s="1"/>
  <c r="AU67" i="20" s="1"/>
  <c r="BE56" i="20"/>
  <c r="AY56" i="20"/>
  <c r="AV56" i="20"/>
  <c r="AG56" i="20"/>
  <c r="AD56" i="20"/>
  <c r="BB56" i="20" s="1"/>
  <c r="BE55" i="20"/>
  <c r="AY55" i="20"/>
  <c r="AV55" i="20"/>
  <c r="AG55" i="20"/>
  <c r="AM55" i="20" s="1"/>
  <c r="AD55" i="20"/>
  <c r="BB55" i="20" s="1"/>
  <c r="BE54" i="20"/>
  <c r="AY54" i="20"/>
  <c r="AV54" i="20"/>
  <c r="AG54" i="20"/>
  <c r="AM54" i="20" s="1"/>
  <c r="AD54" i="20"/>
  <c r="BE53" i="20"/>
  <c r="AY53" i="20"/>
  <c r="AV53" i="20"/>
  <c r="AG53" i="20"/>
  <c r="AJ53" i="20" s="1"/>
  <c r="AD53" i="20"/>
  <c r="BB53" i="20" s="1"/>
  <c r="BE52" i="20"/>
  <c r="AY52" i="20"/>
  <c r="AV52" i="20"/>
  <c r="AG52" i="20"/>
  <c r="AM52" i="20" s="1"/>
  <c r="AD52" i="20"/>
  <c r="BB52" i="20" s="1"/>
  <c r="BE51" i="20"/>
  <c r="AY51" i="20"/>
  <c r="AV51" i="20"/>
  <c r="AG51" i="20"/>
  <c r="AM51" i="20" s="1"/>
  <c r="AD51" i="20"/>
  <c r="BB51" i="20" s="1"/>
  <c r="BE50" i="20"/>
  <c r="AY50" i="20"/>
  <c r="AV50" i="20"/>
  <c r="AG50" i="20"/>
  <c r="AM50" i="20" s="1"/>
  <c r="AD50" i="20"/>
  <c r="BE49" i="20"/>
  <c r="AY49" i="20"/>
  <c r="AV49" i="20"/>
  <c r="AG49" i="20"/>
  <c r="AJ49" i="20" s="1"/>
  <c r="AD49" i="20"/>
  <c r="AP49" i="20" s="1"/>
  <c r="BE48" i="20"/>
  <c r="AY48" i="20"/>
  <c r="AV48" i="20"/>
  <c r="AG48" i="20"/>
  <c r="AD48" i="20"/>
  <c r="BB48" i="20" s="1"/>
  <c r="BE47" i="20"/>
  <c r="AY47" i="20"/>
  <c r="AL65" i="20" s="1"/>
  <c r="AR65" i="20" s="1"/>
  <c r="AV47" i="20"/>
  <c r="AG47" i="20"/>
  <c r="AM47" i="20" s="1"/>
  <c r="AD47" i="20"/>
  <c r="BB47" i="20" s="1"/>
  <c r="AO65" i="20" s="1"/>
  <c r="AU65" i="20" s="1"/>
  <c r="BE46" i="20"/>
  <c r="AY46" i="20"/>
  <c r="AV46" i="20"/>
  <c r="AG46" i="20"/>
  <c r="AD46" i="20"/>
  <c r="BE45" i="20"/>
  <c r="AY45" i="20"/>
  <c r="AV45" i="20"/>
  <c r="AG45" i="20"/>
  <c r="AJ45" i="20" s="1"/>
  <c r="AD45" i="20"/>
  <c r="BB45" i="20" s="1"/>
  <c r="BE44" i="20"/>
  <c r="AY44" i="20"/>
  <c r="AV44" i="20"/>
  <c r="AG44" i="20"/>
  <c r="AD44" i="20"/>
  <c r="BB44" i="20" s="1"/>
  <c r="BE43" i="20"/>
  <c r="AY43" i="20"/>
  <c r="AV43" i="20"/>
  <c r="AG43" i="20"/>
  <c r="AM43" i="20" s="1"/>
  <c r="AD43" i="20"/>
  <c r="BB43" i="20" s="1"/>
  <c r="BE42" i="20"/>
  <c r="AY42" i="20"/>
  <c r="AL64" i="20" s="1"/>
  <c r="AR64" i="20" s="1"/>
  <c r="AV42" i="20"/>
  <c r="AG42" i="20"/>
  <c r="AD42" i="20"/>
  <c r="C37" i="20"/>
  <c r="N36" i="20"/>
  <c r="N35" i="20"/>
  <c r="AF34" i="20"/>
  <c r="N34" i="20"/>
  <c r="N33" i="20"/>
  <c r="AA32" i="20"/>
  <c r="X32" i="20"/>
  <c r="N32" i="20"/>
  <c r="X31" i="20"/>
  <c r="N31" i="20"/>
  <c r="X30" i="20"/>
  <c r="N30" i="20"/>
  <c r="N29" i="20"/>
  <c r="N28" i="20"/>
  <c r="N27" i="20"/>
  <c r="N26" i="20"/>
  <c r="N25" i="20"/>
  <c r="N24" i="20"/>
  <c r="N23" i="20"/>
  <c r="N22" i="20"/>
  <c r="N21" i="20"/>
  <c r="N20" i="20"/>
  <c r="N19" i="20"/>
  <c r="AA31" i="20" s="1"/>
  <c r="N18" i="20"/>
  <c r="N17" i="20"/>
  <c r="AM42" i="20" l="1"/>
  <c r="AJ42" i="20"/>
  <c r="AM44" i="20"/>
  <c r="AJ44" i="20"/>
  <c r="AM46" i="20"/>
  <c r="AJ46" i="20"/>
  <c r="AJ48" i="20"/>
  <c r="AM48" i="20"/>
  <c r="AM56" i="20"/>
  <c r="AJ56" i="20"/>
  <c r="AM58" i="20"/>
  <c r="AJ58" i="20"/>
  <c r="AJ54" i="20"/>
  <c r="AP42" i="20"/>
  <c r="AM45" i="20"/>
  <c r="AM49" i="20"/>
  <c r="AA30" i="20"/>
  <c r="AP46" i="20"/>
  <c r="BB49" i="20"/>
  <c r="AJ50" i="20"/>
  <c r="AP50" i="20" s="1"/>
  <c r="AM53" i="20"/>
  <c r="AP45" i="20"/>
  <c r="N37" i="20"/>
  <c r="AL66" i="20"/>
  <c r="AR66" i="20" s="1"/>
  <c r="AP54" i="20"/>
  <c r="AM57" i="20"/>
  <c r="AJ52" i="20"/>
  <c r="AP52" i="20" s="1"/>
  <c r="AP53" i="20"/>
  <c r="AP58" i="20"/>
  <c r="AP57" i="20"/>
  <c r="AP48" i="20"/>
  <c r="BB42" i="20"/>
  <c r="AO64" i="20" s="1"/>
  <c r="AU64" i="20" s="1"/>
  <c r="AJ43" i="20"/>
  <c r="AP43" i="20" s="1"/>
  <c r="BB46" i="20"/>
  <c r="AJ47" i="20"/>
  <c r="AP47" i="20" s="1"/>
  <c r="BB50" i="20"/>
  <c r="AO66" i="20" s="1"/>
  <c r="AU66" i="20" s="1"/>
  <c r="AJ51" i="20"/>
  <c r="AP51" i="20" s="1"/>
  <c r="BB54" i="20"/>
  <c r="AJ55" i="20"/>
  <c r="AP55" i="20" s="1"/>
  <c r="BB58" i="20"/>
  <c r="AJ59" i="20"/>
  <c r="AP59" i="20" s="1"/>
  <c r="AP44" i="20"/>
  <c r="AP56" i="20"/>
  <c r="BB59" i="20"/>
  <c r="M33" i="1"/>
  <c r="R33" i="1"/>
  <c r="Y33" i="1"/>
  <c r="E12" i="14" l="1"/>
  <c r="E13" i="14"/>
  <c r="E14" i="14"/>
  <c r="E15" i="14"/>
  <c r="E16" i="14"/>
  <c r="E17" i="14"/>
  <c r="E18" i="14"/>
  <c r="E19" i="14"/>
  <c r="E20" i="14"/>
  <c r="E11" i="14"/>
  <c r="AV47" i="13" l="1"/>
  <c r="B65" i="13" l="1"/>
  <c r="B66" i="13"/>
  <c r="B67" i="13"/>
  <c r="B68" i="13"/>
  <c r="B69" i="13"/>
  <c r="C29" i="1" s="1"/>
  <c r="B70" i="13"/>
  <c r="C30" i="1" s="1"/>
  <c r="B71" i="13"/>
  <c r="C31" i="1" s="1"/>
  <c r="B72" i="13"/>
  <c r="C32" i="1" s="1"/>
  <c r="B73" i="13"/>
  <c r="C33" i="1" s="1"/>
  <c r="M29" i="1"/>
  <c r="R29" i="1"/>
  <c r="Y29" i="1"/>
  <c r="M30" i="1"/>
  <c r="R30" i="1"/>
  <c r="Y30" i="1"/>
  <c r="M31" i="1"/>
  <c r="R31" i="1"/>
  <c r="Y31" i="1"/>
  <c r="M32" i="1"/>
  <c r="R32" i="1"/>
  <c r="Y32" i="1"/>
  <c r="Y24" i="1"/>
  <c r="R24" i="1"/>
  <c r="M24" i="1"/>
  <c r="C112" i="13"/>
  <c r="C113" i="13"/>
  <c r="C114" i="13"/>
  <c r="C115" i="13"/>
  <c r="C116" i="13"/>
  <c r="C117" i="13"/>
  <c r="C118" i="13"/>
  <c r="C119" i="13"/>
  <c r="C120" i="13"/>
  <c r="AV42" i="13" l="1"/>
  <c r="U14" i="11"/>
  <c r="U12" i="11"/>
  <c r="U11" i="11"/>
  <c r="T11" i="16"/>
  <c r="T9" i="16"/>
  <c r="T8" i="16"/>
  <c r="Z2" i="16"/>
  <c r="Z3" i="16"/>
  <c r="X61" i="14" l="1"/>
  <c r="J61" i="14"/>
  <c r="X59" i="14"/>
  <c r="J59" i="14"/>
  <c r="D57" i="14"/>
  <c r="T20" i="14"/>
  <c r="Q20" i="14"/>
  <c r="T19" i="14"/>
  <c r="Q19" i="14"/>
  <c r="T18" i="14"/>
  <c r="Q18" i="14"/>
  <c r="T17" i="14"/>
  <c r="Q17" i="14"/>
  <c r="T16" i="14"/>
  <c r="Q16" i="14"/>
  <c r="T15" i="14"/>
  <c r="Q15" i="14"/>
  <c r="T14" i="14"/>
  <c r="Q14" i="14"/>
  <c r="T13" i="14"/>
  <c r="Q13" i="14"/>
  <c r="T12" i="14"/>
  <c r="Q12" i="14"/>
  <c r="T11" i="14"/>
  <c r="Q11" i="14"/>
  <c r="AB41" i="11"/>
  <c r="Q41" i="11"/>
  <c r="AB40" i="11"/>
  <c r="Q40" i="11"/>
  <c r="Q38" i="11"/>
  <c r="Q36" i="11"/>
  <c r="Z34" i="11"/>
  <c r="R34" i="11"/>
  <c r="Q32" i="11"/>
  <c r="Q31" i="11"/>
  <c r="Q29" i="11"/>
  <c r="Q28" i="11"/>
  <c r="K97" i="1"/>
  <c r="K96" i="1"/>
  <c r="AE80" i="1"/>
  <c r="Y80" i="1"/>
  <c r="R80" i="1"/>
  <c r="AE79" i="1"/>
  <c r="X79" i="1"/>
  <c r="AE77" i="1"/>
  <c r="Y77" i="1"/>
  <c r="R77" i="1"/>
  <c r="AE76" i="1"/>
  <c r="X76" i="1"/>
  <c r="AE74" i="1"/>
  <c r="Y74" i="1"/>
  <c r="R74" i="1"/>
  <c r="AE73" i="1"/>
  <c r="X73" i="1"/>
  <c r="AE71" i="1"/>
  <c r="Y71" i="1"/>
  <c r="R71" i="1"/>
  <c r="AE70" i="1"/>
  <c r="X70" i="1"/>
  <c r="AE68" i="1"/>
  <c r="Y68" i="1"/>
  <c r="R68" i="1"/>
  <c r="AE67" i="1"/>
  <c r="X67" i="1"/>
  <c r="AE65" i="1"/>
  <c r="Y65" i="1"/>
  <c r="R65" i="1"/>
  <c r="AE64" i="1"/>
  <c r="X64" i="1"/>
  <c r="AE62" i="1"/>
  <c r="Y62" i="1"/>
  <c r="R62" i="1"/>
  <c r="AE61" i="1"/>
  <c r="X61" i="1"/>
  <c r="AE59" i="1"/>
  <c r="Y59" i="1"/>
  <c r="R59" i="1"/>
  <c r="AE58" i="1"/>
  <c r="X58" i="1"/>
  <c r="AE56" i="1"/>
  <c r="Y56" i="1"/>
  <c r="R56" i="1"/>
  <c r="AE55" i="1"/>
  <c r="X55" i="1"/>
  <c r="AE53" i="1"/>
  <c r="Y53" i="1"/>
  <c r="R53" i="1"/>
  <c r="AE52" i="1"/>
  <c r="X52" i="1"/>
  <c r="AH47" i="1"/>
  <c r="AB47" i="1"/>
  <c r="X47" i="1"/>
  <c r="U47" i="1"/>
  <c r="Q47" i="1"/>
  <c r="K47" i="1"/>
  <c r="G47" i="1"/>
  <c r="D47" i="1"/>
  <c r="AH46" i="1"/>
  <c r="AB46" i="1"/>
  <c r="X46" i="1"/>
  <c r="U46" i="1"/>
  <c r="Q46" i="1"/>
  <c r="K46" i="1"/>
  <c r="G46" i="1"/>
  <c r="D46" i="1"/>
  <c r="AH45" i="1"/>
  <c r="AB45" i="1"/>
  <c r="X45" i="1"/>
  <c r="U45" i="1"/>
  <c r="Q45" i="1"/>
  <c r="K45" i="1"/>
  <c r="G45" i="1"/>
  <c r="D45" i="1"/>
  <c r="AX44" i="1"/>
  <c r="AH44" i="1"/>
  <c r="AB44" i="1"/>
  <c r="X44" i="1"/>
  <c r="U44" i="1"/>
  <c r="Q44" i="1"/>
  <c r="K44" i="1"/>
  <c r="G44" i="1"/>
  <c r="D44" i="1"/>
  <c r="AX43" i="1"/>
  <c r="AH43" i="1"/>
  <c r="AB43" i="1"/>
  <c r="X43" i="1"/>
  <c r="U43" i="1"/>
  <c r="Q43" i="1"/>
  <c r="K43" i="1"/>
  <c r="G43" i="1"/>
  <c r="D43" i="1"/>
  <c r="AX42" i="1"/>
  <c r="AH42" i="1"/>
  <c r="AB42" i="1"/>
  <c r="X42" i="1"/>
  <c r="U42" i="1"/>
  <c r="Q42" i="1"/>
  <c r="K42" i="1"/>
  <c r="G42" i="1"/>
  <c r="D42" i="1"/>
  <c r="AH41" i="1"/>
  <c r="AB41" i="1"/>
  <c r="X41" i="1"/>
  <c r="U41" i="1"/>
  <c r="Q41" i="1"/>
  <c r="K41" i="1"/>
  <c r="G41" i="1"/>
  <c r="D41" i="1"/>
  <c r="AH40" i="1"/>
  <c r="AB40" i="1"/>
  <c r="X40" i="1"/>
  <c r="U40" i="1"/>
  <c r="Q40" i="1"/>
  <c r="K40" i="1"/>
  <c r="G40" i="1"/>
  <c r="D40" i="1"/>
  <c r="AH39" i="1"/>
  <c r="AB39" i="1"/>
  <c r="X39" i="1"/>
  <c r="U39" i="1"/>
  <c r="Q39" i="1"/>
  <c r="K39" i="1"/>
  <c r="G39" i="1"/>
  <c r="D39" i="1"/>
  <c r="AH38" i="1"/>
  <c r="AB38" i="1"/>
  <c r="X38" i="1"/>
  <c r="U38" i="1"/>
  <c r="Q38" i="1"/>
  <c r="K38" i="1"/>
  <c r="G38" i="1"/>
  <c r="D38" i="1"/>
  <c r="R28" i="1"/>
  <c r="M28" i="1"/>
  <c r="R27" i="1"/>
  <c r="M27" i="1"/>
  <c r="R26" i="1"/>
  <c r="M26" i="1"/>
  <c r="R25" i="1"/>
  <c r="M25" i="1"/>
  <c r="AF19" i="1"/>
  <c r="Q90" i="1" s="1"/>
  <c r="AS18" i="1"/>
  <c r="AN18" i="1"/>
  <c r="D18" i="1"/>
  <c r="AS17" i="1"/>
  <c r="AN17" i="1"/>
  <c r="D17" i="1"/>
  <c r="AS16" i="1"/>
  <c r="AN16" i="1"/>
  <c r="D16" i="1"/>
  <c r="AS15" i="1"/>
  <c r="AN15" i="1"/>
  <c r="D15" i="1"/>
  <c r="AS14" i="1"/>
  <c r="AN14" i="1"/>
  <c r="D14" i="1"/>
  <c r="AS13" i="1"/>
  <c r="AN13" i="1"/>
  <c r="D13" i="1"/>
  <c r="AS12" i="1"/>
  <c r="AN12" i="1"/>
  <c r="D12" i="1"/>
  <c r="AS11" i="1"/>
  <c r="AN11" i="1"/>
  <c r="D11" i="1"/>
  <c r="AS10" i="1"/>
  <c r="AN10" i="1"/>
  <c r="D10" i="1"/>
  <c r="AS9" i="1"/>
  <c r="AN9" i="1"/>
  <c r="D9" i="1"/>
  <c r="W33" i="1"/>
  <c r="W29" i="1"/>
  <c r="Y28" i="1"/>
  <c r="W28" i="1"/>
  <c r="Y27" i="1"/>
  <c r="W27" i="1"/>
  <c r="W24" i="1"/>
  <c r="B64" i="13"/>
  <c r="C24" i="1" s="1"/>
  <c r="BE59" i="13"/>
  <c r="AY59" i="13"/>
  <c r="AV59" i="13"/>
  <c r="AG59" i="13"/>
  <c r="AD59" i="13"/>
  <c r="BE58" i="13"/>
  <c r="AY58" i="13"/>
  <c r="AV58" i="13"/>
  <c r="AG58" i="13"/>
  <c r="AD58" i="13"/>
  <c r="BE57" i="13"/>
  <c r="AY57" i="13"/>
  <c r="AV57" i="13"/>
  <c r="AG57" i="13"/>
  <c r="AD57" i="13"/>
  <c r="BE56" i="13"/>
  <c r="AY56" i="13"/>
  <c r="AV56" i="13"/>
  <c r="AG56" i="13"/>
  <c r="AD56" i="13"/>
  <c r="BE55" i="13"/>
  <c r="AY55" i="13"/>
  <c r="AV55" i="13"/>
  <c r="AG55" i="13"/>
  <c r="AD55" i="13"/>
  <c r="BE54" i="13"/>
  <c r="AY54" i="13"/>
  <c r="AV54" i="13"/>
  <c r="AG54" i="13"/>
  <c r="AD54" i="13"/>
  <c r="BE53" i="13"/>
  <c r="AY53" i="13"/>
  <c r="AV53" i="13"/>
  <c r="AG53" i="13"/>
  <c r="AD53" i="13"/>
  <c r="BE52" i="13"/>
  <c r="AY52" i="13"/>
  <c r="AV52" i="13"/>
  <c r="AG52" i="13"/>
  <c r="AD52" i="13"/>
  <c r="BE51" i="13"/>
  <c r="Y20" i="14" s="1"/>
  <c r="AY51" i="13"/>
  <c r="AL73" i="13" s="1"/>
  <c r="AV51" i="13"/>
  <c r="AJ18" i="1" s="1"/>
  <c r="AG51" i="13"/>
  <c r="AD51" i="13"/>
  <c r="BE50" i="13"/>
  <c r="V17" i="1" s="1"/>
  <c r="U17" i="1" s="1"/>
  <c r="AY50" i="13"/>
  <c r="Q17" i="1" s="1"/>
  <c r="AV50" i="13"/>
  <c r="AG50" i="13"/>
  <c r="AD50" i="13"/>
  <c r="BE49" i="13"/>
  <c r="V16" i="1" s="1"/>
  <c r="U16" i="1" s="1"/>
  <c r="AY49" i="13"/>
  <c r="Q16" i="1" s="1"/>
  <c r="AV49" i="13"/>
  <c r="AJ16" i="1" s="1"/>
  <c r="AG49" i="13"/>
  <c r="AD49" i="13"/>
  <c r="BE48" i="13"/>
  <c r="V15" i="1" s="1"/>
  <c r="U15" i="1" s="1"/>
  <c r="AY48" i="13"/>
  <c r="Q15" i="1" s="1"/>
  <c r="AV48" i="13"/>
  <c r="AJ15" i="1" s="1"/>
  <c r="AG48" i="13"/>
  <c r="AD48" i="13"/>
  <c r="BE47" i="13"/>
  <c r="Y16" i="14" s="1"/>
  <c r="AY47" i="13"/>
  <c r="AL69" i="13" s="1"/>
  <c r="AG47" i="13"/>
  <c r="AD47" i="13"/>
  <c r="BE46" i="13"/>
  <c r="V13" i="1" s="1"/>
  <c r="U13" i="1" s="1"/>
  <c r="AY46" i="13"/>
  <c r="Q13" i="1" s="1"/>
  <c r="AV46" i="13"/>
  <c r="AJ13" i="1" s="1"/>
  <c r="AG46" i="13"/>
  <c r="AD46" i="13"/>
  <c r="BE45" i="13"/>
  <c r="AY45" i="13"/>
  <c r="Q12" i="1" s="1"/>
  <c r="AV45" i="13"/>
  <c r="AJ12" i="1" s="1"/>
  <c r="AG45" i="13"/>
  <c r="AD45" i="13"/>
  <c r="BE44" i="13"/>
  <c r="AY44" i="13"/>
  <c r="AV44" i="13"/>
  <c r="AG44" i="13"/>
  <c r="AD44" i="13"/>
  <c r="BE43" i="13"/>
  <c r="AY43" i="13"/>
  <c r="AV43" i="13"/>
  <c r="AG43" i="13"/>
  <c r="AD43" i="13"/>
  <c r="BE42" i="13"/>
  <c r="AY42" i="13"/>
  <c r="AJ9" i="1"/>
  <c r="AG42" i="13"/>
  <c r="AD42" i="13"/>
  <c r="C37" i="13"/>
  <c r="AS38" i="1" s="1"/>
  <c r="N36" i="13"/>
  <c r="AF47" i="1" s="1"/>
  <c r="N35" i="13"/>
  <c r="AF46" i="1" s="1"/>
  <c r="AF34" i="13"/>
  <c r="AS40" i="1" s="1"/>
  <c r="N34" i="13"/>
  <c r="AF45" i="1" s="1"/>
  <c r="N33" i="13"/>
  <c r="AF44" i="1" s="1"/>
  <c r="AA32" i="13"/>
  <c r="X32" i="13"/>
  <c r="N32" i="13"/>
  <c r="AF43" i="1" s="1"/>
  <c r="X31" i="13"/>
  <c r="N31" i="13"/>
  <c r="AF42" i="1" s="1"/>
  <c r="X30" i="13"/>
  <c r="N30" i="13"/>
  <c r="AF41" i="1" s="1"/>
  <c r="N29" i="13"/>
  <c r="AF40" i="1" s="1"/>
  <c r="N28" i="13"/>
  <c r="AF39" i="1" s="1"/>
  <c r="N27" i="13"/>
  <c r="AF38" i="1" s="1"/>
  <c r="N26" i="13"/>
  <c r="O47" i="1" s="1"/>
  <c r="N25" i="13"/>
  <c r="N24" i="13"/>
  <c r="O45" i="1" s="1"/>
  <c r="N23" i="13"/>
  <c r="O44" i="1" s="1"/>
  <c r="N22" i="13"/>
  <c r="O43" i="1" s="1"/>
  <c r="N21" i="13"/>
  <c r="O42" i="1" s="1"/>
  <c r="N20" i="13"/>
  <c r="O41" i="1" s="1"/>
  <c r="N19" i="13"/>
  <c r="O40" i="1" s="1"/>
  <c r="N18" i="13"/>
  <c r="O39" i="1" s="1"/>
  <c r="N17" i="13"/>
  <c r="V12" i="1" l="1"/>
  <c r="U12" i="1" s="1"/>
  <c r="W30" i="1"/>
  <c r="W31" i="1"/>
  <c r="W32" i="1"/>
  <c r="Y15" i="14"/>
  <c r="AJ11" i="1"/>
  <c r="Q18" i="1"/>
  <c r="Y19" i="14"/>
  <c r="AL68" i="13"/>
  <c r="AL72" i="13"/>
  <c r="Q14" i="1"/>
  <c r="Y17" i="14"/>
  <c r="AJ10" i="1"/>
  <c r="AL67" i="13"/>
  <c r="AL71" i="13"/>
  <c r="V14" i="1"/>
  <c r="U14" i="1" s="1"/>
  <c r="V18" i="1"/>
  <c r="U18" i="1" s="1"/>
  <c r="AL70" i="13"/>
  <c r="AJ14" i="1"/>
  <c r="Y14" i="14"/>
  <c r="Y18" i="14"/>
  <c r="AJ17" i="1"/>
  <c r="D17" i="14"/>
  <c r="D16" i="14"/>
  <c r="D20" i="14"/>
  <c r="D15" i="14"/>
  <c r="D19" i="14"/>
  <c r="D11" i="14"/>
  <c r="D12" i="14"/>
  <c r="D13" i="14"/>
  <c r="D14" i="14"/>
  <c r="D18" i="14"/>
  <c r="O38" i="1"/>
  <c r="AA30" i="13"/>
  <c r="AA31" i="13"/>
  <c r="BB42" i="13"/>
  <c r="AM42" i="13"/>
  <c r="AJ42" i="13"/>
  <c r="Q9" i="1"/>
  <c r="AL64" i="13"/>
  <c r="AR64" i="13" s="1"/>
  <c r="Y11" i="14"/>
  <c r="V9" i="1"/>
  <c r="U9" i="1" s="1"/>
  <c r="BB43" i="13"/>
  <c r="AM43" i="13"/>
  <c r="AJ43" i="13"/>
  <c r="AP43" i="13" s="1"/>
  <c r="BB44" i="13"/>
  <c r="AM44" i="13"/>
  <c r="AJ44" i="13"/>
  <c r="AP44" i="13" s="1"/>
  <c r="BB45" i="13"/>
  <c r="AM45" i="13"/>
  <c r="AJ45" i="13"/>
  <c r="BB46" i="13"/>
  <c r="AM46" i="13"/>
  <c r="AJ46" i="13"/>
  <c r="BB47" i="13"/>
  <c r="AM47" i="13"/>
  <c r="AJ47" i="13"/>
  <c r="AN16" i="14" s="1"/>
  <c r="Q10" i="1"/>
  <c r="AL65" i="13"/>
  <c r="Y12" i="14"/>
  <c r="V10" i="1"/>
  <c r="U10" i="1" s="1"/>
  <c r="BB48" i="13"/>
  <c r="AM48" i="13"/>
  <c r="AJ48" i="13"/>
  <c r="BB49" i="13"/>
  <c r="AM49" i="13"/>
  <c r="AJ49" i="13"/>
  <c r="BB50" i="13"/>
  <c r="AM50" i="13"/>
  <c r="AJ50" i="13"/>
  <c r="AN19" i="14" s="1"/>
  <c r="Q11" i="1"/>
  <c r="AL66" i="13"/>
  <c r="Y13" i="14"/>
  <c r="V11" i="1"/>
  <c r="U11" i="1" s="1"/>
  <c r="BB51" i="13"/>
  <c r="AM51" i="13"/>
  <c r="AJ51" i="13"/>
  <c r="BB52" i="13"/>
  <c r="AM52" i="13"/>
  <c r="AJ52" i="13"/>
  <c r="BB53" i="13"/>
  <c r="AM53" i="13"/>
  <c r="AJ53" i="13"/>
  <c r="BB54" i="13"/>
  <c r="AM54" i="13"/>
  <c r="AJ54" i="13"/>
  <c r="BB55" i="13"/>
  <c r="AM55" i="13"/>
  <c r="AJ55" i="13"/>
  <c r="BB56" i="13"/>
  <c r="AM56" i="13"/>
  <c r="AJ56" i="13"/>
  <c r="BB57" i="13"/>
  <c r="AM57" i="13"/>
  <c r="AJ57" i="13"/>
  <c r="BB58" i="13"/>
  <c r="AM58" i="13"/>
  <c r="AJ58" i="13"/>
  <c r="BB59" i="13"/>
  <c r="AM59" i="13"/>
  <c r="AJ59" i="13"/>
  <c r="B78" i="13"/>
  <c r="C52" i="1" s="1"/>
  <c r="C25" i="1"/>
  <c r="B81" i="13"/>
  <c r="C55" i="1" s="1"/>
  <c r="W25" i="1"/>
  <c r="Y25" i="1"/>
  <c r="C26" i="1"/>
  <c r="B84" i="13"/>
  <c r="C58" i="1" s="1"/>
  <c r="W26" i="1"/>
  <c r="Y26" i="1"/>
  <c r="C27" i="1"/>
  <c r="B87" i="13"/>
  <c r="C61" i="1" s="1"/>
  <c r="C28" i="1"/>
  <c r="B90" i="13"/>
  <c r="C64" i="1" s="1"/>
  <c r="B93" i="13"/>
  <c r="C67" i="1" s="1"/>
  <c r="B96" i="13"/>
  <c r="C70" i="1" s="1"/>
  <c r="B99" i="13"/>
  <c r="C73" i="1" s="1"/>
  <c r="B102" i="13"/>
  <c r="C76" i="1" s="1"/>
  <c r="B105" i="13"/>
  <c r="C79" i="1" s="1"/>
  <c r="O46" i="1"/>
  <c r="N37" i="13"/>
  <c r="AS39" i="1" s="1"/>
  <c r="E29" i="14" l="1"/>
  <c r="G29" i="14" s="1"/>
  <c r="E41" i="14"/>
  <c r="G41" i="14" s="1"/>
  <c r="E38" i="14"/>
  <c r="G38" i="14" s="1"/>
  <c r="E50" i="14"/>
  <c r="G50" i="14" s="1"/>
  <c r="E36" i="14"/>
  <c r="G36" i="14" s="1"/>
  <c r="E48" i="14"/>
  <c r="G48" i="14" s="1"/>
  <c r="E34" i="14"/>
  <c r="G34" i="14" s="1"/>
  <c r="E46" i="14"/>
  <c r="G46" i="14" s="1"/>
  <c r="E37" i="14"/>
  <c r="G37" i="14" s="1"/>
  <c r="E49" i="14"/>
  <c r="G49" i="14" s="1"/>
  <c r="E35" i="14"/>
  <c r="G35" i="14" s="1"/>
  <c r="E47" i="14"/>
  <c r="G47" i="14" s="1"/>
  <c r="E43" i="14"/>
  <c r="G43" i="14" s="1"/>
  <c r="E31" i="14"/>
  <c r="G31" i="14" s="1"/>
  <c r="E45" i="14"/>
  <c r="G45" i="14" s="1"/>
  <c r="E33" i="14"/>
  <c r="G33" i="14" s="1"/>
  <c r="E42" i="14"/>
  <c r="G42" i="14" s="1"/>
  <c r="E30" i="14"/>
  <c r="G30" i="14" s="1"/>
  <c r="E32" i="14"/>
  <c r="G32" i="14" s="1"/>
  <c r="AP59" i="13"/>
  <c r="AP55" i="13"/>
  <c r="AP51" i="13"/>
  <c r="AJ20" i="14" s="1"/>
  <c r="AN20" i="14"/>
  <c r="AO71" i="13"/>
  <c r="X16" i="1" s="1"/>
  <c r="M16" i="1"/>
  <c r="AO67" i="13"/>
  <c r="X12" i="1" s="1"/>
  <c r="M12" i="1"/>
  <c r="AP58" i="13"/>
  <c r="AP54" i="13"/>
  <c r="AP46" i="13"/>
  <c r="AJ15" i="14" s="1"/>
  <c r="AN15" i="14"/>
  <c r="AP56" i="13"/>
  <c r="AP52" i="13"/>
  <c r="AO72" i="13"/>
  <c r="X17" i="1" s="1"/>
  <c r="M17" i="1"/>
  <c r="AP48" i="13"/>
  <c r="AJ17" i="14" s="1"/>
  <c r="AN17" i="14"/>
  <c r="M13" i="1"/>
  <c r="AO68" i="13"/>
  <c r="X13" i="1" s="1"/>
  <c r="AO70" i="13"/>
  <c r="X15" i="1" s="1"/>
  <c r="M15" i="1"/>
  <c r="AP57" i="13"/>
  <c r="AP53" i="13"/>
  <c r="M18" i="1"/>
  <c r="AO73" i="13"/>
  <c r="X18" i="1" s="1"/>
  <c r="AP49" i="13"/>
  <c r="AJ18" i="14" s="1"/>
  <c r="AN18" i="14"/>
  <c r="M14" i="1"/>
  <c r="AO69" i="13"/>
  <c r="X14" i="1" s="1"/>
  <c r="AP45" i="13"/>
  <c r="AN14" i="14"/>
  <c r="E44" i="14"/>
  <c r="G44" i="14" s="1"/>
  <c r="AN13" i="14"/>
  <c r="AP50" i="13"/>
  <c r="AJ19" i="14" s="1"/>
  <c r="M11" i="1"/>
  <c r="AO66" i="13"/>
  <c r="X11" i="1" s="1"/>
  <c r="AN12" i="14"/>
  <c r="AP47" i="13"/>
  <c r="AJ16" i="14" s="1"/>
  <c r="M10" i="1"/>
  <c r="AO65" i="13"/>
  <c r="X10" i="1" s="1"/>
  <c r="AN11" i="14"/>
  <c r="AP42" i="13"/>
  <c r="M9" i="1"/>
  <c r="AO64" i="13"/>
  <c r="AU64" i="13" l="1"/>
  <c r="X9" i="1" s="1"/>
  <c r="X19" i="1" s="1"/>
  <c r="AJ14" i="14"/>
  <c r="V23" i="14"/>
  <c r="M19" i="1"/>
  <c r="AJ11" i="14"/>
  <c r="AJ12" i="14"/>
  <c r="AJ13" i="14"/>
  <c r="AL88" i="1" l="1"/>
  <c r="AL92" i="1" s="1"/>
  <c r="O28" i="16"/>
  <c r="Q26" i="11"/>
  <c r="O30" i="16"/>
  <c r="F23" i="14"/>
  <c r="AB19" i="1"/>
  <c r="Q89" i="1" s="1"/>
  <c r="O29" i="16"/>
  <c r="Q88" i="1"/>
  <c r="Q92" i="1" l="1"/>
  <c r="AS9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3" authorId="0" shapeId="0" xr:uid="{E77CE231-D366-4716-8A77-38F7E0FC9B2A}">
      <text>
        <r>
          <rPr>
            <b/>
            <sz val="9"/>
            <color indexed="81"/>
            <rFont val="游ゴシック"/>
            <family val="3"/>
            <charset val="128"/>
          </rPr>
          <t>文書番号は申請事業者の文書番号になります。
なお、事業者が独自で文書番号を取得していない場合は、記載いただく必要はございません。</t>
        </r>
      </text>
    </comment>
    <comment ref="AG3" authorId="0" shapeId="0" xr:uid="{04EA9F24-FBFC-44FB-B270-45BDCA5E49C7}">
      <text>
        <r>
          <rPr>
            <b/>
            <sz val="9"/>
            <color indexed="81"/>
            <rFont val="游ゴシック"/>
            <family val="3"/>
            <charset val="128"/>
          </rPr>
          <t>補助金受け取り口座に係る情報のご入力をお願いします。「個人口座へは原則送金不可」</t>
        </r>
      </text>
    </comment>
    <comment ref="F4" authorId="0" shapeId="0" xr:uid="{9ECADDFD-20A9-4103-8F05-953A478460AC}">
      <text>
        <r>
          <rPr>
            <b/>
            <sz val="9"/>
            <color indexed="81"/>
            <rFont val="游ゴシック"/>
            <family val="3"/>
            <charset val="128"/>
          </rPr>
          <t>交付申請兼実績報告時は、
提出する日付のご入力をお願いいたします。</t>
        </r>
      </text>
    </comment>
    <comment ref="T11" authorId="0" shapeId="0" xr:uid="{7A6731E5-2CE4-4FAE-9C8A-5A644ADF6AE8}">
      <text>
        <r>
          <rPr>
            <b/>
            <sz val="9"/>
            <color indexed="81"/>
            <rFont val="游ゴシック"/>
            <family val="3"/>
            <charset val="128"/>
          </rPr>
          <t>原則税抜きをご選択お願いします。
※税込みで申請される場合は、要相談</t>
        </r>
      </text>
    </comment>
    <comment ref="AS12" authorId="0" shapeId="0" xr:uid="{3554019C-DD8F-47DA-B230-DFFF02100C69}">
      <text>
        <r>
          <rPr>
            <b/>
            <sz val="9"/>
            <color indexed="81"/>
            <rFont val="游ゴシック"/>
            <family val="3"/>
            <charset val="128"/>
          </rPr>
          <t>送付資料「令和6年度被害者保護増進等事業費補助金の執行について」に記載されている補助限度額のご入力をお願いいたします。</t>
        </r>
      </text>
    </comment>
    <comment ref="O14" authorId="0" shapeId="0" xr:uid="{CC4212CD-A17B-4B2F-B190-0A8309142298}">
      <text>
        <r>
          <rPr>
            <b/>
            <sz val="9"/>
            <color indexed="81"/>
            <rFont val="游ゴシック"/>
            <family val="3"/>
            <charset val="128"/>
          </rPr>
          <t>今年度の4月からの受け入れ実績のご入力をお願いします。</t>
        </r>
      </text>
    </comment>
    <comment ref="U34" authorId="0" shapeId="0" xr:uid="{11631460-8DAD-4912-9005-3D828B2F83E1}">
      <text>
        <r>
          <rPr>
            <b/>
            <sz val="9"/>
            <color theme="1"/>
            <rFont val="游ゴシック"/>
            <family val="3"/>
            <charset val="128"/>
          </rPr>
          <t>申請日以降且つ、年度内の受入見込み人数のご入力をお願いします。</t>
        </r>
      </text>
    </comment>
    <comment ref="B41" authorId="0" shapeId="0" xr:uid="{FA87B0BE-41B3-4F24-BC3B-DE9EF772DB7D}">
      <text>
        <r>
          <rPr>
            <b/>
            <sz val="9"/>
            <color indexed="81"/>
            <rFont val="游ゴシック"/>
            <family val="3"/>
            <charset val="128"/>
          </rPr>
          <t>機器本体にのみ数字のご入力をお願いします。
※機器本体と一体的な利用を成す、オプション品・消耗品等は空欄</t>
        </r>
      </text>
    </comment>
    <comment ref="AA41" authorId="0" shapeId="0" xr:uid="{47CFE0F6-8E3C-4FEF-9731-3E9A86484CE1}">
      <text>
        <r>
          <rPr>
            <b/>
            <sz val="9"/>
            <color indexed="81"/>
            <rFont val="游ゴシック"/>
            <family val="3"/>
            <charset val="128"/>
          </rPr>
          <t>機器本体の行にオプション品・消耗品等を含めた単価のご入力をお願いします。</t>
        </r>
      </text>
    </comment>
    <comment ref="AS41" authorId="0" shapeId="0" xr:uid="{ABAB1366-2870-4015-89E8-8FF1D226C670}">
      <text>
        <r>
          <rPr>
            <b/>
            <sz val="9"/>
            <color indexed="81"/>
            <rFont val="游ゴシック"/>
            <family val="3"/>
            <charset val="128"/>
          </rPr>
          <t>事前相談時は納品予定日のご入力をお願いします。
交付申請兼実績報告時は実際の納品日のご入力をお願いします。</t>
        </r>
      </text>
    </comment>
    <comment ref="AD78" authorId="0" shapeId="0" xr:uid="{0839501B-AA0D-4565-8402-2F6C9A11311F}">
      <text>
        <r>
          <rPr>
            <b/>
            <sz val="9"/>
            <color indexed="81"/>
            <rFont val="游ゴシック"/>
            <family val="3"/>
            <charset val="128"/>
          </rPr>
          <t>機器を更新される場合は、こちらに「旧機器」の名称のご入力をお願いします。</t>
        </r>
      </text>
    </comment>
    <comment ref="F123" authorId="0" shapeId="0" xr:uid="{575CDD0A-98F4-4828-B605-96F77A28FAF9}">
      <text>
        <r>
          <rPr>
            <b/>
            <sz val="9"/>
            <color indexed="81"/>
            <rFont val="游ゴシック"/>
            <family val="3"/>
            <charset val="128"/>
          </rPr>
          <t>購入機器の検収を行った日、検収員情報のご入力をお願いします。
※検収日がない場合は、納品日を入力
※複数申請がある場合は、一番最後の日付（検収日、納品日）を入力</t>
        </r>
      </text>
    </comment>
    <comment ref="B130" authorId="0" shapeId="0" xr:uid="{0945D795-D47E-42A0-A35B-6E62B0610EFC}">
      <text>
        <r>
          <rPr>
            <b/>
            <sz val="9"/>
            <color indexed="81"/>
            <rFont val="游ゴシック"/>
            <family val="3"/>
            <charset val="128"/>
          </rPr>
          <t>郵便番号と住所を全てご入力ください。</t>
        </r>
      </text>
    </comment>
    <comment ref="J131" authorId="0" shapeId="0" xr:uid="{5C718788-BB40-45C8-9327-2835E1CBC136}">
      <text>
        <r>
          <rPr>
            <b/>
            <sz val="9"/>
            <color indexed="81"/>
            <rFont val="游ゴシック"/>
            <family val="3"/>
            <charset val="128"/>
          </rPr>
          <t>所属がなければ病院名をご入力ください。</t>
        </r>
      </text>
    </comment>
    <comment ref="B132" authorId="0" shapeId="0" xr:uid="{83DD7D6B-8F3A-47D4-A305-D704A57C2A63}">
      <text>
        <r>
          <rPr>
            <b/>
            <sz val="9"/>
            <color indexed="81"/>
            <rFont val="游ゴシック"/>
            <family val="3"/>
            <charset val="128"/>
          </rPr>
          <t>担当者が1名しかいない場合は1名のみご入力をお願いします。</t>
        </r>
      </text>
    </comment>
    <comment ref="R136" authorId="0" shapeId="0" xr:uid="{B0CF4495-206F-4F23-8B67-F2E012078F7F}">
      <text>
        <r>
          <rPr>
            <b/>
            <sz val="9"/>
            <color indexed="81"/>
            <rFont val="游ゴシック"/>
            <family val="3"/>
            <charset val="128"/>
          </rPr>
          <t>メールアドレスではなく、電話番号のご入力をお願いします。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34" authorId="0" shapeId="0" xr:uid="{3164B34E-697E-4ADF-9637-9C4D397992D4}">
      <text>
        <r>
          <rPr>
            <b/>
            <sz val="9"/>
            <color theme="1"/>
            <rFont val="游ゴシック"/>
            <family val="3"/>
            <charset val="128"/>
          </rPr>
          <t>申請日以降且つ、年度内の受入見込み人数のご入力をお願いします。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Z3" authorId="0" shapeId="0" xr:uid="{00000000-0006-0000-0300-000001000000}">
      <text>
        <r>
          <rPr>
            <b/>
            <sz val="9"/>
            <color indexed="81"/>
            <rFont val="游ゴシック"/>
            <family val="3"/>
            <charset val="128"/>
          </rPr>
          <t>空欄でお願い致します。</t>
        </r>
      </text>
    </comment>
  </commentList>
</comments>
</file>

<file path=xl/sharedStrings.xml><?xml version="1.0" encoding="utf-8"?>
<sst xmlns="http://schemas.openxmlformats.org/spreadsheetml/2006/main" count="699" uniqueCount="315">
  <si>
    <t>法人番号</t>
    <rPh sb="0" eb="2">
      <t>ホウジン</t>
    </rPh>
    <rPh sb="2" eb="4">
      <t>バンゴウ</t>
    </rPh>
    <phoneticPr fontId="2"/>
  </si>
  <si>
    <t>01</t>
    <phoneticPr fontId="2"/>
  </si>
  <si>
    <t>郵便番号</t>
    <rPh sb="0" eb="2">
      <t>ユウビン</t>
    </rPh>
    <rPh sb="2" eb="4">
      <t>バンゴウ</t>
    </rPh>
    <phoneticPr fontId="2"/>
  </si>
  <si>
    <t>100-8918</t>
  </si>
  <si>
    <t>文書番号</t>
    <rPh sb="0" eb="2">
      <t>ブンショ</t>
    </rPh>
    <rPh sb="2" eb="4">
      <t>バンゴウ</t>
    </rPh>
    <phoneticPr fontId="2"/>
  </si>
  <si>
    <t>02</t>
    <phoneticPr fontId="2"/>
  </si>
  <si>
    <t>受取人住所</t>
    <rPh sb="0" eb="2">
      <t>ウケトリ</t>
    </rPh>
    <rPh sb="2" eb="3">
      <t>ニン</t>
    </rPh>
    <rPh sb="3" eb="5">
      <t>ジュウショ</t>
    </rPh>
    <phoneticPr fontId="2"/>
  </si>
  <si>
    <t>住所</t>
    <rPh sb="0" eb="2">
      <t>ジュウショ</t>
    </rPh>
    <phoneticPr fontId="2"/>
  </si>
  <si>
    <t>東京都千代田区霞が関2-1-3</t>
    <rPh sb="0" eb="3">
      <t>トウキョウト</t>
    </rPh>
    <rPh sb="3" eb="7">
      <t>チヨダク</t>
    </rPh>
    <rPh sb="7" eb="8">
      <t>カスミ</t>
    </rPh>
    <rPh sb="9" eb="10">
      <t>セキ</t>
    </rPh>
    <phoneticPr fontId="2"/>
  </si>
  <si>
    <t>申請日</t>
    <rPh sb="0" eb="3">
      <t>シンセイビ</t>
    </rPh>
    <phoneticPr fontId="2"/>
  </si>
  <si>
    <t>ﾌﾘｶﾞﾅ</t>
  </si>
  <si>
    <t>ﾄｳｷｮｳﾄﾁﾖﾀﾞｸｶｽﾐｶﾞｾｷ</t>
  </si>
  <si>
    <t>口座名義人</t>
    <rPh sb="0" eb="2">
      <t>コウザ</t>
    </rPh>
    <rPh sb="2" eb="5">
      <t>メイギニン</t>
    </rPh>
    <phoneticPr fontId="2"/>
  </si>
  <si>
    <t>氏名</t>
    <rPh sb="0" eb="2">
      <t>シメイ</t>
    </rPh>
    <phoneticPr fontId="2"/>
  </si>
  <si>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2"/>
  </si>
  <si>
    <t>病院名</t>
    <phoneticPr fontId="2"/>
  </si>
  <si>
    <t>社会福祉法人国交会 自動車苑</t>
    <rPh sb="2" eb="4">
      <t>フクシ</t>
    </rPh>
    <rPh sb="10" eb="13">
      <t>ジドウシャ</t>
    </rPh>
    <rPh sb="13" eb="14">
      <t>エン</t>
    </rPh>
    <phoneticPr fontId="2"/>
  </si>
  <si>
    <t>ｼﾔｶｲｲﾘﾖｳﾎｳｼﾞﾝｺﾂｺｳｶｲ ｼﾞﾄﾞｳｼﾔﾋﾞﾖｳｲﾝ ﾘｼﾞﾁﾖｳ ｺｸﾄﾞ ﾀﾛｳ</t>
  </si>
  <si>
    <t>代表者名</t>
    <rPh sb="0" eb="3">
      <t>ダイヒョウシャ</t>
    </rPh>
    <rPh sb="3" eb="4">
      <t>メイ</t>
    </rPh>
    <phoneticPr fontId="2"/>
  </si>
  <si>
    <t>理事長　国土　太郎</t>
    <rPh sb="0" eb="3">
      <t>リジチョウ</t>
    </rPh>
    <rPh sb="4" eb="6">
      <t>コクド</t>
    </rPh>
    <rPh sb="7" eb="9">
      <t>タロウ</t>
    </rPh>
    <phoneticPr fontId="2"/>
  </si>
  <si>
    <t>振込先金融機関</t>
    <rPh sb="0" eb="3">
      <t>フリコミサキ</t>
    </rPh>
    <rPh sb="3" eb="5">
      <t>キンユウ</t>
    </rPh>
    <rPh sb="5" eb="7">
      <t>キカン</t>
    </rPh>
    <phoneticPr fontId="2"/>
  </si>
  <si>
    <t>国土交通銀行</t>
    <rPh sb="0" eb="2">
      <t>コクド</t>
    </rPh>
    <rPh sb="2" eb="4">
      <t>コウツウ</t>
    </rPh>
    <rPh sb="4" eb="6">
      <t>ギンコウ</t>
    </rPh>
    <phoneticPr fontId="2"/>
  </si>
  <si>
    <t>金融機関コード</t>
    <rPh sb="0" eb="4">
      <t>キンユウキカン</t>
    </rPh>
    <phoneticPr fontId="2"/>
  </si>
  <si>
    <t>0123</t>
    <phoneticPr fontId="2"/>
  </si>
  <si>
    <t>支店</t>
    <rPh sb="0" eb="2">
      <t>シテン</t>
    </rPh>
    <phoneticPr fontId="2"/>
  </si>
  <si>
    <t>霞ヶ関支店</t>
    <rPh sb="0" eb="3">
      <t>カスミガセキ</t>
    </rPh>
    <rPh sb="3" eb="5">
      <t>シテン</t>
    </rPh>
    <phoneticPr fontId="2"/>
  </si>
  <si>
    <t>支店コード</t>
    <rPh sb="0" eb="2">
      <t>シテン</t>
    </rPh>
    <phoneticPr fontId="2"/>
  </si>
  <si>
    <t>012</t>
    <phoneticPr fontId="2"/>
  </si>
  <si>
    <t>預金種別</t>
    <rPh sb="0" eb="2">
      <t>ヨキン</t>
    </rPh>
    <rPh sb="2" eb="4">
      <t>シュベツ</t>
    </rPh>
    <phoneticPr fontId="2"/>
  </si>
  <si>
    <t>普通預金</t>
    <rPh sb="0" eb="4">
      <t>フツウヨキン</t>
    </rPh>
    <phoneticPr fontId="2"/>
  </si>
  <si>
    <t>口座番号</t>
    <rPh sb="0" eb="2">
      <t>コウザ</t>
    </rPh>
    <rPh sb="2" eb="4">
      <t>バンゴウ</t>
    </rPh>
    <phoneticPr fontId="2"/>
  </si>
  <si>
    <t>0123456</t>
  </si>
  <si>
    <t>税抜き申請・税込み申請の別</t>
    <rPh sb="0" eb="2">
      <t>ゼイヌ</t>
    </rPh>
    <rPh sb="3" eb="5">
      <t>シンセイ</t>
    </rPh>
    <rPh sb="6" eb="8">
      <t>ゼイコ</t>
    </rPh>
    <rPh sb="9" eb="11">
      <t>シンセイ</t>
    </rPh>
    <rPh sb="12" eb="13">
      <t>ベツ</t>
    </rPh>
    <phoneticPr fontId="2"/>
  </si>
  <si>
    <t>税抜き</t>
    <rPh sb="0" eb="2">
      <t>ゼイヌ</t>
    </rPh>
    <phoneticPr fontId="2"/>
  </si>
  <si>
    <t>税込み</t>
    <rPh sb="0" eb="2">
      <t>ゼイコ</t>
    </rPh>
    <phoneticPr fontId="2"/>
  </si>
  <si>
    <t>補助金又は自己負担以外での収入がある場合はその金額</t>
  </si>
  <si>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2"/>
  </si>
  <si>
    <t>在宅重度後遺障害者(利用者)の短期入院受入状況</t>
    <rPh sb="10" eb="12">
      <t>リヨウ</t>
    </rPh>
    <phoneticPr fontId="2"/>
  </si>
  <si>
    <t>受入者</t>
    <rPh sb="0" eb="1">
      <t>ウ</t>
    </rPh>
    <rPh sb="1" eb="2">
      <t>イ</t>
    </rPh>
    <rPh sb="2" eb="3">
      <t>シャ</t>
    </rPh>
    <phoneticPr fontId="2"/>
  </si>
  <si>
    <t>入院開始日</t>
    <rPh sb="2" eb="5">
      <t>カイシビ</t>
    </rPh>
    <phoneticPr fontId="2"/>
  </si>
  <si>
    <t>入院終了日</t>
    <rPh sb="2" eb="5">
      <t>シュウリョウビ</t>
    </rPh>
    <phoneticPr fontId="2"/>
  </si>
  <si>
    <t>期間</t>
    <rPh sb="0" eb="2">
      <t>キカン</t>
    </rPh>
    <phoneticPr fontId="2"/>
  </si>
  <si>
    <t>区分</t>
    <rPh sb="0" eb="2">
      <t>クブン</t>
    </rPh>
    <phoneticPr fontId="2"/>
  </si>
  <si>
    <t>A</t>
  </si>
  <si>
    <t>脳損傷</t>
    <rPh sb="0" eb="3">
      <t>ノウソンショウ</t>
    </rPh>
    <phoneticPr fontId="2"/>
  </si>
  <si>
    <t>B</t>
  </si>
  <si>
    <t>C</t>
  </si>
  <si>
    <t>脊髄損傷</t>
    <rPh sb="0" eb="2">
      <t>セキズイ</t>
    </rPh>
    <rPh sb="2" eb="4">
      <t>ソンショウ</t>
    </rPh>
    <phoneticPr fontId="2"/>
  </si>
  <si>
    <t>D</t>
  </si>
  <si>
    <t>E</t>
  </si>
  <si>
    <t>延べ人数</t>
    <rPh sb="0" eb="1">
      <t>ノ</t>
    </rPh>
    <rPh sb="2" eb="4">
      <t>ニンズウ</t>
    </rPh>
    <phoneticPr fontId="2"/>
  </si>
  <si>
    <t>延べ日数</t>
    <rPh sb="0" eb="1">
      <t>ノ</t>
    </rPh>
    <rPh sb="2" eb="4">
      <t>ニッスウ</t>
    </rPh>
    <phoneticPr fontId="2"/>
  </si>
  <si>
    <t>その他</t>
    <rPh sb="2" eb="3">
      <t>タ</t>
    </rPh>
    <phoneticPr fontId="2"/>
  </si>
  <si>
    <t>今後の在宅重度後遺障害者
（利用者）の受入見込み延べ人数</t>
  </si>
  <si>
    <t>合計</t>
    <rPh sb="0" eb="2">
      <t>ゴウケイ</t>
    </rPh>
    <phoneticPr fontId="2"/>
  </si>
  <si>
    <t>名程度</t>
    <rPh sb="0" eb="1">
      <t>メイ</t>
    </rPh>
    <rPh sb="1" eb="3">
      <t>テイド</t>
    </rPh>
    <phoneticPr fontId="2"/>
  </si>
  <si>
    <t>脳損傷</t>
    <rPh sb="0" eb="1">
      <t>ノウ</t>
    </rPh>
    <rPh sb="1" eb="3">
      <t>ソンショウ</t>
    </rPh>
    <phoneticPr fontId="2"/>
  </si>
  <si>
    <t>脊髄損傷</t>
    <rPh sb="0" eb="4">
      <t>セキズイソンショウ</t>
    </rPh>
    <phoneticPr fontId="2"/>
  </si>
  <si>
    <t>計</t>
    <rPh sb="0" eb="1">
      <t>ケイ</t>
    </rPh>
    <phoneticPr fontId="2"/>
  </si>
  <si>
    <t>入院施設支援費</t>
  </si>
  <si>
    <t>税抜金額</t>
    <rPh sb="0" eb="2">
      <t>ゼイヌ</t>
    </rPh>
    <rPh sb="2" eb="4">
      <t>キンガク</t>
    </rPh>
    <phoneticPr fontId="2"/>
  </si>
  <si>
    <t>消費税</t>
    <rPh sb="0" eb="3">
      <t>ショウヒゼイ</t>
    </rPh>
    <phoneticPr fontId="2"/>
  </si>
  <si>
    <t>税込金額</t>
    <rPh sb="0" eb="2">
      <t>ゼイコ</t>
    </rPh>
    <rPh sb="2" eb="4">
      <t>キンガク</t>
    </rPh>
    <phoneticPr fontId="2"/>
  </si>
  <si>
    <t>補助金対象経費</t>
    <rPh sb="0" eb="3">
      <t>ホジョキン</t>
    </rPh>
    <rPh sb="3" eb="5">
      <t>タイショウ</t>
    </rPh>
    <rPh sb="5" eb="7">
      <t>ケイヒ</t>
    </rPh>
    <phoneticPr fontId="2"/>
  </si>
  <si>
    <t>分類</t>
    <rPh sb="0" eb="2">
      <t>ブンルイ</t>
    </rPh>
    <phoneticPr fontId="2"/>
  </si>
  <si>
    <t>購入機器名</t>
    <rPh sb="0" eb="2">
      <t>コウニュウ</t>
    </rPh>
    <rPh sb="2" eb="5">
      <t>キキメイ</t>
    </rPh>
    <phoneticPr fontId="2"/>
  </si>
  <si>
    <t>メーカー名</t>
    <rPh sb="4" eb="5">
      <t>メイ</t>
    </rPh>
    <phoneticPr fontId="2"/>
  </si>
  <si>
    <t>型番</t>
    <rPh sb="0" eb="2">
      <t>カタバン</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</si>
  <si>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</si>
  <si>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</si>
  <si>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</si>
  <si>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</si>
  <si>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納品日</t>
    <rPh sb="0" eb="3">
      <t>ノウヒンビ</t>
    </rPh>
    <phoneticPr fontId="2"/>
  </si>
  <si>
    <t>実施年月</t>
    <rPh sb="0" eb="2">
      <t>ジッシ</t>
    </rPh>
    <rPh sb="2" eb="4">
      <t>ネンゲツ</t>
    </rPh>
    <phoneticPr fontId="2"/>
  </si>
  <si>
    <t>医用テレメータ</t>
    <rPh sb="0" eb="2">
      <t>イヨウ</t>
    </rPh>
    <phoneticPr fontId="2"/>
  </si>
  <si>
    <t>株式会社A</t>
    <rPh sb="0" eb="4">
      <t>カブシキガイシャ</t>
    </rPh>
    <phoneticPr fontId="2"/>
  </si>
  <si>
    <t>a01</t>
    <phoneticPr fontId="2"/>
  </si>
  <si>
    <t>式</t>
    <rPh sb="0" eb="1">
      <t>シキ</t>
    </rPh>
    <phoneticPr fontId="2"/>
  </si>
  <si>
    <t>　テレメータ</t>
    <phoneticPr fontId="2"/>
  </si>
  <si>
    <t>a02</t>
  </si>
  <si>
    <t>台</t>
    <rPh sb="0" eb="1">
      <t>ダイ</t>
    </rPh>
    <phoneticPr fontId="2"/>
  </si>
  <si>
    <t>　架台</t>
    <rPh sb="1" eb="3">
      <t>カダイ</t>
    </rPh>
    <phoneticPr fontId="2"/>
  </si>
  <si>
    <t>a03</t>
  </si>
  <si>
    <t>　送信機</t>
    <rPh sb="1" eb="4">
      <t>ソウシンキ</t>
    </rPh>
    <phoneticPr fontId="2"/>
  </si>
  <si>
    <t>a04</t>
  </si>
  <si>
    <t>　電極リード線</t>
    <rPh sb="1" eb="3">
      <t>デンキョク</t>
    </rPh>
    <rPh sb="6" eb="7">
      <t>セン</t>
    </rPh>
    <phoneticPr fontId="2"/>
  </si>
  <si>
    <t>a05</t>
  </si>
  <si>
    <t>個</t>
    <rPh sb="0" eb="1">
      <t>コ</t>
    </rPh>
    <phoneticPr fontId="2"/>
  </si>
  <si>
    <t>チルトテーブル</t>
    <phoneticPr fontId="2"/>
  </si>
  <si>
    <t>株式会社B</t>
    <rPh sb="0" eb="4">
      <t>カブシキガイシャ</t>
    </rPh>
    <phoneticPr fontId="2"/>
  </si>
  <si>
    <t>b01</t>
    <phoneticPr fontId="4"/>
  </si>
  <si>
    <t>　チルトテーブル</t>
    <phoneticPr fontId="2"/>
  </si>
  <si>
    <t>b02</t>
  </si>
  <si>
    <t>　ワークテーブル</t>
    <phoneticPr fontId="2"/>
  </si>
  <si>
    <t>b03</t>
  </si>
  <si>
    <t>特殊浴槽</t>
    <rPh sb="0" eb="4">
      <t>トクシュヨクソウ</t>
    </rPh>
    <phoneticPr fontId="4"/>
  </si>
  <si>
    <t>株式会社C</t>
    <rPh sb="0" eb="4">
      <t>カブシキガイシャ</t>
    </rPh>
    <phoneticPr fontId="4"/>
  </si>
  <si>
    <t>c01</t>
    <phoneticPr fontId="4"/>
  </si>
  <si>
    <t>式</t>
    <rPh sb="0" eb="1">
      <t>シキ</t>
    </rPh>
    <phoneticPr fontId="4"/>
  </si>
  <si>
    <t>　特殊浴槽</t>
    <rPh sb="1" eb="5">
      <t>トクシュヨクソウ</t>
    </rPh>
    <phoneticPr fontId="4"/>
  </si>
  <si>
    <t>c02</t>
  </si>
  <si>
    <t>台</t>
    <rPh sb="0" eb="1">
      <t>ダイ</t>
    </rPh>
    <phoneticPr fontId="4"/>
  </si>
  <si>
    <t>　安全装置</t>
    <rPh sb="1" eb="5">
      <t>アンゼンソウチ</t>
    </rPh>
    <phoneticPr fontId="4"/>
  </si>
  <si>
    <t>c03</t>
  </si>
  <si>
    <t>　操作ボックス</t>
    <rPh sb="1" eb="3">
      <t>ソウサ</t>
    </rPh>
    <phoneticPr fontId="4"/>
  </si>
  <si>
    <t>c04</t>
  </si>
  <si>
    <t>　加圧ポンプ</t>
    <rPh sb="1" eb="3">
      <t>カアツ</t>
    </rPh>
    <phoneticPr fontId="4"/>
  </si>
  <si>
    <t>c05</t>
  </si>
  <si>
    <t>　入浴用車椅子</t>
    <rPh sb="1" eb="4">
      <t>ニュウヨクヨウ</t>
    </rPh>
    <rPh sb="4" eb="5">
      <t>クルマ</t>
    </rPh>
    <rPh sb="5" eb="7">
      <t>イス</t>
    </rPh>
    <phoneticPr fontId="4"/>
  </si>
  <si>
    <t>c06</t>
  </si>
  <si>
    <t>　安全ベルト</t>
    <rPh sb="1" eb="3">
      <t>アンゼン</t>
    </rPh>
    <phoneticPr fontId="4"/>
  </si>
  <si>
    <t>c07</t>
  </si>
  <si>
    <t>個</t>
    <rPh sb="0" eb="1">
      <t>コ</t>
    </rPh>
    <phoneticPr fontId="4"/>
  </si>
  <si>
    <t>　キャスター</t>
    <phoneticPr fontId="4"/>
  </si>
  <si>
    <t>c08</t>
  </si>
  <si>
    <t>入院施設支援費により導入する介護器具・用具等の使用実績及び導入後１年以内の使用回数（見込み）</t>
  </si>
  <si>
    <t>補助金申請額</t>
    <rPh sb="0" eb="3">
      <t>ホジョキン</t>
    </rPh>
    <rPh sb="3" eb="6">
      <t>シンセイガク</t>
    </rPh>
    <phoneticPr fontId="2"/>
  </si>
  <si>
    <t>実施内容</t>
    <rPh sb="0" eb="2">
      <t>ジッシ</t>
    </rPh>
    <rPh sb="2" eb="4">
      <t>ナイヨウ</t>
    </rPh>
    <phoneticPr fontId="2"/>
  </si>
  <si>
    <t>自動車事故被害者</t>
    <rPh sb="0" eb="3">
      <t>ジドウシャ</t>
    </rPh>
    <rPh sb="3" eb="5">
      <t>ジコ</t>
    </rPh>
    <rPh sb="5" eb="8">
      <t>ヒガイシャ</t>
    </rPh>
    <phoneticPr fontId="2"/>
  </si>
  <si>
    <t>その他の者</t>
    <rPh sb="2" eb="3">
      <t>ホカ</t>
    </rPh>
    <rPh sb="4" eb="5">
      <t>シャ</t>
    </rPh>
    <phoneticPr fontId="2"/>
  </si>
  <si>
    <t>割合</t>
    <rPh sb="0" eb="2">
      <t>ワリアイ</t>
    </rPh>
    <phoneticPr fontId="2"/>
  </si>
  <si>
    <t>補助率</t>
    <rPh sb="0" eb="3">
      <t>ホジョリツ</t>
    </rPh>
    <phoneticPr fontId="2"/>
  </si>
  <si>
    <t>～0.25</t>
  </si>
  <si>
    <t>～0.5</t>
  </si>
  <si>
    <t>～0.75</t>
  </si>
  <si>
    <t>～100</t>
  </si>
  <si>
    <t>入院施設支援費により導入した介護器具・用具等の導入（更新・増設）理由及び使用方法</t>
    <rPh sb="10" eb="12">
      <t>ドウニュウ</t>
    </rPh>
    <rPh sb="14" eb="16">
      <t>カイゴ</t>
    </rPh>
    <rPh sb="16" eb="18">
      <t>キグ</t>
    </rPh>
    <rPh sb="19" eb="21">
      <t>ヨウグ</t>
    </rPh>
    <rPh sb="21" eb="22">
      <t>トウ</t>
    </rPh>
    <rPh sb="23" eb="25">
      <t>ドウニュウ</t>
    </rPh>
    <rPh sb="26" eb="28">
      <t>コウシン</t>
    </rPh>
    <rPh sb="29" eb="31">
      <t>ゾウセツ</t>
    </rPh>
    <rPh sb="32" eb="34">
      <t>リユウ</t>
    </rPh>
    <rPh sb="34" eb="35">
      <t>オヨ</t>
    </rPh>
    <rPh sb="36" eb="38">
      <t>シヨウ</t>
    </rPh>
    <rPh sb="38" eb="40">
      <t>ホウホウ</t>
    </rPh>
    <phoneticPr fontId="2"/>
  </si>
  <si>
    <t>導入（更新・増設）理由及び使用方法</t>
    <rPh sb="0" eb="2">
      <t>ドウニュウ</t>
    </rPh>
    <rPh sb="3" eb="5">
      <t>コウシン</t>
    </rPh>
    <rPh sb="6" eb="8">
      <t>ゾウセツ</t>
    </rPh>
    <rPh sb="9" eb="11">
      <t>リユウ</t>
    </rPh>
    <rPh sb="11" eb="12">
      <t>オヨ</t>
    </rPh>
    <rPh sb="13" eb="15">
      <t>シヨウ</t>
    </rPh>
    <rPh sb="15" eb="17">
      <t>ホウホウ</t>
    </rPh>
    <phoneticPr fontId="2"/>
  </si>
  <si>
    <t>同種の介護器具・用具等の保有の有無</t>
    <rPh sb="0" eb="2">
      <t>ドウシュ</t>
    </rPh>
    <rPh sb="3" eb="5">
      <t>カイゴ</t>
    </rPh>
    <rPh sb="5" eb="7">
      <t>キグ</t>
    </rPh>
    <rPh sb="8" eb="10">
      <t>ヨウグ</t>
    </rPh>
    <rPh sb="10" eb="11">
      <t>トウ</t>
    </rPh>
    <rPh sb="12" eb="14">
      <t>ホユウ</t>
    </rPh>
    <rPh sb="15" eb="17">
      <t>ウム</t>
    </rPh>
    <phoneticPr fontId="2"/>
  </si>
  <si>
    <t>なし</t>
  </si>
  <si>
    <t>名称</t>
    <rPh sb="0" eb="2">
      <t>メイショウ</t>
    </rPh>
    <phoneticPr fontId="2"/>
  </si>
  <si>
    <t>受入者うち使用が見込まれる者</t>
  </si>
  <si>
    <t>A</t>
    <phoneticPr fontId="2"/>
  </si>
  <si>
    <t>導入・更新等の別</t>
    <rPh sb="0" eb="2">
      <t>ドウニュウ</t>
    </rPh>
    <rPh sb="3" eb="5">
      <t>コウシン</t>
    </rPh>
    <rPh sb="5" eb="6">
      <t>トウ</t>
    </rPh>
    <rPh sb="7" eb="8">
      <t>ベツ</t>
    </rPh>
    <phoneticPr fontId="2"/>
  </si>
  <si>
    <t>導入</t>
    <rPh sb="0" eb="2">
      <t>ドウニュウ</t>
    </rPh>
    <phoneticPr fontId="2"/>
  </si>
  <si>
    <t>理由・
使用方法</t>
    <rPh sb="0" eb="2">
      <t>リユウ</t>
    </rPh>
    <rPh sb="4" eb="6">
      <t>シヨウ</t>
    </rPh>
    <rPh sb="6" eb="8">
      <t>ホウホウ</t>
    </rPh>
    <phoneticPr fontId="2"/>
  </si>
  <si>
    <t>使用が見込まれる者は○○のような症状があり、これに対応するため、本機器を導入し、◎◎といった方法でこれを用いることにより、△△の改善が図られ、■■の向上を目指したいと考えるところ、当院においては、当該機器を保有していないことから、導入を希望。</t>
    <rPh sb="0" eb="2">
      <t>シヨウ</t>
    </rPh>
    <rPh sb="3" eb="5">
      <t>ミコ</t>
    </rPh>
    <rPh sb="8" eb="9">
      <t>シャ</t>
    </rPh>
    <rPh sb="16" eb="18">
      <t>ショウジョウ</t>
    </rPh>
    <rPh sb="25" eb="27">
      <t>タイオウ</t>
    </rPh>
    <rPh sb="32" eb="33">
      <t>ホン</t>
    </rPh>
    <rPh sb="33" eb="35">
      <t>キキ</t>
    </rPh>
    <rPh sb="36" eb="38">
      <t>ドウニュウ</t>
    </rPh>
    <rPh sb="46" eb="48">
      <t>ホウホウ</t>
    </rPh>
    <rPh sb="52" eb="53">
      <t>モチ</t>
    </rPh>
    <rPh sb="64" eb="66">
      <t>カイゼン</t>
    </rPh>
    <rPh sb="67" eb="68">
      <t>ハカ</t>
    </rPh>
    <rPh sb="74" eb="76">
      <t>コウジョウ</t>
    </rPh>
    <rPh sb="77" eb="79">
      <t>メザ</t>
    </rPh>
    <rPh sb="83" eb="84">
      <t>カンガ</t>
    </rPh>
    <rPh sb="90" eb="92">
      <t>トウイン</t>
    </rPh>
    <rPh sb="98" eb="100">
      <t>トウガイ</t>
    </rPh>
    <rPh sb="100" eb="102">
      <t>キキ</t>
    </rPh>
    <rPh sb="103" eb="105">
      <t>ホユウ</t>
    </rPh>
    <rPh sb="115" eb="117">
      <t>ドウニュウ</t>
    </rPh>
    <rPh sb="118" eb="120">
      <t>キボウ</t>
    </rPh>
    <phoneticPr fontId="2"/>
  </si>
  <si>
    <t>あり</t>
  </si>
  <si>
    <t>チルトテーブル</t>
    <phoneticPr fontId="4"/>
  </si>
  <si>
    <t>B</t>
    <phoneticPr fontId="2"/>
  </si>
  <si>
    <t>更新</t>
    <rPh sb="0" eb="2">
      <t>コウシン</t>
    </rPh>
    <phoneticPr fontId="2"/>
  </si>
  <si>
    <t>使用が見込まれる者は○○のような症状があり、これに対応するため、本機器を導入し、◎◎といった方法でこれを用いることにより、△△の改善が図られ、■■の向上を目指したいと考えるところ、当院において保有している上記機器は老朽化が顕著であることから、更新を希望。</t>
    <rPh sb="0" eb="2">
      <t>シヨウ</t>
    </rPh>
    <rPh sb="3" eb="5">
      <t>ミコ</t>
    </rPh>
    <rPh sb="8" eb="9">
      <t>シャ</t>
    </rPh>
    <rPh sb="16" eb="18">
      <t>ショウジョウ</t>
    </rPh>
    <rPh sb="25" eb="27">
      <t>タイオウ</t>
    </rPh>
    <rPh sb="32" eb="33">
      <t>ホン</t>
    </rPh>
    <rPh sb="33" eb="35">
      <t>キキ</t>
    </rPh>
    <rPh sb="36" eb="38">
      <t>ドウニュウ</t>
    </rPh>
    <rPh sb="46" eb="48">
      <t>ホウホウ</t>
    </rPh>
    <rPh sb="52" eb="53">
      <t>モチ</t>
    </rPh>
    <rPh sb="64" eb="66">
      <t>カイゼン</t>
    </rPh>
    <rPh sb="67" eb="68">
      <t>ハカ</t>
    </rPh>
    <rPh sb="74" eb="76">
      <t>コウジョウ</t>
    </rPh>
    <rPh sb="77" eb="79">
      <t>メザ</t>
    </rPh>
    <rPh sb="83" eb="84">
      <t>カンガ</t>
    </rPh>
    <rPh sb="90" eb="92">
      <t>トウイン</t>
    </rPh>
    <rPh sb="96" eb="98">
      <t>ホユウ</t>
    </rPh>
    <rPh sb="102" eb="104">
      <t>ジョウキ</t>
    </rPh>
    <rPh sb="104" eb="106">
      <t>キキ</t>
    </rPh>
    <rPh sb="107" eb="110">
      <t>ロウキュウカ</t>
    </rPh>
    <rPh sb="111" eb="113">
      <t>ケンチョ</t>
    </rPh>
    <rPh sb="121" eb="123">
      <t>コウシン</t>
    </rPh>
    <rPh sb="124" eb="126">
      <t>キボウ</t>
    </rPh>
    <phoneticPr fontId="2"/>
  </si>
  <si>
    <t>増設</t>
    <rPh sb="0" eb="2">
      <t>ゾウセツ</t>
    </rPh>
    <phoneticPr fontId="2"/>
  </si>
  <si>
    <t>特殊浴槽</t>
  </si>
  <si>
    <t>C</t>
    <phoneticPr fontId="2"/>
  </si>
  <si>
    <t>使用が見込まれる者は○○のような症状があり、これに対応するため、本機器を導入し、◎◎といった方法でこれを用いることにより、△△の改善が図られ、■■の向上を目指したいと考えるところ、当院保有の同種機器は恒常的に使用され、自動車事故被害者の方の希望する時期に使用できないケースもあったことから、増設を希望。</t>
    <rPh sb="0" eb="2">
      <t>シヨウ</t>
    </rPh>
    <rPh sb="3" eb="5">
      <t>ミコ</t>
    </rPh>
    <rPh sb="8" eb="9">
      <t>シャ</t>
    </rPh>
    <rPh sb="16" eb="18">
      <t>ショウジョウ</t>
    </rPh>
    <rPh sb="25" eb="27">
      <t>タイオウ</t>
    </rPh>
    <rPh sb="32" eb="33">
      <t>ホン</t>
    </rPh>
    <rPh sb="33" eb="35">
      <t>キキ</t>
    </rPh>
    <rPh sb="36" eb="38">
      <t>ドウニュウ</t>
    </rPh>
    <rPh sb="46" eb="48">
      <t>ホウホウ</t>
    </rPh>
    <rPh sb="52" eb="53">
      <t>モチ</t>
    </rPh>
    <rPh sb="64" eb="66">
      <t>カイゼン</t>
    </rPh>
    <rPh sb="67" eb="68">
      <t>ハカ</t>
    </rPh>
    <rPh sb="74" eb="76">
      <t>コウジョウ</t>
    </rPh>
    <rPh sb="77" eb="79">
      <t>メザ</t>
    </rPh>
    <rPh sb="83" eb="84">
      <t>カンガ</t>
    </rPh>
    <rPh sb="90" eb="92">
      <t>トウイン</t>
    </rPh>
    <rPh sb="92" eb="94">
      <t>ホユウ</t>
    </rPh>
    <rPh sb="95" eb="97">
      <t>ドウシュ</t>
    </rPh>
    <rPh sb="97" eb="99">
      <t>キキ</t>
    </rPh>
    <rPh sb="100" eb="103">
      <t>コウジョウテキ</t>
    </rPh>
    <rPh sb="104" eb="106">
      <t>シヨウ</t>
    </rPh>
    <rPh sb="109" eb="112">
      <t>ジドウシャ</t>
    </rPh>
    <rPh sb="112" eb="114">
      <t>ジコ</t>
    </rPh>
    <rPh sb="114" eb="117">
      <t>ヒガイシャ</t>
    </rPh>
    <rPh sb="118" eb="119">
      <t>カタ</t>
    </rPh>
    <rPh sb="120" eb="122">
      <t>キボウ</t>
    </rPh>
    <rPh sb="124" eb="126">
      <t>ジキ</t>
    </rPh>
    <rPh sb="127" eb="129">
      <t>シヨウ</t>
    </rPh>
    <rPh sb="145" eb="147">
      <t>ゾウセツ</t>
    </rPh>
    <rPh sb="148" eb="150">
      <t>キボウ</t>
    </rPh>
    <phoneticPr fontId="2"/>
  </si>
  <si>
    <t>■検収調書</t>
    <rPh sb="1" eb="3">
      <t>ケンシュウ</t>
    </rPh>
    <rPh sb="3" eb="5">
      <t>チョウショ</t>
    </rPh>
    <phoneticPr fontId="2"/>
  </si>
  <si>
    <t>購入機器名</t>
    <rPh sb="0" eb="5">
      <t>コウニュウキキメイ</t>
    </rPh>
    <phoneticPr fontId="6"/>
  </si>
  <si>
    <t>設置場所</t>
    <rPh sb="0" eb="4">
      <t>セッチジョウショ</t>
    </rPh>
    <phoneticPr fontId="2"/>
  </si>
  <si>
    <t>納入事業者</t>
    <rPh sb="0" eb="5">
      <t>ノウニュウジギョウシャ</t>
    </rPh>
    <phoneticPr fontId="2"/>
  </si>
  <si>
    <t>①</t>
  </si>
  <si>
    <t>1階 病棟</t>
  </si>
  <si>
    <t>②</t>
  </si>
  <si>
    <t>2階 リハビリテーション室</t>
  </si>
  <si>
    <t>③</t>
  </si>
  <si>
    <t>3階 浴室</t>
  </si>
  <si>
    <t>株式会社C</t>
    <rPh sb="0" eb="4">
      <t>カブシキガイシャ</t>
    </rPh>
    <phoneticPr fontId="2"/>
  </si>
  <si>
    <t>④</t>
  </si>
  <si>
    <t>⑤</t>
  </si>
  <si>
    <t>⑥</t>
    <phoneticPr fontId="6"/>
  </si>
  <si>
    <t>⑦</t>
    <phoneticPr fontId="6"/>
  </si>
  <si>
    <t>⑧</t>
    <phoneticPr fontId="6"/>
  </si>
  <si>
    <t>⑨</t>
    <phoneticPr fontId="6"/>
  </si>
  <si>
    <t>⑩</t>
    <phoneticPr fontId="6"/>
  </si>
  <si>
    <t>検収日</t>
    <rPh sb="0" eb="3">
      <t>ケンシュウビ</t>
    </rPh>
    <phoneticPr fontId="2"/>
  </si>
  <si>
    <t>検収員①役職</t>
    <rPh sb="0" eb="2">
      <t>ケンシュウ</t>
    </rPh>
    <rPh sb="2" eb="3">
      <t>イン</t>
    </rPh>
    <rPh sb="4" eb="6">
      <t>ヤクショク</t>
    </rPh>
    <phoneticPr fontId="2"/>
  </si>
  <si>
    <t>主任</t>
    <rPh sb="0" eb="2">
      <t>シュニン</t>
    </rPh>
    <phoneticPr fontId="2"/>
  </si>
  <si>
    <t>検収員①氏名</t>
    <rPh sb="0" eb="2">
      <t>ケンシュウ</t>
    </rPh>
    <rPh sb="2" eb="3">
      <t>イン</t>
    </rPh>
    <rPh sb="4" eb="6">
      <t>シメイ</t>
    </rPh>
    <phoneticPr fontId="2"/>
  </si>
  <si>
    <t>国土次郎</t>
    <rPh sb="0" eb="2">
      <t>コクド</t>
    </rPh>
    <rPh sb="2" eb="4">
      <t>ジロウ</t>
    </rPh>
    <phoneticPr fontId="2"/>
  </si>
  <si>
    <t>検収員②役職</t>
    <rPh sb="0" eb="2">
      <t>ケンシュウ</t>
    </rPh>
    <rPh sb="2" eb="3">
      <t>イン</t>
    </rPh>
    <rPh sb="4" eb="6">
      <t>ヤクショク</t>
    </rPh>
    <phoneticPr fontId="2"/>
  </si>
  <si>
    <t>副主任</t>
    <rPh sb="0" eb="3">
      <t>フクシュニン</t>
    </rPh>
    <phoneticPr fontId="2"/>
  </si>
  <si>
    <t>検収員②氏名</t>
    <rPh sb="0" eb="2">
      <t>ケンシュウ</t>
    </rPh>
    <rPh sb="2" eb="3">
      <t>イン</t>
    </rPh>
    <rPh sb="4" eb="6">
      <t>シメイ</t>
    </rPh>
    <phoneticPr fontId="2"/>
  </si>
  <si>
    <t>国土三郎</t>
    <rPh sb="0" eb="2">
      <t>コクド</t>
    </rPh>
    <rPh sb="2" eb="4">
      <t>サブロウ</t>
    </rPh>
    <phoneticPr fontId="2"/>
  </si>
  <si>
    <t>補助金交付申請に関する担当者</t>
    <rPh sb="0" eb="3">
      <t>ホジョキン</t>
    </rPh>
    <rPh sb="3" eb="5">
      <t>コウフ</t>
    </rPh>
    <rPh sb="5" eb="7">
      <t>シンセイ</t>
    </rPh>
    <rPh sb="8" eb="9">
      <t>カン</t>
    </rPh>
    <rPh sb="11" eb="14">
      <t>タントウシャ</t>
    </rPh>
    <phoneticPr fontId="2"/>
  </si>
  <si>
    <t>郵便物の宛名</t>
    <rPh sb="0" eb="3">
      <t>ユウビンブツ</t>
    </rPh>
    <rPh sb="4" eb="6">
      <t>アテナ</t>
    </rPh>
    <phoneticPr fontId="2"/>
  </si>
  <si>
    <t>国土太郎</t>
    <rPh sb="0" eb="2">
      <t>コクド</t>
    </rPh>
    <rPh sb="2" eb="4">
      <t>タロウ</t>
    </rPh>
    <phoneticPr fontId="2"/>
  </si>
  <si>
    <t>郵便物の送付先住所</t>
    <rPh sb="0" eb="3">
      <t>ユウビンブツ</t>
    </rPh>
    <rPh sb="4" eb="7">
      <t>ソウフサキ</t>
    </rPh>
    <rPh sb="7" eb="9">
      <t>ジュウショ</t>
    </rPh>
    <phoneticPr fontId="2"/>
  </si>
  <si>
    <t>〒100  -8918　東京都千代田区霞が関2-1-3</t>
    <phoneticPr fontId="2"/>
  </si>
  <si>
    <t>所属</t>
    <rPh sb="0" eb="2">
      <t>ショゾク</t>
    </rPh>
    <phoneticPr fontId="2"/>
  </si>
  <si>
    <t>役職</t>
    <rPh sb="0" eb="2">
      <t>ヤクショク</t>
    </rPh>
    <phoneticPr fontId="2"/>
  </si>
  <si>
    <t>氏名ふりがな</t>
    <rPh sb="0" eb="2">
      <t>シメイ</t>
    </rPh>
    <phoneticPr fontId="2"/>
  </si>
  <si>
    <t>電話番号</t>
    <rPh sb="0" eb="4">
      <t>デンワバンゴウ</t>
    </rPh>
    <phoneticPr fontId="2"/>
  </si>
  <si>
    <t>e-mail</t>
  </si>
  <si>
    <t>担当者①</t>
    <rPh sb="0" eb="3">
      <t>タントウシャ</t>
    </rPh>
    <phoneticPr fontId="2"/>
  </si>
  <si>
    <t>総務課</t>
    <rPh sb="0" eb="3">
      <t>ソウムカ</t>
    </rPh>
    <phoneticPr fontId="4"/>
  </si>
  <si>
    <t>主任</t>
    <phoneticPr fontId="2"/>
  </si>
  <si>
    <t>こくどじろう</t>
    <phoneticPr fontId="2"/>
  </si>
  <si>
    <t>080-0000-0000</t>
    <phoneticPr fontId="2"/>
  </si>
  <si>
    <t>kokudoziro@abc</t>
    <phoneticPr fontId="2"/>
  </si>
  <si>
    <t>担当者②</t>
    <rPh sb="0" eb="3">
      <t>タントウシャ</t>
    </rPh>
    <phoneticPr fontId="2"/>
  </si>
  <si>
    <t>こくどさぶろう</t>
    <phoneticPr fontId="2"/>
  </si>
  <si>
    <t>090-0000-0000</t>
    <phoneticPr fontId="2"/>
  </si>
  <si>
    <t>kokudosaburo@abc</t>
    <phoneticPr fontId="2"/>
  </si>
  <si>
    <t>請求書関係</t>
    <rPh sb="0" eb="3">
      <t>セイキュウショ</t>
    </rPh>
    <phoneticPr fontId="2"/>
  </si>
  <si>
    <t>本件責任者：</t>
    <rPh sb="0" eb="2">
      <t>ホンケン</t>
    </rPh>
    <rPh sb="2" eb="5">
      <t>セキニンシャ</t>
    </rPh>
    <phoneticPr fontId="2"/>
  </si>
  <si>
    <t>連絡先：</t>
    <rPh sb="0" eb="3">
      <t>レンラクサキ</t>
    </rPh>
    <phoneticPr fontId="2"/>
  </si>
  <si>
    <t>000-0000-0000</t>
    <phoneticPr fontId="2"/>
  </si>
  <si>
    <t>担当者：</t>
    <rPh sb="0" eb="3">
      <t>タントウシャ</t>
    </rPh>
    <phoneticPr fontId="2"/>
  </si>
  <si>
    <t>入院施設支援費により導入した医療器具・用具等の使用実績及び導入後１年以内の使用回数（見込み）</t>
  </si>
  <si>
    <t>入院施設支援費により導入した医療器具・用具等の導入（更新・増設）理由及び使用方法</t>
    <rPh sb="10" eb="12">
      <t>ドウニュウ</t>
    </rPh>
    <rPh sb="16" eb="18">
      <t>キグ</t>
    </rPh>
    <rPh sb="19" eb="21">
      <t>ヨウグ</t>
    </rPh>
    <rPh sb="21" eb="22">
      <t>トウ</t>
    </rPh>
    <rPh sb="23" eb="25">
      <t>ドウニュウ</t>
    </rPh>
    <rPh sb="26" eb="28">
      <t>コウシン</t>
    </rPh>
    <rPh sb="29" eb="31">
      <t>ゾウセツ</t>
    </rPh>
    <rPh sb="32" eb="34">
      <t>リユウ</t>
    </rPh>
    <rPh sb="34" eb="35">
      <t>オヨ</t>
    </rPh>
    <rPh sb="36" eb="38">
      <t>シヨウ</t>
    </rPh>
    <rPh sb="38" eb="40">
      <t>ホウホウ</t>
    </rPh>
    <phoneticPr fontId="2"/>
  </si>
  <si>
    <t>同種の医療器具・用具等の保有の有無</t>
    <rPh sb="0" eb="2">
      <t>ドウシュ</t>
    </rPh>
    <rPh sb="5" eb="7">
      <t>キグ</t>
    </rPh>
    <rPh sb="8" eb="10">
      <t>ヨウグ</t>
    </rPh>
    <rPh sb="10" eb="11">
      <t>トウ</t>
    </rPh>
    <rPh sb="12" eb="14">
      <t>ホユウ</t>
    </rPh>
    <rPh sb="15" eb="17">
      <t>ウム</t>
    </rPh>
    <phoneticPr fontId="2"/>
  </si>
  <si>
    <t>郵便物の宛名</t>
    <rPh sb="0" eb="3">
      <t>ユウビンブツ</t>
    </rPh>
    <rPh sb="4" eb="6">
      <t>アテナ</t>
    </rPh>
    <phoneticPr fontId="1"/>
  </si>
  <si>
    <t>郵便物の送付先住所</t>
    <rPh sb="0" eb="3">
      <t>ユウビンブツ</t>
    </rPh>
    <rPh sb="4" eb="7">
      <t>ソウフサキ</t>
    </rPh>
    <rPh sb="7" eb="9">
      <t>ジュウショ</t>
    </rPh>
    <phoneticPr fontId="1"/>
  </si>
  <si>
    <t>所属</t>
    <rPh sb="0" eb="2">
      <t>ショゾク</t>
    </rPh>
    <phoneticPr fontId="1"/>
  </si>
  <si>
    <t>役職</t>
    <rPh sb="0" eb="2">
      <t>ヤクショク</t>
    </rPh>
    <phoneticPr fontId="1"/>
  </si>
  <si>
    <t>氏名</t>
    <rPh sb="0" eb="2">
      <t>シメイ</t>
    </rPh>
    <phoneticPr fontId="1"/>
  </si>
  <si>
    <t>氏名ふりがな</t>
    <rPh sb="0" eb="2">
      <t>シメイ</t>
    </rPh>
    <phoneticPr fontId="1"/>
  </si>
  <si>
    <t>電話番号</t>
    <rPh sb="0" eb="4">
      <t>デンワバンゴウ</t>
    </rPh>
    <phoneticPr fontId="1"/>
  </si>
  <si>
    <t>担当者①</t>
    <rPh sb="0" eb="3">
      <t>タントウシャ</t>
    </rPh>
    <phoneticPr fontId="1"/>
  </si>
  <si>
    <t>事務局</t>
  </si>
  <si>
    <t>管理者</t>
  </si>
  <si>
    <t>ルペル</t>
  </si>
  <si>
    <t>るぺる</t>
  </si>
  <si>
    <t>080-9182-5987</t>
  </si>
  <si>
    <t>bonjour10uis@gmail.com</t>
  </si>
  <si>
    <t>担当者②</t>
    <rPh sb="0" eb="3">
      <t>タントウシャ</t>
    </rPh>
    <phoneticPr fontId="1"/>
  </si>
  <si>
    <t>■請求書関係</t>
    <rPh sb="1" eb="4">
      <t>セイキュウショ</t>
    </rPh>
    <phoneticPr fontId="2"/>
  </si>
  <si>
    <t>(様式第１の２)</t>
  </si>
  <si>
    <t>株式会社博報堂プロダクツ</t>
    <phoneticPr fontId="2"/>
  </si>
  <si>
    <t>代表取締役社長　岸　直彦　殿</t>
  </si>
  <si>
    <t>住所</t>
    <rPh sb="0" eb="2">
      <t>ジュウショ</t>
    </rPh>
    <phoneticPr fontId="4"/>
  </si>
  <si>
    <t>病院名</t>
    <phoneticPr fontId="4"/>
  </si>
  <si>
    <t>令和６年度被害者保護増進等事業費補助金
（自動車事故被害者支援体制等整備事業）
補助金交付申請兼実績報告書</t>
    <phoneticPr fontId="4"/>
  </si>
  <si>
    <t>　令和６年度被害者保護増進等事業費補助金（自動車事故被害者支援体制等整備事業）交付規程（以下「交付規程」という。）第４条第２項の規定に基づき、別紙関係書類を添えて交付を申請するとともに、被害者保護増進等事業費補助金にかかる補助対象事業（短期入院協力事業）を完了したので、交付規程第１４条の規定に基づき、下記のとおり報告します。</t>
  </si>
  <si>
    <t>記</t>
    <rPh sb="0" eb="1">
      <t>キ</t>
    </rPh>
    <phoneticPr fontId="2"/>
  </si>
  <si>
    <t>１．補助対象事業の種別</t>
  </si>
  <si>
    <t>別紙　令和６年度自動車事故被害者支援体制等整備事業</t>
    <phoneticPr fontId="2"/>
  </si>
  <si>
    <t>　　　　　　　　　    （短期入院協力事業）実施・経費報告書兼収支計算書のとおり</t>
  </si>
  <si>
    <t>２．補助対象事業の内容</t>
  </si>
  <si>
    <t>（短期入院協力事業）実施・経費報告書兼収支計算書のとおり</t>
  </si>
  <si>
    <t>３．補助対象経費</t>
  </si>
  <si>
    <t>金</t>
  </si>
  <si>
    <t>円</t>
    <rPh sb="0" eb="1">
      <t>エン</t>
    </rPh>
    <phoneticPr fontId="2"/>
  </si>
  <si>
    <t>４．補助金交付申請額</t>
  </si>
  <si>
    <t>５．補助金充当予定額</t>
  </si>
  <si>
    <t>円</t>
  </si>
  <si>
    <t>６．完了した補助対象事業の概要</t>
  </si>
  <si>
    <t>７．添付書類</t>
  </si>
  <si>
    <t>（１）申請者の営む主な事業及びその内容</t>
    <phoneticPr fontId="2"/>
  </si>
  <si>
    <t>（２）申請者の資産及び負債に関する事項</t>
    <phoneticPr fontId="2"/>
  </si>
  <si>
    <t>（３）補助対象事業に関する収支予算書</t>
    <phoneticPr fontId="2"/>
  </si>
  <si>
    <t>（４）その他博報堂プロダクツが指示する書面等</t>
    <phoneticPr fontId="2"/>
  </si>
  <si>
    <t>（備考）用紙は、日本産業規格Ａ４とし、縦位置とする。</t>
  </si>
  <si>
    <t>（別紙）</t>
  </si>
  <si>
    <t>令和６年度自動車事故被害者支援体制等整備事業（短期入院協力事業（入院施設支援費））実施・経費報告書兼収支計算書</t>
  </si>
  <si>
    <t>１．実施した補助対象事業の内容</t>
    <rPh sb="2" eb="4">
      <t>ジッシ</t>
    </rPh>
    <rPh sb="6" eb="8">
      <t>ホジョ</t>
    </rPh>
    <rPh sb="8" eb="10">
      <t>タイショウ</t>
    </rPh>
    <rPh sb="10" eb="12">
      <t>ジギョウ</t>
    </rPh>
    <rPh sb="13" eb="15">
      <t>ナイヨウ</t>
    </rPh>
    <phoneticPr fontId="2"/>
  </si>
  <si>
    <t>補助対象経費</t>
    <rPh sb="0" eb="2">
      <t>ホジョ</t>
    </rPh>
    <rPh sb="2" eb="4">
      <t>タイショウ</t>
    </rPh>
    <rPh sb="4" eb="6">
      <t>ケイヒ</t>
    </rPh>
    <phoneticPr fontId="2"/>
  </si>
  <si>
    <t>財源区分</t>
    <rPh sb="0" eb="2">
      <t>ザイゲン</t>
    </rPh>
    <rPh sb="2" eb="4">
      <t>クブン</t>
    </rPh>
    <phoneticPr fontId="2"/>
  </si>
  <si>
    <t>備考</t>
    <rPh sb="0" eb="2">
      <t>ビコウ</t>
    </rPh>
    <phoneticPr fontId="2"/>
  </si>
  <si>
    <t>費目（細目）・実施内容</t>
    <rPh sb="0" eb="1">
      <t>ヒ</t>
    </rPh>
    <rPh sb="1" eb="2">
      <t>メ</t>
    </rPh>
    <rPh sb="3" eb="5">
      <t>サイモク</t>
    </rPh>
    <rPh sb="7" eb="9">
      <t>ジッシ</t>
    </rPh>
    <rPh sb="9" eb="11">
      <t>ナイヨウ</t>
    </rPh>
    <phoneticPr fontId="2"/>
  </si>
  <si>
    <t>積算内訳</t>
    <rPh sb="0" eb="2">
      <t>セキサン</t>
    </rPh>
    <rPh sb="2" eb="4">
      <t>ウチワケ</t>
    </rPh>
    <phoneticPr fontId="2"/>
  </si>
  <si>
    <t>補助金申請額</t>
    <rPh sb="0" eb="3">
      <t>ホジョキン</t>
    </rPh>
    <rPh sb="3" eb="5">
      <t>シンセイ</t>
    </rPh>
    <rPh sb="5" eb="6">
      <t>ガク</t>
    </rPh>
    <phoneticPr fontId="2"/>
  </si>
  <si>
    <t>自己負担額</t>
    <rPh sb="0" eb="2">
      <t>ジコ</t>
    </rPh>
    <rPh sb="2" eb="4">
      <t>フタン</t>
    </rPh>
    <rPh sb="4" eb="5">
      <t>ガク</t>
    </rPh>
    <phoneticPr fontId="2"/>
  </si>
  <si>
    <t>その他の収入</t>
    <rPh sb="2" eb="3">
      <t>タ</t>
    </rPh>
    <rPh sb="4" eb="6">
      <t>シュウニュウ</t>
    </rPh>
    <phoneticPr fontId="2"/>
  </si>
  <si>
    <t>(1)入院施設支援費</t>
  </si>
  <si>
    <t>合　　　計</t>
    <rPh sb="0" eb="1">
      <t>ゴウ</t>
    </rPh>
    <rPh sb="4" eb="5">
      <t>ケイ</t>
    </rPh>
    <phoneticPr fontId="2"/>
  </si>
  <si>
    <t>２．入院施設支援費により導入した介護器具・用具等の使用実績及び今後の使用見込み</t>
    <rPh sb="12" eb="14">
      <t>ドウニュウ</t>
    </rPh>
    <rPh sb="16" eb="18">
      <t>カイゴ</t>
    </rPh>
    <rPh sb="18" eb="20">
      <t>キグ</t>
    </rPh>
    <rPh sb="21" eb="23">
      <t>ヨウグ</t>
    </rPh>
    <rPh sb="23" eb="24">
      <t>トウ</t>
    </rPh>
    <rPh sb="25" eb="27">
      <t>シヨウ</t>
    </rPh>
    <rPh sb="27" eb="29">
      <t>ジッセキ</t>
    </rPh>
    <rPh sb="29" eb="30">
      <t>オヨ</t>
    </rPh>
    <rPh sb="31" eb="33">
      <t>コンゴ</t>
    </rPh>
    <rPh sb="34" eb="36">
      <t>シヨウ</t>
    </rPh>
    <rPh sb="36" eb="38">
      <t>ミコ</t>
    </rPh>
    <phoneticPr fontId="2"/>
  </si>
  <si>
    <t>３.在宅重度後遺障害者(利用者)の短期入院受入状況</t>
    <rPh sb="2" eb="4">
      <t>ザイタク</t>
    </rPh>
    <rPh sb="4" eb="6">
      <t>ジュウド</t>
    </rPh>
    <rPh sb="6" eb="8">
      <t>コウイ</t>
    </rPh>
    <rPh sb="8" eb="11">
      <t>ショウガイシャ</t>
    </rPh>
    <rPh sb="12" eb="15">
      <t>リヨウシャ</t>
    </rPh>
    <rPh sb="17" eb="19">
      <t>タンキ</t>
    </rPh>
    <rPh sb="21" eb="23">
      <t>ウケイレ</t>
    </rPh>
    <rPh sb="23" eb="25">
      <t>ジョウキョウ</t>
    </rPh>
    <phoneticPr fontId="2"/>
  </si>
  <si>
    <t>受入実績延べ人数</t>
    <rPh sb="0" eb="1">
      <t>ウ</t>
    </rPh>
    <rPh sb="1" eb="2">
      <t>イ</t>
    </rPh>
    <rPh sb="2" eb="4">
      <t>ジッセキ</t>
    </rPh>
    <rPh sb="6" eb="8">
      <t>ニンズウ</t>
    </rPh>
    <phoneticPr fontId="2"/>
  </si>
  <si>
    <t>人</t>
    <rPh sb="0" eb="1">
      <t>ニン</t>
    </rPh>
    <phoneticPr fontId="2"/>
  </si>
  <si>
    <t>受入実績延べ日数</t>
    <rPh sb="0" eb="1">
      <t>ウ</t>
    </rPh>
    <rPh sb="1" eb="2">
      <t>イ</t>
    </rPh>
    <rPh sb="2" eb="4">
      <t>ジッセキ</t>
    </rPh>
    <rPh sb="6" eb="8">
      <t>ニッスウ</t>
    </rPh>
    <phoneticPr fontId="2"/>
  </si>
  <si>
    <t>日</t>
    <rPh sb="0" eb="1">
      <t>ニチ</t>
    </rPh>
    <phoneticPr fontId="2"/>
  </si>
  <si>
    <t>今後の受入見込み延べ人数</t>
    <rPh sb="0" eb="2">
      <t>コンゴ</t>
    </rPh>
    <rPh sb="3" eb="4">
      <t>ウ</t>
    </rPh>
    <rPh sb="4" eb="5">
      <t>イ</t>
    </rPh>
    <rPh sb="5" eb="7">
      <t>ミコ</t>
    </rPh>
    <rPh sb="10" eb="12">
      <t>ニンズウ</t>
    </rPh>
    <phoneticPr fontId="2"/>
  </si>
  <si>
    <t>人程度</t>
    <rPh sb="0" eb="1">
      <t>ニン</t>
    </rPh>
    <rPh sb="1" eb="3">
      <t>テイド</t>
    </rPh>
    <phoneticPr fontId="2"/>
  </si>
  <si>
    <t>内訳</t>
    <rPh sb="0" eb="2">
      <t>ウチワケ</t>
    </rPh>
    <phoneticPr fontId="2"/>
  </si>
  <si>
    <t>４.入院施設支援費により導入した介護器具・用具等の導入（更新・増設）理由及び使用方法</t>
    <rPh sb="12" eb="14">
      <t>ドウニュウ</t>
    </rPh>
    <rPh sb="16" eb="18">
      <t>カイゴ</t>
    </rPh>
    <rPh sb="18" eb="20">
      <t>キグ</t>
    </rPh>
    <rPh sb="21" eb="23">
      <t>ヨウグ</t>
    </rPh>
    <rPh sb="23" eb="24">
      <t>トウ</t>
    </rPh>
    <rPh sb="25" eb="27">
      <t>ドウニュウ</t>
    </rPh>
    <rPh sb="28" eb="30">
      <t>コウシン</t>
    </rPh>
    <rPh sb="31" eb="33">
      <t>ゾウセツ</t>
    </rPh>
    <rPh sb="34" eb="36">
      <t>リユウ</t>
    </rPh>
    <rPh sb="36" eb="37">
      <t>オヨ</t>
    </rPh>
    <rPh sb="38" eb="40">
      <t>シヨウ</t>
    </rPh>
    <rPh sb="40" eb="42">
      <t>ホウホウ</t>
    </rPh>
    <phoneticPr fontId="2"/>
  </si>
  <si>
    <t>３．の受入者うち使用が見込まれる者</t>
    <rPh sb="3" eb="5">
      <t>ウケイレ</t>
    </rPh>
    <rPh sb="5" eb="6">
      <t>シャ</t>
    </rPh>
    <rPh sb="8" eb="10">
      <t>シヨウ</t>
    </rPh>
    <rPh sb="11" eb="13">
      <t>ミコ</t>
    </rPh>
    <rPh sb="16" eb="17">
      <t>シャ</t>
    </rPh>
    <phoneticPr fontId="2"/>
  </si>
  <si>
    <t>３．の受入者うち使用が見込まれる者</t>
    <rPh sb="8" eb="10">
      <t>シヨウ</t>
    </rPh>
    <rPh sb="11" eb="13">
      <t>ミコ</t>
    </rPh>
    <rPh sb="16" eb="17">
      <t>シャ</t>
    </rPh>
    <phoneticPr fontId="2"/>
  </si>
  <si>
    <t>５.補助対象事業に関する収支計算書</t>
    <rPh sb="2" eb="4">
      <t>ホジョ</t>
    </rPh>
    <rPh sb="4" eb="6">
      <t>タイショウ</t>
    </rPh>
    <rPh sb="6" eb="8">
      <t>ジギョウ</t>
    </rPh>
    <rPh sb="9" eb="10">
      <t>カン</t>
    </rPh>
    <rPh sb="12" eb="14">
      <t>シュウシ</t>
    </rPh>
    <rPh sb="14" eb="17">
      <t>ケイサンショ</t>
    </rPh>
    <phoneticPr fontId="2"/>
  </si>
  <si>
    <t>収入の部</t>
    <rPh sb="0" eb="2">
      <t>シュウニュウ</t>
    </rPh>
    <rPh sb="3" eb="4">
      <t>ブ</t>
    </rPh>
    <phoneticPr fontId="2"/>
  </si>
  <si>
    <t>支出の部</t>
    <rPh sb="0" eb="2">
      <t>シシュツ</t>
    </rPh>
    <rPh sb="3" eb="4">
      <t>ブ</t>
    </rPh>
    <phoneticPr fontId="2"/>
  </si>
  <si>
    <t>収支差額(A)-(B)</t>
    <rPh sb="0" eb="2">
      <t>シュウシ</t>
    </rPh>
    <rPh sb="2" eb="4">
      <t>サガク</t>
    </rPh>
    <phoneticPr fontId="2"/>
  </si>
  <si>
    <t>科目</t>
    <rPh sb="0" eb="2">
      <t>カモク</t>
    </rPh>
    <phoneticPr fontId="2"/>
  </si>
  <si>
    <t>予算額</t>
    <rPh sb="0" eb="3">
      <t>ヨサンガク</t>
    </rPh>
    <phoneticPr fontId="2"/>
  </si>
  <si>
    <t>被害者保護増進等事業費補助金</t>
    <phoneticPr fontId="2"/>
  </si>
  <si>
    <t>自己負担額</t>
    <rPh sb="0" eb="2">
      <t>ジコ</t>
    </rPh>
    <rPh sb="2" eb="5">
      <t>フタンガク</t>
    </rPh>
    <phoneticPr fontId="2"/>
  </si>
  <si>
    <t>収入合計（A)</t>
    <rPh sb="0" eb="2">
      <t>シュウニュウ</t>
    </rPh>
    <rPh sb="2" eb="4">
      <t>ゴウケイ</t>
    </rPh>
    <phoneticPr fontId="2"/>
  </si>
  <si>
    <t>支出合計（B)</t>
    <rPh sb="0" eb="2">
      <t>シシュツ</t>
    </rPh>
    <rPh sb="2" eb="4">
      <t>ゴウケイ</t>
    </rPh>
    <phoneticPr fontId="2"/>
  </si>
  <si>
    <t>６．補助金交付申請に関する担当者</t>
    <rPh sb="2" eb="5">
      <t>ホジョキン</t>
    </rPh>
    <rPh sb="5" eb="7">
      <t>コウフ</t>
    </rPh>
    <rPh sb="7" eb="9">
      <t>シンセイ</t>
    </rPh>
    <rPh sb="10" eb="11">
      <t>カン</t>
    </rPh>
    <rPh sb="13" eb="16">
      <t>タントウシャ</t>
    </rPh>
    <phoneticPr fontId="2"/>
  </si>
  <si>
    <t>令和　年　月　日</t>
    <rPh sb="0" eb="2">
      <t>レイワ</t>
    </rPh>
    <rPh sb="3" eb="4">
      <t>ネン</t>
    </rPh>
    <rPh sb="5" eb="6">
      <t>ガツ</t>
    </rPh>
    <rPh sb="7" eb="8">
      <t>ヒ</t>
    </rPh>
    <phoneticPr fontId="2"/>
  </si>
  <si>
    <t>株式会社博報堂プロダクツ　殿</t>
  </si>
  <si>
    <t>代表者名</t>
    <rPh sb="0" eb="4">
      <t>ダイヒョウシャメイ</t>
    </rPh>
    <phoneticPr fontId="2"/>
  </si>
  <si>
    <t>被害者保護増進等事業費補助金請求書</t>
  </si>
  <si>
    <t>　令和６年度被害者保護増進等事業費補助金に係る補助対象事業(自動車事故被害者支援体制等整備事業(短期入院協力事業))については、交付決定及び額の確定に基づき、下記のとおり支払を請求いたします。</t>
    <rPh sb="1" eb="3">
      <t>レイワ</t>
    </rPh>
    <rPh sb="35" eb="38">
      <t>ヒガイシャ</t>
    </rPh>
    <rPh sb="38" eb="40">
      <t>シエン</t>
    </rPh>
    <rPh sb="42" eb="43">
      <t>トウ</t>
    </rPh>
    <rPh sb="48" eb="50">
      <t>タンキ</t>
    </rPh>
    <rPh sb="52" eb="54">
      <t>キョウリョク</t>
    </rPh>
    <rPh sb="54" eb="56">
      <t>ジギョウ</t>
    </rPh>
    <rPh sb="64" eb="66">
      <t>コウフ</t>
    </rPh>
    <rPh sb="66" eb="68">
      <t>ケッテイ</t>
    </rPh>
    <rPh sb="68" eb="69">
      <t>オヨ</t>
    </rPh>
    <rPh sb="70" eb="71">
      <t>ガク</t>
    </rPh>
    <rPh sb="72" eb="74">
      <t>カクテイ</t>
    </rPh>
    <rPh sb="75" eb="76">
      <t>モト</t>
    </rPh>
    <phoneticPr fontId="2"/>
  </si>
  <si>
    <t>記</t>
  </si>
  <si>
    <t>　　　1.　請　求　額</t>
  </si>
  <si>
    <t>　　　2.　受　取　人</t>
  </si>
  <si>
    <t>住所</t>
  </si>
  <si>
    <t>　　　 （口座名義人）</t>
  </si>
  <si>
    <t>氏名</t>
  </si>
  <si>
    <t>　　　3.　振込先金融機関及び支店名</t>
  </si>
  <si>
    <t>　　　4.　預金種別</t>
  </si>
  <si>
    <t>　　　5.  口座番号</t>
  </si>
  <si>
    <t>本件責任者：</t>
    <phoneticPr fontId="2"/>
  </si>
  <si>
    <t>担当者：</t>
    <phoneticPr fontId="2"/>
  </si>
  <si>
    <t>７．添付書類（４）その他博報堂プロダクツが指示する書面等</t>
  </si>
  <si>
    <t>　（実施細目第３条　第１項第一号　関係）</t>
  </si>
  <si>
    <t>検　収　調　書</t>
    <rPh sb="0" eb="1">
      <t>ケン</t>
    </rPh>
    <rPh sb="2" eb="3">
      <t>オサム</t>
    </rPh>
    <rPh sb="4" eb="5">
      <t>チョウ</t>
    </rPh>
    <rPh sb="6" eb="7">
      <t>ショ</t>
    </rPh>
    <phoneticPr fontId="2"/>
  </si>
  <si>
    <t>NO</t>
  </si>
  <si>
    <t>１．品名、規格、数量</t>
    <rPh sb="2" eb="4">
      <t>ヒンメイ</t>
    </rPh>
    <rPh sb="5" eb="7">
      <t>キカク</t>
    </rPh>
    <rPh sb="8" eb="10">
      <t>スウリョウ</t>
    </rPh>
    <phoneticPr fontId="2"/>
  </si>
  <si>
    <t>税込額</t>
    <rPh sb="0" eb="2">
      <t>ゼイコ</t>
    </rPh>
    <rPh sb="2" eb="3">
      <t>ガク</t>
    </rPh>
    <phoneticPr fontId="2"/>
  </si>
  <si>
    <t>2.購入金額</t>
    <rPh sb="2" eb="4">
      <t>コウニュウ</t>
    </rPh>
    <rPh sb="4" eb="6">
      <t>キンガク</t>
    </rPh>
    <phoneticPr fontId="2"/>
  </si>
  <si>
    <t>（うち、消費税</t>
    <rPh sb="4" eb="7">
      <t>ショウヒゼイ</t>
    </rPh>
    <phoneticPr fontId="2"/>
  </si>
  <si>
    <t>3.納入年月日</t>
    <rPh sb="2" eb="4">
      <t>ノウニュウ</t>
    </rPh>
    <rPh sb="4" eb="7">
      <t>ネンガッピ</t>
    </rPh>
    <phoneticPr fontId="2"/>
  </si>
  <si>
    <t>4.設置（納入）場所</t>
    <rPh sb="2" eb="4">
      <t>セッチ</t>
    </rPh>
    <rPh sb="5" eb="7">
      <t>ノウニュウ</t>
    </rPh>
    <rPh sb="8" eb="10">
      <t>バショ</t>
    </rPh>
    <phoneticPr fontId="2"/>
  </si>
  <si>
    <t>5.納入事業者</t>
    <rPh sb="2" eb="4">
      <t>ノウニュウ</t>
    </rPh>
    <rPh sb="4" eb="7">
      <t>ジギョウシャ</t>
    </rPh>
    <phoneticPr fontId="2"/>
  </si>
  <si>
    <t>6.検収成績</t>
    <rPh sb="2" eb="4">
      <t>ケンシュウ</t>
    </rPh>
    <rPh sb="4" eb="6">
      <t>セイセキ</t>
    </rPh>
    <phoneticPr fontId="2"/>
  </si>
  <si>
    <t>合　　　格</t>
    <rPh sb="0" eb="1">
      <t>ゴウ</t>
    </rPh>
    <rPh sb="4" eb="5">
      <t>カク</t>
    </rPh>
    <phoneticPr fontId="2"/>
  </si>
  <si>
    <t>上記の物件について正に検収しました。</t>
    <rPh sb="0" eb="2">
      <t>ジョウキ</t>
    </rPh>
    <rPh sb="3" eb="5">
      <t>ブッケン</t>
    </rPh>
    <rPh sb="9" eb="10">
      <t>マサ</t>
    </rPh>
    <rPh sb="11" eb="13">
      <t>ケンシュウ</t>
    </rPh>
    <phoneticPr fontId="2"/>
  </si>
  <si>
    <t>（検収日）</t>
    <rPh sb="1" eb="4">
      <t>ケンシュウビ</t>
    </rPh>
    <phoneticPr fontId="2"/>
  </si>
  <si>
    <t>検収者氏名</t>
    <rPh sb="0" eb="2">
      <t>ケンシュウ</t>
    </rPh>
    <rPh sb="2" eb="3">
      <t>シャ</t>
    </rPh>
    <rPh sb="3" eb="5">
      <t>シメイ</t>
    </rPh>
    <phoneticPr fontId="2"/>
  </si>
  <si>
    <t>（役職）</t>
    <rPh sb="1" eb="3">
      <t>ヤクショク</t>
    </rPh>
    <phoneticPr fontId="2"/>
  </si>
  <si>
    <t>（氏名）</t>
  </si>
  <si>
    <t>（注）</t>
  </si>
  <si>
    <r>
      <t>　導入した医療器具・用具等によって検収日が異なる場合には、原則として、</t>
    </r>
    <r>
      <rPr>
        <u/>
        <sz val="8"/>
        <rFont val="游ゴシック"/>
        <family val="3"/>
        <charset val="128"/>
      </rPr>
      <t>当該医療器具・用具等の検収日毎に本書を作成</t>
    </r>
    <r>
      <rPr>
        <sz val="8"/>
        <rFont val="游ゴシック"/>
        <family val="3"/>
        <charset val="128"/>
      </rPr>
      <t>すること。また、当該様式内に必要事項が記入しきれない場合には、適宜、別の用紙を用いて作成すること。</t>
    </r>
    <rPh sb="5" eb="7">
      <t>イリョウ</t>
    </rPh>
    <rPh sb="37" eb="39">
      <t>イリョウ</t>
    </rPh>
    <rPh sb="90" eb="91">
      <t>ベツ</t>
    </rPh>
    <rPh sb="92" eb="94">
      <t>ヨウシ</t>
    </rPh>
    <rPh sb="95" eb="96">
      <t>モチ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</si>
</sst>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176" formatCode="[$-411]ggge&quot;年&quot;m&quot;月&quot;d&quot;日&quot;;\-;\-;@"/>
    <numFmt numFmtId="177" formatCode="ggge&quot;年&quot;m&quot;月&quot;d&quot;日&quot;"/>
    <numFmt numFmtId="178" formatCode="0.0%"/>
    <numFmt numFmtId="179" formatCode="#\ ?/10"/>
    <numFmt numFmtId="180" formatCode="gyy\.m\.d"/>
    <numFmt numFmtId="181" formatCode="gggyy&quot;年&quot;m&quot;月&quot;"/>
    <numFmt numFmtId="182" formatCode="#,##0&quot;円&quot;"/>
    <numFmt numFmtId="183" formatCode="gggyy&quot;年&quot;m&quot;月&quot;d&quot;日&quot;"/>
    <numFmt numFmtId="184" formatCode="&quot;¥&quot;#,##0_);[Red]\(&quot;¥&quot;#,##0\)"/>
    <numFmt numFmtId="185" formatCode="#,##0&quot;円）&quot;"/>
    <numFmt numFmtId="186" formatCode="\ 0;\-0;"/>
    <numFmt numFmtId="187" formatCode="0;\-0;"/>
  </numFmts>
  <fonts count="37">
    <font>
      <sz val="11"/>
      <color theme="1"/>
      <name val="ＭＳ Ｐゴシック"/>
      <family val="3"/>
      <scheme val="minor"/>
    </font>
    <font>
      <sz val="11"/>
      <name val="ＭＳ Ｐゴシック"/>
      <family val="3"/>
      <scheme val="minor"/>
    </font>
    <font>
      <sz val="6"/>
      <name val="ＭＳ Ｐゴシック"/>
      <family val="3"/>
      <scheme val="minor"/>
    </font>
    <font>
      <sz val="11"/>
      <color theme="1"/>
      <name val="ＭＳ Ｐゴシック"/>
      <family val="3"/>
      <scheme val="minor"/>
    </font>
    <font>
      <sz val="6"/>
      <name val="ＭＳ Ｐゴシック"/>
      <family val="3"/>
      <charset val="128"/>
      <scheme val="minor"/>
    </font>
    <font>
      <sz val="10.5"/>
      <color rgb="FF000000"/>
      <name val="游ゴシック"/>
      <family val="3"/>
      <charset val="128"/>
    </font>
    <font>
      <sz val="6"/>
      <name val="游ゴシック"/>
      <family val="3"/>
    </font>
    <font>
      <sz val="8"/>
      <color theme="1"/>
      <name val="游ゴシック"/>
      <family val="3"/>
      <charset val="128"/>
    </font>
    <font>
      <sz val="10"/>
      <name val="游ゴシック"/>
      <family val="3"/>
      <charset val="128"/>
    </font>
    <font>
      <sz val="10"/>
      <color theme="1"/>
      <name val="游ゴシック"/>
      <family val="3"/>
      <charset val="128"/>
    </font>
    <font>
      <i/>
      <sz val="10"/>
      <color theme="0" tint="-0.34998626667073579"/>
      <name val="游ゴシック"/>
      <family val="3"/>
      <charset val="128"/>
    </font>
    <font>
      <u/>
      <sz val="11"/>
      <color theme="10"/>
      <name val="ＭＳ Ｐゴシック"/>
      <family val="3"/>
      <scheme val="minor"/>
    </font>
    <font>
      <sz val="11"/>
      <color theme="1"/>
      <name val="游ゴシック"/>
      <family val="3"/>
      <charset val="128"/>
    </font>
    <font>
      <sz val="11"/>
      <name val="游ゴシック"/>
      <family val="3"/>
      <charset val="128"/>
    </font>
    <font>
      <sz val="12"/>
      <name val="游ゴシック"/>
      <family val="3"/>
      <charset val="128"/>
    </font>
    <font>
      <u/>
      <sz val="11"/>
      <color theme="10"/>
      <name val="游ゴシック"/>
      <family val="3"/>
      <charset val="128"/>
    </font>
    <font>
      <b/>
      <sz val="11"/>
      <name val="游ゴシック"/>
      <family val="3"/>
      <charset val="128"/>
    </font>
    <font>
      <sz val="11"/>
      <color rgb="FF000000"/>
      <name val="游ゴシック"/>
      <family val="3"/>
      <charset val="128"/>
    </font>
    <font>
      <i/>
      <sz val="11"/>
      <name val="游ゴシック"/>
      <family val="3"/>
      <charset val="128"/>
    </font>
    <font>
      <b/>
      <sz val="16"/>
      <name val="游ゴシック"/>
      <family val="3"/>
      <charset val="128"/>
    </font>
    <font>
      <sz val="9"/>
      <name val="游ゴシック"/>
      <family val="3"/>
      <charset val="128"/>
    </font>
    <font>
      <u val="double"/>
      <sz val="9"/>
      <name val="游ゴシック"/>
      <family val="3"/>
      <charset val="128"/>
    </font>
    <font>
      <sz val="9"/>
      <color theme="1"/>
      <name val="游ゴシック"/>
      <family val="3"/>
      <charset val="128"/>
    </font>
    <font>
      <u val="doubleAccounting"/>
      <sz val="9"/>
      <name val="游ゴシック"/>
      <family val="3"/>
      <charset val="128"/>
    </font>
    <font>
      <i/>
      <sz val="9"/>
      <color theme="0" tint="-0.34998626667073579"/>
      <name val="游ゴシック"/>
      <family val="3"/>
      <charset val="128"/>
    </font>
    <font>
      <sz val="9"/>
      <color theme="0"/>
      <name val="游ゴシック"/>
      <family val="3"/>
      <charset val="128"/>
    </font>
    <font>
      <sz val="7"/>
      <color theme="1"/>
      <name val="游ゴシック"/>
      <family val="3"/>
      <charset val="128"/>
    </font>
    <font>
      <i/>
      <sz val="11"/>
      <color theme="1"/>
      <name val="游ゴシック"/>
      <family val="3"/>
      <charset val="128"/>
    </font>
    <font>
      <i/>
      <sz val="8"/>
      <color theme="1"/>
      <name val="游ゴシック"/>
      <family val="3"/>
      <charset val="128"/>
    </font>
    <font>
      <sz val="8"/>
      <name val="游ゴシック"/>
      <family val="3"/>
      <charset val="128"/>
    </font>
    <font>
      <u/>
      <sz val="8"/>
      <name val="游ゴシック"/>
      <family val="3"/>
      <charset val="128"/>
    </font>
    <font>
      <b/>
      <sz val="9"/>
      <color indexed="81"/>
      <name val="游ゴシック"/>
      <family val="3"/>
      <charset val="128"/>
    </font>
    <font>
      <b/>
      <sz val="10"/>
      <color theme="1"/>
      <name val="游ゴシック"/>
      <family val="3"/>
      <charset val="128"/>
    </font>
    <font>
      <b/>
      <sz val="10"/>
      <name val="游ゴシック"/>
      <family val="3"/>
      <charset val="128"/>
    </font>
    <font>
      <b/>
      <sz val="11"/>
      <color theme="1"/>
      <name val="游ゴシック"/>
      <family val="3"/>
      <charset val="128"/>
    </font>
    <font>
      <b/>
      <sz val="9"/>
      <color theme="1"/>
      <name val="游ゴシック"/>
      <family val="3"/>
      <charset val="128"/>
    </font>
    <font>
      <sz val="9"/>
      <color theme="1"/>
      <name val="HGPｺﾞｼｯｸM"/>
      <family val="3"/>
    </font>
  </fonts>
  <fills count="3">
    <fill>
      <patternFill patternType="none"/>
    </fill>
    <fill>
      <patternFill patternType="gray125"/>
    </fill>
    <fill>
      <patternFill patternType="solid">
        <fgColor theme="0" tint="-0.14999847407452621"/>
        <bgColor indexed="64"/>
      </patternFill>
    </fill>
  </fills>
  <borders count="95">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diagonalDown="1">
      <left/>
      <right style="medium">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s>
  <cellStyleXfs count="5">
    <xf numFmtId="0" fontId="0" fillId="0" borderId="0">
      <alignment vertical="center"/>
    </xf>
    <xf numFmtId="0" fontId="1"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664">
    <xf numFmtId="0" fontId="0" fillId="0" borderId="0" xfId="0">
      <alignment vertical="center"/>
    </xf>
    <xf numFmtId="0" fontId="5" fillId="0" borderId="0" xfId="0" applyFont="1">
      <alignment vertical="center"/>
    </xf>
    <xf numFmtId="0" fontId="9" fillId="0" borderId="0" xfId="0" applyFont="1">
      <alignment vertical="center"/>
    </xf>
    <xf numFmtId="0" fontId="8" fillId="0" borderId="4" xfId="0" applyFont="1" applyBorder="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0" xfId="0" applyFont="1" applyAlignment="1">
      <alignment horizontal="right" vertical="center"/>
    </xf>
    <xf numFmtId="0" fontId="9" fillId="0" borderId="1" xfId="0" applyFont="1" applyBorder="1">
      <alignment vertical="center"/>
    </xf>
    <xf numFmtId="0" fontId="8" fillId="0" borderId="0" xfId="0" applyFont="1">
      <alignment vertical="center"/>
    </xf>
    <xf numFmtId="0" fontId="10" fillId="0" borderId="0" xfId="0" applyFont="1">
      <alignment vertical="center"/>
    </xf>
    <xf numFmtId="179" fontId="9" fillId="0" borderId="0" xfId="0" quotePrefix="1" applyNumberFormat="1" applyFont="1">
      <alignment vertical="center"/>
    </xf>
    <xf numFmtId="179" fontId="9" fillId="0" borderId="0" xfId="0" applyNumberFormat="1" applyFont="1">
      <alignment vertical="center"/>
    </xf>
    <xf numFmtId="0" fontId="9" fillId="0" borderId="0" xfId="0" applyFont="1" applyAlignment="1">
      <alignment horizontal="left" vertical="center" wrapText="1"/>
    </xf>
    <xf numFmtId="178" fontId="9" fillId="0" borderId="0" xfId="2"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4" fillId="0" borderId="4" xfId="0" applyFont="1" applyBorder="1">
      <alignment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0" xfId="0" applyFont="1" applyProtection="1">
      <alignment vertical="center"/>
      <protection locked="0"/>
    </xf>
    <xf numFmtId="0" fontId="12" fillId="0" borderId="8" xfId="0" applyFont="1" applyBorder="1" applyAlignment="1">
      <alignment horizontal="center" vertical="center"/>
    </xf>
    <xf numFmtId="0" fontId="12" fillId="0" borderId="17" xfId="0" applyFont="1" applyBorder="1" applyProtection="1">
      <alignment vertical="center"/>
      <protection locked="0"/>
    </xf>
    <xf numFmtId="0" fontId="12" fillId="0" borderId="45" xfId="0" applyFont="1" applyBorder="1">
      <alignment vertical="center"/>
    </xf>
    <xf numFmtId="0" fontId="16" fillId="0" borderId="0" xfId="0" applyFont="1" applyAlignment="1">
      <alignment vertical="top"/>
    </xf>
    <xf numFmtId="183" fontId="13" fillId="0" borderId="0" xfId="0" applyNumberFormat="1" applyFont="1" applyAlignment="1">
      <alignment vertical="center" shrinkToFit="1"/>
    </xf>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horizontal="center" vertical="center"/>
    </xf>
    <xf numFmtId="0" fontId="12" fillId="0" borderId="0" xfId="0" applyFont="1" applyAlignment="1">
      <alignment horizontal="left" vertical="center" shrinkToFit="1"/>
    </xf>
    <xf numFmtId="0" fontId="16" fillId="0" borderId="0" xfId="0" applyFont="1" applyAlignment="1">
      <alignment vertical="center" wrapText="1"/>
    </xf>
    <xf numFmtId="0" fontId="13" fillId="0" borderId="0" xfId="0" applyFont="1" applyAlignment="1">
      <alignment vertical="justify" wrapText="1"/>
    </xf>
    <xf numFmtId="182" fontId="13" fillId="0" borderId="0" xfId="0" applyNumberFormat="1" applyFont="1">
      <alignment vertical="center"/>
    </xf>
    <xf numFmtId="182" fontId="18" fillId="0" borderId="0" xfId="0" applyNumberFormat="1" applyFont="1">
      <alignment vertical="center"/>
    </xf>
    <xf numFmtId="0" fontId="16" fillId="0" borderId="0" xfId="0" applyFont="1">
      <alignment vertical="center"/>
    </xf>
    <xf numFmtId="0" fontId="20" fillId="0" borderId="0" xfId="0" applyFont="1">
      <alignment vertical="center"/>
    </xf>
    <xf numFmtId="0" fontId="22" fillId="0" borderId="17" xfId="0" applyFont="1" applyBorder="1" applyAlignment="1">
      <alignment horizontal="left" vertical="center"/>
    </xf>
    <xf numFmtId="0" fontId="24" fillId="0" borderId="23" xfId="0" applyFont="1" applyBorder="1">
      <alignment vertical="center"/>
    </xf>
    <xf numFmtId="0" fontId="24" fillId="0" borderId="31" xfId="0" applyFont="1" applyBorder="1">
      <alignment vertical="center"/>
    </xf>
    <xf numFmtId="0" fontId="24" fillId="0" borderId="0" xfId="0" applyFont="1" applyAlignment="1">
      <alignment vertical="top" wrapText="1"/>
    </xf>
    <xf numFmtId="0" fontId="24" fillId="0" borderId="0" xfId="0" applyFont="1">
      <alignment vertical="center"/>
    </xf>
    <xf numFmtId="0" fontId="25" fillId="0" borderId="0" xfId="0" applyFont="1">
      <alignment vertical="center"/>
    </xf>
    <xf numFmtId="0" fontId="20" fillId="0" borderId="4" xfId="0" applyFont="1" applyBorder="1" applyAlignment="1">
      <alignment vertical="center" shrinkToFit="1"/>
    </xf>
    <xf numFmtId="0" fontId="20" fillId="0" borderId="7" xfId="0" applyFont="1" applyBorder="1">
      <alignment vertical="center"/>
    </xf>
    <xf numFmtId="0" fontId="20" fillId="0" borderId="14" xfId="0" applyFont="1" applyBorder="1">
      <alignment vertical="center"/>
    </xf>
    <xf numFmtId="0" fontId="20" fillId="0" borderId="27" xfId="0" applyFont="1" applyBorder="1">
      <alignment vertical="center"/>
    </xf>
    <xf numFmtId="0" fontId="20" fillId="0" borderId="30" xfId="0" applyFont="1" applyBorder="1">
      <alignment vertical="center"/>
    </xf>
    <xf numFmtId="0" fontId="22" fillId="0" borderId="5" xfId="0" applyFont="1" applyBorder="1" applyAlignment="1">
      <alignment vertical="center" shrinkToFit="1"/>
    </xf>
    <xf numFmtId="0" fontId="20" fillId="0" borderId="59" xfId="0" applyFont="1" applyBorder="1">
      <alignment vertical="center"/>
    </xf>
    <xf numFmtId="0" fontId="24" fillId="0" borderId="17" xfId="0" applyFont="1" applyBorder="1">
      <alignment vertical="center"/>
    </xf>
    <xf numFmtId="0" fontId="24" fillId="0" borderId="35" xfId="0" applyFont="1" applyBorder="1">
      <alignment vertical="center"/>
    </xf>
    <xf numFmtId="0" fontId="24" fillId="0" borderId="54" xfId="0" applyFont="1" applyBorder="1">
      <alignment vertical="center"/>
    </xf>
    <xf numFmtId="0" fontId="22" fillId="0" borderId="0" xfId="0" applyFont="1" applyAlignment="1">
      <alignment vertical="center" shrinkToFit="1"/>
    </xf>
    <xf numFmtId="0" fontId="22" fillId="0" borderId="6" xfId="0" applyFont="1" applyBorder="1" applyAlignment="1">
      <alignment vertical="center" shrinkToFit="1"/>
    </xf>
    <xf numFmtId="0" fontId="24" fillId="0" borderId="28" xfId="0" applyFont="1" applyBorder="1">
      <alignment vertical="center"/>
    </xf>
    <xf numFmtId="0" fontId="20" fillId="0" borderId="31" xfId="0" applyFont="1" applyBorder="1">
      <alignment vertical="center"/>
    </xf>
    <xf numFmtId="0" fontId="22" fillId="0" borderId="0" xfId="0" applyFont="1" applyAlignment="1">
      <alignment horizontal="left" vertical="center" wrapText="1"/>
    </xf>
    <xf numFmtId="0" fontId="26" fillId="0" borderId="0" xfId="0" applyFont="1" applyAlignment="1">
      <alignment horizontal="center" vertical="center" wrapText="1" shrinkToFit="1"/>
    </xf>
    <xf numFmtId="0" fontId="22" fillId="0" borderId="0" xfId="0" applyFont="1" applyAlignment="1">
      <alignment horizontal="left" vertical="center" shrinkToFit="1"/>
    </xf>
    <xf numFmtId="0" fontId="7" fillId="0" borderId="0" xfId="0" applyFont="1" applyAlignment="1">
      <alignment horizontal="center" vertical="center" wrapText="1"/>
    </xf>
    <xf numFmtId="0" fontId="22" fillId="0" borderId="0" xfId="0" applyFont="1" applyAlignment="1">
      <alignment horizontal="center" vertical="center" shrinkToFit="1"/>
    </xf>
    <xf numFmtId="0" fontId="22" fillId="0" borderId="0" xfId="0" applyFont="1" applyAlignment="1">
      <alignment horizontal="center" vertical="center"/>
    </xf>
    <xf numFmtId="0" fontId="26" fillId="0" borderId="0" xfId="0" applyFont="1" applyAlignment="1">
      <alignment horizontal="left" vertical="center" wrapText="1"/>
    </xf>
    <xf numFmtId="176" fontId="13" fillId="0" borderId="0" xfId="0" applyNumberFormat="1" applyFont="1" applyAlignment="1">
      <alignment horizontal="distributed" vertical="center" shrinkToFit="1"/>
    </xf>
    <xf numFmtId="0" fontId="13" fillId="0" borderId="0" xfId="0" applyFont="1" applyAlignment="1">
      <alignment horizontal="right" vertical="center"/>
    </xf>
    <xf numFmtId="0" fontId="13" fillId="0" borderId="0" xfId="0" applyFont="1" applyAlignment="1">
      <alignment horizontal="left" vertical="center" wrapText="1"/>
    </xf>
    <xf numFmtId="182" fontId="27" fillId="0" borderId="0" xfId="0" applyNumberFormat="1" applyFont="1">
      <alignment vertical="center"/>
    </xf>
    <xf numFmtId="0" fontId="12"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horizontal="right" vertical="center" shrinkToFit="1"/>
    </xf>
    <xf numFmtId="0" fontId="13" fillId="0" borderId="0" xfId="0" applyFont="1" applyAlignment="1">
      <alignment vertical="top" wrapText="1" shrinkToFit="1"/>
    </xf>
    <xf numFmtId="38" fontId="13" fillId="0" borderId="0" xfId="3" applyFont="1" applyFill="1" applyAlignment="1">
      <alignment vertical="center"/>
    </xf>
    <xf numFmtId="38" fontId="13" fillId="0" borderId="0" xfId="3" applyFont="1" applyFill="1" applyAlignment="1">
      <alignment horizontal="right" vertical="center"/>
    </xf>
    <xf numFmtId="183" fontId="13" fillId="0" borderId="0" xfId="0" applyNumberFormat="1" applyFont="1">
      <alignment vertical="center"/>
    </xf>
    <xf numFmtId="183" fontId="13" fillId="0" borderId="0" xfId="0" applyNumberFormat="1" applyFont="1" applyAlignment="1">
      <alignment horizontal="center" vertical="center"/>
    </xf>
    <xf numFmtId="0" fontId="20" fillId="0" borderId="0" xfId="0" applyFont="1" applyAlignment="1">
      <alignment horizontal="center" vertical="center"/>
    </xf>
    <xf numFmtId="0" fontId="13" fillId="0" borderId="0" xfId="0" applyFont="1" applyAlignment="1">
      <alignment horizontal="right" vertical="top"/>
    </xf>
    <xf numFmtId="0" fontId="13" fillId="0" borderId="0" xfId="0" applyFont="1" applyAlignment="1">
      <alignment vertical="top"/>
    </xf>
    <xf numFmtId="0" fontId="8" fillId="0" borderId="0" xfId="0" applyFont="1" applyAlignment="1">
      <alignment horizontal="left" vertical="center"/>
    </xf>
    <xf numFmtId="0" fontId="16"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33" fillId="0" borderId="0" xfId="0" applyFont="1">
      <alignment vertical="center"/>
    </xf>
    <xf numFmtId="0" fontId="34" fillId="0" borderId="0" xfId="0" applyFont="1" applyAlignment="1">
      <alignment horizontal="left" vertical="center"/>
    </xf>
    <xf numFmtId="183" fontId="18" fillId="0" borderId="0" xfId="0" applyNumberFormat="1" applyFont="1" applyAlignment="1">
      <alignment vertical="center" shrinkToFit="1"/>
    </xf>
    <xf numFmtId="38" fontId="13" fillId="0" borderId="0" xfId="3" applyFont="1" applyFill="1" applyBorder="1" applyAlignment="1" applyProtection="1">
      <alignment horizontal="right" vertical="center"/>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49" fontId="9" fillId="0" borderId="2"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13" xfId="0" applyNumberFormat="1" applyFont="1" applyBorder="1" applyAlignment="1">
      <alignment horizontal="left" vertical="center"/>
    </xf>
    <xf numFmtId="0" fontId="9" fillId="0" borderId="3" xfId="0" applyFont="1" applyBorder="1" applyAlignment="1">
      <alignment horizontal="center" vertical="center"/>
    </xf>
    <xf numFmtId="49" fontId="9" fillId="0" borderId="3" xfId="0" applyNumberFormat="1" applyFont="1" applyBorder="1" applyAlignment="1">
      <alignment horizontal="left" vertical="center"/>
    </xf>
    <xf numFmtId="0" fontId="9" fillId="0" borderId="3" xfId="0" applyFont="1" applyBorder="1" applyAlignment="1">
      <alignment horizontal="left" vertical="center"/>
    </xf>
    <xf numFmtId="14" fontId="9" fillId="0" borderId="2" xfId="0" applyNumberFormat="1" applyFont="1" applyBorder="1" applyAlignment="1">
      <alignment horizontal="left" vertical="center"/>
    </xf>
    <xf numFmtId="14" fontId="9" fillId="0" borderId="10" xfId="0" applyNumberFormat="1" applyFont="1" applyBorder="1" applyAlignment="1">
      <alignment horizontal="left" vertical="center"/>
    </xf>
    <xf numFmtId="14" fontId="9" fillId="0" borderId="13"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2"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49" fontId="9" fillId="0" borderId="67" xfId="0" applyNumberFormat="1" applyFont="1" applyBorder="1" applyAlignment="1">
      <alignment horizontal="left" vertical="center"/>
    </xf>
    <xf numFmtId="0" fontId="9" fillId="0" borderId="3" xfId="0" applyFont="1" applyBorder="1" applyAlignment="1">
      <alignment horizontal="right" vertical="center"/>
    </xf>
    <xf numFmtId="42" fontId="9" fillId="0" borderId="3" xfId="0" applyNumberFormat="1" applyFont="1" applyBorder="1" applyAlignment="1">
      <alignment horizontal="right" vertical="center"/>
    </xf>
    <xf numFmtId="0" fontId="8" fillId="0" borderId="11"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1" xfId="0" applyFont="1" applyBorder="1" applyAlignment="1">
      <alignment horizontal="center"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8" fillId="0" borderId="30" xfId="0" applyFont="1" applyBorder="1" applyAlignment="1">
      <alignment horizontal="center" vertical="center"/>
    </xf>
    <xf numFmtId="42" fontId="9" fillId="0" borderId="72" xfId="0" applyNumberFormat="1" applyFont="1" applyBorder="1" applyAlignment="1">
      <alignment horizontal="center" vertical="center"/>
    </xf>
    <xf numFmtId="42" fontId="9" fillId="0" borderId="73" xfId="0" applyNumberFormat="1" applyFont="1" applyBorder="1" applyAlignment="1">
      <alignment horizontal="center" vertical="center"/>
    </xf>
    <xf numFmtId="42" fontId="9" fillId="0" borderId="74" xfId="0" applyNumberFormat="1" applyFont="1" applyBorder="1" applyAlignment="1">
      <alignment horizontal="center" vertical="center"/>
    </xf>
    <xf numFmtId="0" fontId="9" fillId="0" borderId="75" xfId="0" applyFont="1" applyBorder="1" applyAlignment="1">
      <alignment horizontal="left" vertical="center"/>
    </xf>
    <xf numFmtId="176" fontId="9" fillId="0" borderId="2" xfId="0" applyNumberFormat="1" applyFont="1" applyBorder="1" applyAlignment="1">
      <alignment horizontal="center" vertical="center" shrinkToFit="1"/>
    </xf>
    <xf numFmtId="176" fontId="9" fillId="0" borderId="10" xfId="0" applyNumberFormat="1" applyFont="1" applyBorder="1" applyAlignment="1">
      <alignment horizontal="center" vertical="center" shrinkToFit="1"/>
    </xf>
    <xf numFmtId="176" fontId="9" fillId="0" borderId="13" xfId="0" applyNumberFormat="1" applyFont="1" applyBorder="1" applyAlignment="1">
      <alignment horizontal="center" vertical="center" shrinkToFit="1"/>
    </xf>
    <xf numFmtId="0" fontId="9" fillId="2" borderId="2"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33" xfId="0" applyFont="1" applyBorder="1" applyAlignment="1">
      <alignment horizontal="center" vertical="center"/>
    </xf>
    <xf numFmtId="0" fontId="9" fillId="2" borderId="3" xfId="0" applyFont="1" applyFill="1" applyBorder="1" applyAlignment="1">
      <alignment horizontal="right"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2" borderId="60" xfId="0" applyFont="1" applyFill="1" applyBorder="1" applyAlignment="1">
      <alignment horizontal="right" vertical="center"/>
    </xf>
    <xf numFmtId="0" fontId="9" fillId="2" borderId="45" xfId="0" applyFont="1" applyFill="1" applyBorder="1" applyAlignment="1">
      <alignment horizontal="right" vertical="center"/>
    </xf>
    <xf numFmtId="0" fontId="9" fillId="2" borderId="46" xfId="0" applyFont="1" applyFill="1" applyBorder="1" applyAlignment="1">
      <alignment horizontal="right" vertical="center"/>
    </xf>
    <xf numFmtId="0" fontId="9" fillId="0" borderId="47" xfId="0" applyFont="1" applyBorder="1" applyAlignment="1">
      <alignment horizontal="center" vertical="center"/>
    </xf>
    <xf numFmtId="0" fontId="9" fillId="0" borderId="14" xfId="0" applyFont="1" applyBorder="1" applyAlignment="1">
      <alignment horizontal="center" vertical="center"/>
    </xf>
    <xf numFmtId="0" fontId="9" fillId="0" borderId="27" xfId="0" applyFont="1" applyBorder="1" applyAlignment="1">
      <alignment horizontal="center" vertical="center"/>
    </xf>
    <xf numFmtId="0" fontId="9" fillId="0" borderId="11" xfId="0" applyFont="1" applyBorder="1" applyAlignment="1">
      <alignment horizontal="right" vertical="center"/>
    </xf>
    <xf numFmtId="0" fontId="9" fillId="0" borderId="14" xfId="0" applyFont="1" applyBorder="1" applyAlignment="1">
      <alignment horizontal="right" vertical="center"/>
    </xf>
    <xf numFmtId="0" fontId="9" fillId="0" borderId="27" xfId="0" applyFont="1" applyBorder="1" applyAlignment="1">
      <alignment horizontal="right" vertical="center"/>
    </xf>
    <xf numFmtId="0" fontId="9" fillId="0" borderId="30" xfId="0" applyFont="1" applyBorder="1" applyAlignment="1">
      <alignment horizontal="center" vertical="center"/>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2" xfId="0" applyFont="1" applyBorder="1" applyAlignment="1">
      <alignment horizontal="center" vertical="center" wrapText="1"/>
    </xf>
    <xf numFmtId="176" fontId="9" fillId="0" borderId="12" xfId="0" applyNumberFormat="1" applyFont="1" applyBorder="1" applyAlignment="1">
      <alignment horizontal="center" vertical="center" shrinkToFit="1"/>
    </xf>
    <xf numFmtId="176" fontId="9" fillId="0" borderId="23" xfId="0" applyNumberFormat="1" applyFont="1" applyBorder="1" applyAlignment="1">
      <alignment horizontal="center" vertical="center" shrinkToFit="1"/>
    </xf>
    <xf numFmtId="176" fontId="9" fillId="0" borderId="28" xfId="0" applyNumberFormat="1"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8" xfId="0" applyFont="1" applyBorder="1" applyAlignment="1">
      <alignment horizontal="center" vertical="center" shrinkToFit="1"/>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0" borderId="39"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21" xfId="0" applyFont="1" applyBorder="1" applyAlignment="1">
      <alignment horizontal="center" vertical="center"/>
    </xf>
    <xf numFmtId="0" fontId="9" fillId="0" borderId="2" xfId="0" applyFont="1" applyBorder="1" applyAlignment="1">
      <alignment horizontal="right" vertical="center"/>
    </xf>
    <xf numFmtId="0" fontId="9" fillId="0" borderId="10" xfId="0" applyFont="1" applyBorder="1" applyAlignment="1">
      <alignment horizontal="right" vertical="center"/>
    </xf>
    <xf numFmtId="0" fontId="9" fillId="0" borderId="13" xfId="0" applyFont="1" applyBorder="1" applyAlignment="1">
      <alignment horizontal="right" vertical="center"/>
    </xf>
    <xf numFmtId="0" fontId="9" fillId="0" borderId="12" xfId="0" applyFont="1" applyBorder="1" applyAlignment="1">
      <alignment horizontal="right" vertical="center"/>
    </xf>
    <xf numFmtId="0" fontId="9" fillId="0" borderId="23" xfId="0" applyFont="1" applyBorder="1" applyAlignment="1">
      <alignment horizontal="right" vertical="center"/>
    </xf>
    <xf numFmtId="0" fontId="9" fillId="0" borderId="28" xfId="0" applyFont="1" applyBorder="1" applyAlignment="1">
      <alignment horizontal="right" vertical="center"/>
    </xf>
    <xf numFmtId="0" fontId="9" fillId="0" borderId="23" xfId="0" applyFont="1" applyBorder="1" applyAlignment="1">
      <alignment horizontal="center" vertical="center"/>
    </xf>
    <xf numFmtId="0" fontId="9" fillId="0" borderId="31" xfId="0" applyFont="1" applyBorder="1" applyAlignment="1">
      <alignment horizontal="center" vertical="center"/>
    </xf>
    <xf numFmtId="0" fontId="9" fillId="2" borderId="1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9" fillId="2" borderId="12"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1" xfId="0" applyFont="1" applyFill="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9" fillId="0" borderId="3" xfId="0" applyFont="1" applyBorder="1" applyAlignment="1">
      <alignment horizontal="center" vertical="center" shrinkToFit="1"/>
    </xf>
    <xf numFmtId="49" fontId="9" fillId="0" borderId="3" xfId="0" applyNumberFormat="1" applyFont="1" applyBorder="1" applyAlignment="1">
      <alignment horizontal="center" vertical="center" shrinkToFit="1"/>
    </xf>
    <xf numFmtId="42" fontId="9" fillId="2" borderId="3" xfId="0" applyNumberFormat="1" applyFont="1" applyFill="1" applyBorder="1" applyAlignment="1">
      <alignment horizontal="right" vertical="center" shrinkToFit="1"/>
    </xf>
    <xf numFmtId="180" fontId="9" fillId="0" borderId="3" xfId="0" applyNumberFormat="1" applyFont="1" applyBorder="1" applyAlignment="1">
      <alignment horizontal="center" vertical="center" shrinkToFit="1"/>
    </xf>
    <xf numFmtId="181" fontId="9" fillId="2" borderId="3" xfId="0" applyNumberFormat="1" applyFont="1" applyFill="1" applyBorder="1" applyAlignment="1">
      <alignment horizontal="center" vertical="center" shrinkToFit="1"/>
    </xf>
    <xf numFmtId="0" fontId="9" fillId="2" borderId="3" xfId="0" applyFont="1" applyFill="1" applyBorder="1" applyAlignment="1">
      <alignment horizontal="center" vertical="center"/>
    </xf>
    <xf numFmtId="42" fontId="9" fillId="0" borderId="3" xfId="0" applyNumberFormat="1" applyFont="1" applyBorder="1" applyAlignment="1">
      <alignment horizontal="right" vertical="center" shrinkToFit="1"/>
    </xf>
    <xf numFmtId="0" fontId="8" fillId="0" borderId="7"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30" xfId="0" applyFont="1" applyBorder="1" applyAlignment="1">
      <alignment horizontal="center" vertical="center" shrinkToFit="1"/>
    </xf>
    <xf numFmtId="0" fontId="36" fillId="0" borderId="3" xfId="0" applyFont="1" applyBorder="1" applyAlignment="1">
      <alignment horizontal="center" vertical="center"/>
    </xf>
    <xf numFmtId="187" fontId="9" fillId="2" borderId="5" xfId="0" applyNumberFormat="1" applyFont="1" applyFill="1" applyBorder="1" applyAlignment="1">
      <alignment horizontal="left" vertical="center" wrapText="1"/>
    </xf>
    <xf numFmtId="187" fontId="9" fillId="2" borderId="3" xfId="0" applyNumberFormat="1" applyFont="1" applyFill="1" applyBorder="1" applyAlignment="1">
      <alignment horizontal="left" vertical="center" wrapText="1"/>
    </xf>
    <xf numFmtId="178" fontId="9" fillId="2" borderId="2" xfId="2" applyNumberFormat="1" applyFont="1" applyFill="1" applyBorder="1" applyAlignment="1">
      <alignment horizontal="center" vertical="center"/>
    </xf>
    <xf numFmtId="178" fontId="9" fillId="2" borderId="13" xfId="2" applyNumberFormat="1" applyFont="1" applyFill="1" applyBorder="1" applyAlignment="1">
      <alignment horizontal="center" vertical="center"/>
    </xf>
    <xf numFmtId="9" fontId="9" fillId="2" borderId="2" xfId="0" applyNumberFormat="1" applyFont="1" applyFill="1" applyBorder="1" applyAlignment="1">
      <alignment horizontal="center" vertical="center"/>
    </xf>
    <xf numFmtId="9" fontId="9" fillId="2" borderId="10" xfId="0" applyNumberFormat="1" applyFont="1" applyFill="1" applyBorder="1" applyAlignment="1">
      <alignment horizontal="center" vertical="center"/>
    </xf>
    <xf numFmtId="9" fontId="9" fillId="2" borderId="33" xfId="0" applyNumberFormat="1" applyFont="1" applyFill="1" applyBorder="1" applyAlignment="1">
      <alignment horizontal="center" vertical="center"/>
    </xf>
    <xf numFmtId="178" fontId="9" fillId="2" borderId="3" xfId="2" applyNumberFormat="1" applyFont="1" applyFill="1" applyBorder="1" applyAlignment="1">
      <alignment horizontal="center" vertical="center"/>
    </xf>
    <xf numFmtId="9" fontId="9" fillId="2" borderId="3" xfId="0" applyNumberFormat="1" applyFont="1" applyFill="1" applyBorder="1" applyAlignment="1">
      <alignment horizontal="center" vertical="center"/>
    </xf>
    <xf numFmtId="12" fontId="9" fillId="2" borderId="3" xfId="0" applyNumberFormat="1" applyFont="1" applyFill="1" applyBorder="1" applyAlignment="1">
      <alignment horizontal="center" vertical="center"/>
    </xf>
    <xf numFmtId="12" fontId="9" fillId="2" borderId="43" xfId="0" applyNumberFormat="1" applyFont="1" applyFill="1" applyBorder="1" applyAlignment="1">
      <alignment horizontal="center" vertical="center"/>
    </xf>
    <xf numFmtId="12" fontId="36" fillId="0" borderId="3" xfId="0" quotePrefix="1" applyNumberFormat="1" applyFont="1" applyBorder="1" applyAlignment="1">
      <alignment horizontal="center" vertical="center"/>
    </xf>
    <xf numFmtId="12" fontId="36" fillId="0" borderId="3" xfId="0" applyNumberFormat="1" applyFont="1" applyBorder="1" applyAlignment="1">
      <alignment horizontal="center" vertical="center"/>
    </xf>
    <xf numFmtId="12" fontId="36" fillId="0" borderId="2" xfId="0" quotePrefix="1" applyNumberFormat="1" applyFont="1" applyBorder="1" applyAlignment="1">
      <alignment horizontal="center" vertical="center"/>
    </xf>
    <xf numFmtId="12" fontId="36" fillId="0" borderId="10" xfId="0" applyNumberFormat="1" applyFont="1" applyBorder="1" applyAlignment="1">
      <alignment horizontal="center" vertical="center"/>
    </xf>
    <xf numFmtId="12" fontId="36" fillId="0" borderId="13" xfId="0" applyNumberFormat="1" applyFont="1" applyBorder="1" applyAlignment="1">
      <alignment horizontal="center" vertical="center"/>
    </xf>
    <xf numFmtId="0" fontId="36" fillId="0" borderId="2" xfId="0" quotePrefix="1" applyFont="1" applyBorder="1" applyAlignment="1">
      <alignment horizontal="center" vertical="center"/>
    </xf>
    <xf numFmtId="0" fontId="36" fillId="0" borderId="10" xfId="0" quotePrefix="1" applyFont="1" applyBorder="1" applyAlignment="1">
      <alignment horizontal="center" vertical="center"/>
    </xf>
    <xf numFmtId="0" fontId="36" fillId="0" borderId="13" xfId="0" quotePrefix="1" applyFont="1" applyBorder="1" applyAlignment="1">
      <alignment horizontal="center" vertical="center"/>
    </xf>
    <xf numFmtId="187" fontId="9" fillId="2" borderId="8" xfId="0" applyNumberFormat="1" applyFont="1" applyFill="1" applyBorder="1" applyAlignment="1">
      <alignment horizontal="left" vertical="center" wrapText="1"/>
    </xf>
    <xf numFmtId="187" fontId="9" fillId="2" borderId="15" xfId="0" applyNumberFormat="1" applyFont="1" applyFill="1" applyBorder="1" applyAlignment="1">
      <alignment horizontal="left" vertical="center" wrapText="1"/>
    </xf>
    <xf numFmtId="0" fontId="9" fillId="0" borderId="39" xfId="0" applyFont="1" applyBorder="1" applyAlignment="1">
      <alignment horizontal="right" vertical="center"/>
    </xf>
    <xf numFmtId="0" fontId="9" fillId="0" borderId="41" xfId="0" applyFont="1" applyBorder="1" applyAlignment="1">
      <alignment horizontal="right" vertical="center"/>
    </xf>
    <xf numFmtId="0" fontId="9" fillId="0" borderId="40" xfId="0" applyFont="1" applyBorder="1" applyAlignment="1">
      <alignment horizontal="right" vertical="center"/>
    </xf>
    <xf numFmtId="0" fontId="9" fillId="0" borderId="15" xfId="0" applyFont="1" applyBorder="1" applyAlignment="1">
      <alignment horizontal="right" vertical="center"/>
    </xf>
    <xf numFmtId="178" fontId="9" fillId="2" borderId="39" xfId="2" applyNumberFormat="1" applyFont="1" applyFill="1" applyBorder="1" applyAlignment="1">
      <alignment horizontal="center" vertical="center"/>
    </xf>
    <xf numFmtId="178" fontId="9" fillId="2" borderId="40" xfId="2" applyNumberFormat="1" applyFont="1" applyFill="1" applyBorder="1" applyAlignment="1">
      <alignment horizontal="center" vertical="center"/>
    </xf>
    <xf numFmtId="9" fontId="9" fillId="2" borderId="39" xfId="0" applyNumberFormat="1" applyFont="1" applyFill="1" applyBorder="1" applyAlignment="1">
      <alignment horizontal="center" vertical="center"/>
    </xf>
    <xf numFmtId="9" fontId="9" fillId="2" borderId="41" xfId="0" applyNumberFormat="1" applyFont="1" applyFill="1" applyBorder="1" applyAlignment="1">
      <alignment horizontal="center" vertical="center"/>
    </xf>
    <xf numFmtId="9" fontId="9" fillId="2" borderId="42" xfId="0" applyNumberFormat="1" applyFont="1" applyFill="1" applyBorder="1" applyAlignment="1">
      <alignment horizontal="center" vertical="center"/>
    </xf>
    <xf numFmtId="186" fontId="9" fillId="2" borderId="16" xfId="0" applyNumberFormat="1" applyFont="1" applyFill="1" applyBorder="1" applyAlignment="1">
      <alignment horizontal="left" vertical="center" wrapText="1"/>
    </xf>
    <xf numFmtId="186" fontId="9" fillId="2" borderId="24" xfId="0" applyNumberFormat="1" applyFont="1" applyFill="1" applyBorder="1" applyAlignment="1">
      <alignment horizontal="left" vertical="center" wrapText="1"/>
    </xf>
    <xf numFmtId="186" fontId="9" fillId="2" borderId="34" xfId="0" applyNumberFormat="1" applyFont="1" applyFill="1" applyBorder="1" applyAlignment="1">
      <alignment horizontal="left" vertical="center" wrapText="1"/>
    </xf>
    <xf numFmtId="186" fontId="9" fillId="2" borderId="17" xfId="0" applyNumberFormat="1" applyFont="1" applyFill="1" applyBorder="1" applyAlignment="1">
      <alignment horizontal="left" vertical="center" wrapText="1"/>
    </xf>
    <xf numFmtId="186" fontId="9" fillId="2" borderId="0" xfId="0" applyNumberFormat="1" applyFont="1" applyFill="1" applyAlignment="1">
      <alignment horizontal="left" vertical="center" wrapText="1"/>
    </xf>
    <xf numFmtId="186" fontId="9" fillId="2" borderId="35" xfId="0" applyNumberFormat="1" applyFont="1" applyFill="1" applyBorder="1" applyAlignment="1">
      <alignment horizontal="left" vertical="center" wrapText="1"/>
    </xf>
    <xf numFmtId="186" fontId="9" fillId="2" borderId="18" xfId="0" applyNumberFormat="1" applyFont="1" applyFill="1" applyBorder="1" applyAlignment="1">
      <alignment horizontal="left" vertical="center" wrapText="1"/>
    </xf>
    <xf numFmtId="186" fontId="9" fillId="2" borderId="25" xfId="0" applyNumberFormat="1" applyFont="1" applyFill="1" applyBorder="1" applyAlignment="1">
      <alignment horizontal="left" vertical="center" wrapText="1"/>
    </xf>
    <xf numFmtId="186" fontId="9" fillId="2" borderId="36" xfId="0" applyNumberFormat="1" applyFont="1" applyFill="1" applyBorder="1" applyAlignment="1">
      <alignment horizontal="left" vertical="center" wrapText="1"/>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left" vertical="center"/>
    </xf>
    <xf numFmtId="0" fontId="8" fillId="0" borderId="10" xfId="0" applyFont="1" applyBorder="1" applyAlignment="1">
      <alignment horizontal="left" vertical="center"/>
    </xf>
    <xf numFmtId="0" fontId="8" fillId="0" borderId="33" xfId="0" applyFont="1" applyBorder="1" applyAlignment="1">
      <alignment horizontal="left" vertical="center"/>
    </xf>
    <xf numFmtId="0" fontId="7" fillId="0" borderId="37"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7" fillId="0" borderId="38"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36" xfId="0" applyFont="1" applyBorder="1" applyAlignment="1">
      <alignment horizontal="center" vertical="center" wrapText="1" shrinkToFit="1"/>
    </xf>
    <xf numFmtId="0" fontId="9" fillId="0" borderId="37"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6" xfId="0" applyFont="1" applyBorder="1" applyAlignment="1">
      <alignment horizontal="center" vertical="center" wrapText="1"/>
    </xf>
    <xf numFmtId="0" fontId="8" fillId="0" borderId="37"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36" xfId="0" applyFont="1" applyBorder="1" applyAlignment="1">
      <alignment horizontal="center" vertical="center" shrinkToFit="1"/>
    </xf>
    <xf numFmtId="0" fontId="9" fillId="0" borderId="24" xfId="0" applyFont="1" applyBorder="1" applyAlignment="1">
      <alignment horizontal="center" vertical="center"/>
    </xf>
    <xf numFmtId="0" fontId="9" fillId="0" borderId="34" xfId="0" applyFont="1" applyBorder="1" applyAlignment="1">
      <alignment horizontal="center" vertical="center"/>
    </xf>
    <xf numFmtId="0" fontId="9" fillId="0" borderId="38" xfId="0" applyFont="1" applyBorder="1" applyAlignment="1">
      <alignment horizontal="center" vertical="center"/>
    </xf>
    <xf numFmtId="0" fontId="9" fillId="0" borderId="25" xfId="0" applyFont="1" applyBorder="1" applyAlignment="1">
      <alignment horizontal="center" vertical="center"/>
    </xf>
    <xf numFmtId="0" fontId="9" fillId="0" borderId="36" xfId="0" applyFont="1" applyBorder="1" applyAlignment="1">
      <alignment horizontal="center" vertical="center"/>
    </xf>
    <xf numFmtId="0" fontId="8" fillId="0" borderId="37" xfId="0" applyFont="1" applyBorder="1" applyAlignment="1">
      <alignment horizontal="left" vertical="center" wrapText="1"/>
    </xf>
    <xf numFmtId="0" fontId="8" fillId="0" borderId="24" xfId="0" applyFont="1" applyBorder="1" applyAlignment="1">
      <alignment horizontal="left" vertical="center" wrapText="1"/>
    </xf>
    <xf numFmtId="0" fontId="8" fillId="0" borderId="48" xfId="0" applyFont="1" applyBorder="1" applyAlignment="1">
      <alignment horizontal="left" vertical="center" wrapText="1"/>
    </xf>
    <xf numFmtId="0" fontId="8" fillId="0" borderId="38" xfId="0" applyFont="1" applyBorder="1" applyAlignment="1">
      <alignment horizontal="left" vertical="center" wrapText="1"/>
    </xf>
    <xf numFmtId="0" fontId="8" fillId="0" borderId="25" xfId="0" applyFont="1" applyBorder="1" applyAlignment="1">
      <alignment horizontal="left" vertical="center" wrapText="1"/>
    </xf>
    <xf numFmtId="0" fontId="8" fillId="0" borderId="49" xfId="0" applyFont="1" applyBorder="1" applyAlignment="1">
      <alignment horizontal="left" vertical="center" wrapText="1"/>
    </xf>
    <xf numFmtId="0" fontId="8" fillId="0" borderId="12" xfId="0" applyFont="1" applyBorder="1" applyAlignment="1">
      <alignment horizontal="left" vertical="center" wrapText="1"/>
    </xf>
    <xf numFmtId="0" fontId="8" fillId="0" borderId="23" xfId="0" applyFont="1" applyBorder="1" applyAlignment="1">
      <alignment horizontal="left" vertical="center" wrapText="1"/>
    </xf>
    <xf numFmtId="0" fontId="8" fillId="0" borderId="31" xfId="0" applyFont="1" applyBorder="1" applyAlignment="1">
      <alignment horizontal="left" vertical="center" wrapText="1"/>
    </xf>
    <xf numFmtId="0" fontId="14" fillId="0" borderId="68"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14" fillId="0" borderId="30" xfId="0" applyFont="1" applyBorder="1" applyAlignment="1">
      <alignment horizontal="left" vertical="center"/>
    </xf>
    <xf numFmtId="186" fontId="12" fillId="2" borderId="3" xfId="0" applyNumberFormat="1" applyFont="1" applyFill="1" applyBorder="1" applyAlignment="1">
      <alignment horizontal="left" vertical="center"/>
    </xf>
    <xf numFmtId="0" fontId="12" fillId="0" borderId="3"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33" xfId="0" applyFont="1" applyBorder="1" applyAlignment="1" applyProtection="1">
      <alignment horizontal="left" vertical="center"/>
      <protection locked="0"/>
    </xf>
    <xf numFmtId="186" fontId="9" fillId="2" borderId="19" xfId="0" applyNumberFormat="1" applyFont="1" applyFill="1" applyBorder="1" applyAlignment="1">
      <alignment horizontal="left" vertical="center" wrapText="1"/>
    </xf>
    <xf numFmtId="186" fontId="9" fillId="2" borderId="23" xfId="0" applyNumberFormat="1" applyFont="1" applyFill="1" applyBorder="1" applyAlignment="1">
      <alignment horizontal="left" vertical="center" wrapText="1"/>
    </xf>
    <xf numFmtId="186" fontId="9" fillId="2" borderId="28" xfId="0" applyNumberFormat="1" applyFont="1" applyFill="1" applyBorder="1" applyAlignment="1">
      <alignment horizontal="left" vertical="center" wrapText="1"/>
    </xf>
    <xf numFmtId="0" fontId="7" fillId="0" borderId="12"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9" fillId="0" borderId="1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8" xfId="0" applyFont="1" applyBorder="1" applyAlignment="1">
      <alignment horizontal="center" vertical="center" wrapText="1"/>
    </xf>
    <xf numFmtId="0" fontId="8" fillId="0" borderId="1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8" xfId="0" applyFont="1" applyBorder="1" applyAlignment="1">
      <alignment horizontal="center" vertical="center" shrinkToFit="1"/>
    </xf>
    <xf numFmtId="0" fontId="9" fillId="0" borderId="12" xfId="0" applyFont="1" applyBorder="1" applyAlignment="1">
      <alignment horizontal="center" vertical="center"/>
    </xf>
    <xf numFmtId="0" fontId="9" fillId="0" borderId="9"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horizontal="left" vertical="center"/>
    </xf>
    <xf numFmtId="0" fontId="8" fillId="0" borderId="14" xfId="0" applyFont="1" applyBorder="1" applyAlignment="1">
      <alignment horizontal="left" vertical="center"/>
    </xf>
    <xf numFmtId="0" fontId="8" fillId="0" borderId="30" xfId="0" applyFont="1" applyBorder="1" applyAlignment="1">
      <alignment horizontal="left" vertical="center"/>
    </xf>
    <xf numFmtId="177" fontId="9" fillId="0" borderId="22" xfId="0" applyNumberFormat="1" applyFont="1" applyBorder="1" applyAlignment="1">
      <alignment horizontal="center" vertical="center"/>
    </xf>
    <xf numFmtId="177" fontId="9" fillId="0" borderId="29" xfId="0" applyNumberFormat="1" applyFont="1" applyBorder="1" applyAlignment="1">
      <alignment horizontal="center" vertical="center"/>
    </xf>
    <xf numFmtId="0" fontId="8" fillId="0" borderId="19" xfId="0" applyFont="1" applyBorder="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8" fillId="0" borderId="51"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8" fillId="0" borderId="32" xfId="0" applyFont="1" applyBorder="1" applyAlignment="1">
      <alignment horizontal="center" vertical="center"/>
    </xf>
    <xf numFmtId="49" fontId="11" fillId="0" borderId="39" xfId="4" applyNumberFormat="1" applyFill="1" applyBorder="1" applyAlignment="1">
      <alignment horizontal="center" vertical="center" shrinkToFit="1"/>
    </xf>
    <xf numFmtId="49" fontId="15" fillId="0" borderId="41" xfId="4" applyNumberFormat="1" applyFont="1" applyFill="1" applyBorder="1" applyAlignment="1">
      <alignment horizontal="center" vertical="center" shrinkToFit="1"/>
    </xf>
    <xf numFmtId="49" fontId="15" fillId="0" borderId="42" xfId="4" applyNumberFormat="1" applyFont="1" applyFill="1" applyBorder="1" applyAlignment="1">
      <alignment horizontal="center" vertical="center" shrinkToFit="1"/>
    </xf>
    <xf numFmtId="49" fontId="11" fillId="0" borderId="2" xfId="4" applyNumberFormat="1" applyFill="1" applyBorder="1" applyAlignment="1">
      <alignment horizontal="center" vertical="center" shrinkToFit="1"/>
    </xf>
    <xf numFmtId="49" fontId="15" fillId="0" borderId="10" xfId="4" applyNumberFormat="1" applyFont="1" applyFill="1" applyBorder="1" applyAlignment="1">
      <alignment horizontal="center" vertical="center" shrinkToFit="1"/>
    </xf>
    <xf numFmtId="49" fontId="15" fillId="0" borderId="33" xfId="4" applyNumberFormat="1" applyFont="1" applyFill="1" applyBorder="1" applyAlignment="1">
      <alignment horizontal="center" vertical="center" shrinkToFit="1"/>
    </xf>
    <xf numFmtId="49" fontId="9" fillId="0" borderId="3" xfId="0" applyNumberFormat="1" applyFont="1" applyBorder="1" applyAlignment="1">
      <alignment horizontal="center" vertical="center"/>
    </xf>
    <xf numFmtId="0" fontId="8" fillId="0" borderId="28" xfId="0" applyFont="1" applyBorder="1" applyAlignment="1">
      <alignment horizontal="center" vertical="center"/>
    </xf>
    <xf numFmtId="0" fontId="8" fillId="0" borderId="12" xfId="0" applyFont="1" applyBorder="1" applyAlignment="1">
      <alignment horizontal="center"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49" fontId="8" fillId="0" borderId="39"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40" xfId="0" applyNumberFormat="1" applyFont="1" applyBorder="1" applyAlignment="1">
      <alignment horizontal="center" vertical="center"/>
    </xf>
    <xf numFmtId="0" fontId="8" fillId="0" borderId="21" xfId="0" applyFont="1" applyBorder="1" applyAlignment="1">
      <alignment horizontal="center" vertical="center"/>
    </xf>
    <xf numFmtId="0" fontId="8" fillId="0" borderId="33" xfId="0" applyFont="1" applyBorder="1" applyAlignment="1">
      <alignment horizontal="center" vertical="center"/>
    </xf>
    <xf numFmtId="0" fontId="8" fillId="0" borderId="13"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3"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49" fontId="12" fillId="0" borderId="2"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3" xfId="0" applyNumberFormat="1" applyFont="1" applyBorder="1" applyAlignment="1">
      <alignment horizontal="center" vertical="center"/>
    </xf>
    <xf numFmtId="176" fontId="9" fillId="0" borderId="89" xfId="0" applyNumberFormat="1" applyFont="1" applyBorder="1" applyAlignment="1">
      <alignment horizontal="center" vertical="center" shrinkToFit="1"/>
    </xf>
    <xf numFmtId="176" fontId="9" fillId="0" borderId="90" xfId="0" applyNumberFormat="1" applyFont="1" applyBorder="1" applyAlignment="1">
      <alignment horizontal="center" vertical="center" shrinkToFit="1"/>
    </xf>
    <xf numFmtId="176" fontId="9" fillId="0" borderId="91" xfId="0" applyNumberFormat="1" applyFont="1" applyBorder="1" applyAlignment="1">
      <alignment horizontal="center" vertical="center" shrinkToFit="1"/>
    </xf>
    <xf numFmtId="0" fontId="9" fillId="0" borderId="44" xfId="0" applyFont="1" applyBorder="1" applyAlignment="1">
      <alignment horizontal="center" vertical="center"/>
    </xf>
    <xf numFmtId="0" fontId="9" fillId="0" borderId="7" xfId="0" applyFont="1" applyBorder="1" applyAlignment="1">
      <alignment horizontal="center" vertical="center"/>
    </xf>
    <xf numFmtId="0" fontId="9" fillId="0" borderId="76" xfId="0" applyFont="1" applyBorder="1" applyAlignment="1">
      <alignment horizontal="center" vertical="center"/>
    </xf>
    <xf numFmtId="0" fontId="20" fillId="0" borderId="83"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14"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80" xfId="0" applyFont="1" applyBorder="1" applyAlignment="1">
      <alignment horizontal="center" vertical="center"/>
    </xf>
    <xf numFmtId="0" fontId="20" fillId="0" borderId="81" xfId="0" applyFont="1" applyBorder="1" applyAlignment="1">
      <alignment horizontal="center" vertical="center"/>
    </xf>
    <xf numFmtId="0" fontId="20" fillId="0" borderId="82" xfId="0" applyFont="1" applyBorder="1" applyAlignment="1">
      <alignment horizontal="center" vertical="center"/>
    </xf>
    <xf numFmtId="0" fontId="20" fillId="0" borderId="41" xfId="0" applyFont="1" applyBorder="1" applyAlignment="1">
      <alignment horizontal="left" vertical="center" shrinkToFit="1"/>
    </xf>
    <xf numFmtId="0" fontId="20" fillId="0" borderId="42" xfId="0" applyFont="1" applyBorder="1" applyAlignment="1">
      <alignment horizontal="left" vertical="center" shrinkToFit="1"/>
    </xf>
    <xf numFmtId="0" fontId="13" fillId="0" borderId="86" xfId="0" applyFont="1" applyBorder="1" applyAlignment="1">
      <alignment horizontal="center" vertical="center"/>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20" fillId="0" borderId="14" xfId="0" applyFont="1" applyBorder="1" applyAlignment="1">
      <alignment horizontal="center" vertical="center"/>
    </xf>
    <xf numFmtId="0" fontId="20" fillId="0" borderId="27" xfId="0" applyFont="1" applyBorder="1" applyAlignment="1">
      <alignment horizontal="center" vertical="center"/>
    </xf>
    <xf numFmtId="0" fontId="20" fillId="0" borderId="11" xfId="0" applyFont="1" applyBorder="1" applyAlignment="1">
      <alignment horizontal="center" vertical="center"/>
    </xf>
    <xf numFmtId="0" fontId="20" fillId="0" borderId="30" xfId="0" applyFont="1" applyBorder="1" applyAlignment="1">
      <alignment horizontal="center" vertical="center"/>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10"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2" xfId="0" applyFont="1" applyBorder="1" applyAlignment="1">
      <alignment horizontal="center" vertical="center" shrinkToFit="1"/>
    </xf>
    <xf numFmtId="49" fontId="20" fillId="0" borderId="2" xfId="0" applyNumberFormat="1" applyFont="1" applyBorder="1" applyAlignment="1">
      <alignment horizontal="center" vertical="center" shrinkToFit="1"/>
    </xf>
    <xf numFmtId="49" fontId="20" fillId="0" borderId="10" xfId="0" applyNumberFormat="1" applyFont="1" applyBorder="1" applyAlignment="1">
      <alignment horizontal="center" vertical="center" shrinkToFit="1"/>
    </xf>
    <xf numFmtId="49" fontId="20" fillId="0" borderId="13" xfId="0" applyNumberFormat="1" applyFont="1" applyBorder="1" applyAlignment="1">
      <alignment horizontal="center" vertical="center" shrinkToFit="1"/>
    </xf>
    <xf numFmtId="49" fontId="11" fillId="0" borderId="10" xfId="4" applyNumberFormat="1" applyFill="1" applyBorder="1" applyAlignment="1">
      <alignment horizontal="center" vertical="center" shrinkToFit="1"/>
    </xf>
    <xf numFmtId="49" fontId="11" fillId="0" borderId="33" xfId="4" applyNumberFormat="1" applyFill="1" applyBorder="1" applyAlignment="1">
      <alignment horizontal="center" vertical="center" shrinkToFit="1"/>
    </xf>
    <xf numFmtId="0" fontId="20" fillId="0" borderId="41"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39" xfId="0" applyFont="1" applyBorder="1" applyAlignment="1">
      <alignment horizontal="center" vertical="center" shrinkToFit="1"/>
    </xf>
    <xf numFmtId="49" fontId="20" fillId="0" borderId="39" xfId="0" applyNumberFormat="1" applyFont="1" applyBorder="1" applyAlignment="1">
      <alignment horizontal="center" vertical="center" shrinkToFit="1"/>
    </xf>
    <xf numFmtId="49" fontId="20" fillId="0" borderId="41" xfId="0" applyNumberFormat="1" applyFont="1" applyBorder="1" applyAlignment="1">
      <alignment horizontal="center" vertical="center" shrinkToFit="1"/>
    </xf>
    <xf numFmtId="49" fontId="20" fillId="0" borderId="40" xfId="0" applyNumberFormat="1" applyFont="1" applyBorder="1" applyAlignment="1">
      <alignment horizontal="center" vertical="center" shrinkToFit="1"/>
    </xf>
    <xf numFmtId="49" fontId="11" fillId="0" borderId="41" xfId="4" applyNumberFormat="1" applyFill="1" applyBorder="1" applyAlignment="1">
      <alignment horizontal="center" vertical="center" shrinkToFit="1"/>
    </xf>
    <xf numFmtId="49" fontId="11" fillId="0" borderId="42" xfId="4" applyNumberFormat="1" applyFill="1" applyBorder="1" applyAlignment="1">
      <alignment horizontal="center" vertical="center" shrinkToFit="1"/>
    </xf>
    <xf numFmtId="0" fontId="13" fillId="0" borderId="0" xfId="0" applyFont="1" applyAlignment="1">
      <alignment horizontal="left" vertical="center"/>
    </xf>
    <xf numFmtId="0" fontId="12" fillId="0" borderId="0" xfId="0" applyFont="1" applyAlignment="1">
      <alignment horizontal="right" vertical="center"/>
    </xf>
    <xf numFmtId="0" fontId="13" fillId="0" borderId="0" xfId="0" applyFont="1" applyAlignment="1">
      <alignment horizontal="right" vertical="center"/>
    </xf>
    <xf numFmtId="38" fontId="13" fillId="0" borderId="0" xfId="3" applyFont="1" applyFill="1" applyBorder="1" applyAlignment="1" applyProtection="1">
      <alignment horizontal="right" vertical="center"/>
    </xf>
    <xf numFmtId="0" fontId="13"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12" fillId="0" borderId="0" xfId="0" applyFont="1" applyAlignment="1">
      <alignment horizontal="left" vertical="center"/>
    </xf>
    <xf numFmtId="183" fontId="12" fillId="0" borderId="0" xfId="0" applyNumberFormat="1" applyFont="1" applyAlignment="1">
      <alignment horizontal="distributed" vertical="center" shrinkToFit="1"/>
    </xf>
    <xf numFmtId="176" fontId="12" fillId="0" borderId="0" xfId="0" applyNumberFormat="1" applyFont="1" applyAlignment="1">
      <alignment horizontal="distributed" vertical="center" shrinkToFit="1"/>
    </xf>
    <xf numFmtId="0" fontId="22" fillId="0" borderId="37"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34" xfId="0"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36" xfId="0" applyFont="1" applyBorder="1" applyAlignment="1">
      <alignment horizontal="center" vertical="center" shrinkToFit="1"/>
    </xf>
    <xf numFmtId="0" fontId="22" fillId="0" borderId="37" xfId="0" applyFont="1" applyBorder="1" applyAlignment="1">
      <alignment horizontal="center" vertical="center" wrapText="1"/>
    </xf>
    <xf numFmtId="0" fontId="22" fillId="0" borderId="24" xfId="0" applyFont="1" applyBorder="1" applyAlignment="1">
      <alignment horizontal="center" vertical="center"/>
    </xf>
    <xf numFmtId="0" fontId="22" fillId="0" borderId="34" xfId="0" applyFont="1" applyBorder="1" applyAlignment="1">
      <alignment horizontal="center" vertical="center"/>
    </xf>
    <xf numFmtId="0" fontId="22" fillId="0" borderId="38" xfId="0" applyFont="1" applyBorder="1" applyAlignment="1">
      <alignment horizontal="center" vertical="center"/>
    </xf>
    <xf numFmtId="0" fontId="22" fillId="0" borderId="25" xfId="0" applyFont="1" applyBorder="1" applyAlignment="1">
      <alignment horizontal="center" vertical="center"/>
    </xf>
    <xf numFmtId="0" fontId="22" fillId="0" borderId="36" xfId="0" applyFont="1" applyBorder="1" applyAlignment="1">
      <alignment horizontal="center" vertical="center"/>
    </xf>
    <xf numFmtId="0" fontId="26" fillId="0" borderId="3" xfId="0" applyFont="1" applyBorder="1" applyAlignment="1">
      <alignment horizontal="left" vertical="center" wrapText="1"/>
    </xf>
    <xf numFmtId="0" fontId="26" fillId="0" borderId="43" xfId="0" applyFont="1" applyBorder="1" applyAlignment="1">
      <alignment horizontal="left" vertical="center" wrapText="1"/>
    </xf>
    <xf numFmtId="0" fontId="26" fillId="0" borderId="15" xfId="0" applyFont="1" applyBorder="1" applyAlignment="1">
      <alignment horizontal="left" vertical="center" wrapText="1"/>
    </xf>
    <xf numFmtId="0" fontId="26" fillId="0" borderId="69" xfId="0" applyFont="1" applyBorder="1" applyAlignment="1">
      <alignment horizontal="left" vertical="center" wrapText="1"/>
    </xf>
    <xf numFmtId="0" fontId="13" fillId="0" borderId="16" xfId="0" applyFont="1" applyBorder="1" applyAlignment="1">
      <alignment horizontal="center" vertical="center"/>
    </xf>
    <xf numFmtId="0" fontId="13" fillId="0" borderId="24" xfId="0" applyFont="1" applyBorder="1" applyAlignment="1">
      <alignment horizontal="center" vertical="center"/>
    </xf>
    <xf numFmtId="0" fontId="13" fillId="0" borderId="48"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59" xfId="0" applyFont="1" applyBorder="1" applyAlignment="1">
      <alignment horizontal="center" vertical="center"/>
    </xf>
    <xf numFmtId="0" fontId="13" fillId="0" borderId="18" xfId="0" applyFont="1" applyBorder="1" applyAlignment="1">
      <alignment horizontal="center" vertical="center"/>
    </xf>
    <xf numFmtId="0" fontId="13" fillId="0" borderId="25" xfId="0" applyFont="1" applyBorder="1" applyAlignment="1">
      <alignment horizontal="center" vertical="center"/>
    </xf>
    <xf numFmtId="0" fontId="13" fillId="0" borderId="49" xfId="0" applyFont="1" applyBorder="1" applyAlignment="1">
      <alignment horizontal="center" vertical="center"/>
    </xf>
    <xf numFmtId="187" fontId="22" fillId="0" borderId="16" xfId="0" applyNumberFormat="1" applyFont="1" applyBorder="1" applyAlignment="1">
      <alignment horizontal="left" vertical="center" wrapText="1"/>
    </xf>
    <xf numFmtId="187" fontId="22" fillId="0" borderId="24" xfId="0" applyNumberFormat="1" applyFont="1" applyBorder="1" applyAlignment="1">
      <alignment horizontal="left" vertical="center" wrapText="1"/>
    </xf>
    <xf numFmtId="187" fontId="22" fillId="0" borderId="34" xfId="0" applyNumberFormat="1" applyFont="1" applyBorder="1" applyAlignment="1">
      <alignment horizontal="left" vertical="center" wrapText="1"/>
    </xf>
    <xf numFmtId="187" fontId="22" fillId="0" borderId="17" xfId="0" applyNumberFormat="1" applyFont="1" applyBorder="1" applyAlignment="1">
      <alignment horizontal="left" vertical="center" wrapText="1"/>
    </xf>
    <xf numFmtId="187" fontId="22" fillId="0" borderId="0" xfId="0" applyNumberFormat="1" applyFont="1" applyAlignment="1">
      <alignment horizontal="left" vertical="center" wrapText="1"/>
    </xf>
    <xf numFmtId="187" fontId="22" fillId="0" borderId="35" xfId="0" applyNumberFormat="1" applyFont="1" applyBorder="1" applyAlignment="1">
      <alignment horizontal="left" vertical="center" wrapText="1"/>
    </xf>
    <xf numFmtId="187" fontId="22" fillId="0" borderId="18" xfId="0" applyNumberFormat="1" applyFont="1" applyBorder="1" applyAlignment="1">
      <alignment horizontal="left" vertical="center" wrapText="1"/>
    </xf>
    <xf numFmtId="187" fontId="22" fillId="0" borderId="25" xfId="0" applyNumberFormat="1" applyFont="1" applyBorder="1" applyAlignment="1">
      <alignment horizontal="left" vertical="center" wrapText="1"/>
    </xf>
    <xf numFmtId="187" fontId="22" fillId="0" borderId="36" xfId="0" applyNumberFormat="1" applyFont="1" applyBorder="1" applyAlignment="1">
      <alignment horizontal="left" vertical="center" wrapText="1"/>
    </xf>
    <xf numFmtId="0" fontId="26" fillId="0" borderId="37"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34" xfId="0" applyFont="1" applyBorder="1" applyAlignment="1">
      <alignment horizontal="center" vertical="center" wrapText="1" shrinkToFit="1"/>
    </xf>
    <xf numFmtId="0" fontId="26" fillId="0" borderId="38" xfId="0" applyFont="1" applyBorder="1" applyAlignment="1">
      <alignment horizontal="center" vertical="center" wrapText="1" shrinkToFit="1"/>
    </xf>
    <xf numFmtId="0" fontId="26" fillId="0" borderId="25" xfId="0" applyFont="1" applyBorder="1" applyAlignment="1">
      <alignment horizontal="center" vertical="center" wrapText="1" shrinkToFit="1"/>
    </xf>
    <xf numFmtId="0" fontId="26" fillId="0" borderId="36" xfId="0" applyFont="1" applyBorder="1" applyAlignment="1">
      <alignment horizontal="center" vertical="center" wrapText="1" shrinkToFit="1"/>
    </xf>
    <xf numFmtId="0" fontId="22" fillId="0" borderId="37" xfId="0" applyFont="1" applyBorder="1" applyAlignment="1">
      <alignment horizontal="left" vertical="center" shrinkToFit="1"/>
    </xf>
    <xf numFmtId="0" fontId="22" fillId="0" borderId="24" xfId="0" applyFont="1" applyBorder="1" applyAlignment="1">
      <alignment horizontal="left" vertical="center" shrinkToFit="1"/>
    </xf>
    <xf numFmtId="0" fontId="22" fillId="0" borderId="34" xfId="0" applyFont="1" applyBorder="1" applyAlignment="1">
      <alignment horizontal="left" vertical="center" shrinkToFit="1"/>
    </xf>
    <xf numFmtId="0" fontId="22" fillId="0" borderId="38" xfId="0" applyFont="1" applyBorder="1" applyAlignment="1">
      <alignment horizontal="left" vertical="center" shrinkToFit="1"/>
    </xf>
    <xf numFmtId="0" fontId="22" fillId="0" borderId="25" xfId="0" applyFont="1" applyBorder="1" applyAlignment="1">
      <alignment horizontal="left" vertical="center" shrinkToFit="1"/>
    </xf>
    <xf numFmtId="0" fontId="22" fillId="0" borderId="36" xfId="0" applyFont="1" applyBorder="1" applyAlignment="1">
      <alignment horizontal="left" vertical="center" shrinkToFit="1"/>
    </xf>
    <xf numFmtId="0" fontId="7" fillId="0" borderId="37"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6" xfId="0" applyFont="1" applyBorder="1" applyAlignment="1">
      <alignment horizontal="center" vertical="center" wrapText="1"/>
    </xf>
    <xf numFmtId="0" fontId="26" fillId="0" borderId="37" xfId="0" applyFont="1" applyBorder="1" applyAlignment="1">
      <alignment horizontal="left" vertical="center" wrapText="1"/>
    </xf>
    <xf numFmtId="0" fontId="26" fillId="0" borderId="24" xfId="0" applyFont="1" applyBorder="1" applyAlignment="1">
      <alignment horizontal="left" vertical="center" wrapText="1"/>
    </xf>
    <xf numFmtId="0" fontId="26" fillId="0" borderId="48" xfId="0" applyFont="1" applyBorder="1" applyAlignment="1">
      <alignment horizontal="left" vertical="center" wrapText="1"/>
    </xf>
    <xf numFmtId="0" fontId="26" fillId="0" borderId="38" xfId="0" applyFont="1" applyBorder="1" applyAlignment="1">
      <alignment horizontal="left" vertical="center" wrapText="1"/>
    </xf>
    <xf numFmtId="0" fontId="26" fillId="0" borderId="25" xfId="0" applyFont="1" applyBorder="1" applyAlignment="1">
      <alignment horizontal="left" vertical="center" wrapText="1"/>
    </xf>
    <xf numFmtId="0" fontId="26" fillId="0" borderId="49" xfId="0" applyFont="1" applyBorder="1" applyAlignment="1">
      <alignment horizontal="left" vertical="center" wrapText="1"/>
    </xf>
    <xf numFmtId="0" fontId="22" fillId="0" borderId="2" xfId="0" applyFont="1" applyBorder="1" applyAlignment="1">
      <alignment horizontal="center" vertical="center"/>
    </xf>
    <xf numFmtId="0" fontId="22" fillId="0" borderId="10" xfId="0" applyFont="1" applyBorder="1" applyAlignment="1">
      <alignment horizontal="center" vertical="center"/>
    </xf>
    <xf numFmtId="0" fontId="22" fillId="0" borderId="2" xfId="0" applyFont="1" applyBorder="1" applyAlignment="1">
      <alignment horizontal="left" vertical="center"/>
    </xf>
    <xf numFmtId="0" fontId="22" fillId="0" borderId="10" xfId="0" applyFont="1" applyBorder="1" applyAlignment="1">
      <alignment horizontal="left" vertical="center"/>
    </xf>
    <xf numFmtId="0" fontId="22" fillId="0" borderId="33" xfId="0" applyFont="1" applyBorder="1" applyAlignment="1">
      <alignment horizontal="left"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33" xfId="0" applyFont="1" applyBorder="1" applyAlignment="1">
      <alignment horizontal="center" vertical="center"/>
    </xf>
    <xf numFmtId="0" fontId="20" fillId="0" borderId="13" xfId="0" applyFont="1" applyBorder="1" applyAlignment="1">
      <alignment horizontal="center" vertical="center"/>
    </xf>
    <xf numFmtId="0" fontId="20" fillId="0" borderId="2" xfId="0" applyFont="1" applyBorder="1" applyAlignment="1">
      <alignment horizontal="center" vertical="center"/>
    </xf>
    <xf numFmtId="0" fontId="20" fillId="0" borderId="18" xfId="0" applyFont="1" applyBorder="1" applyAlignment="1">
      <alignment horizontal="left" vertical="center"/>
    </xf>
    <xf numFmtId="0" fontId="20" fillId="0" borderId="25" xfId="0" applyFont="1" applyBorder="1" applyAlignment="1">
      <alignment horizontal="left" vertical="center"/>
    </xf>
    <xf numFmtId="0" fontId="20" fillId="0" borderId="36" xfId="0" applyFont="1" applyBorder="1" applyAlignment="1">
      <alignment horizontal="left" vertical="center"/>
    </xf>
    <xf numFmtId="42" fontId="20" fillId="0" borderId="25" xfId="0" applyNumberFormat="1" applyFont="1" applyBorder="1" applyAlignment="1">
      <alignment horizontal="right" vertical="center"/>
    </xf>
    <xf numFmtId="42" fontId="20" fillId="0" borderId="49" xfId="0" applyNumberFormat="1" applyFont="1" applyBorder="1" applyAlignment="1">
      <alignment horizontal="right"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0" fontId="13" fillId="0" borderId="28" xfId="0" applyFont="1" applyBorder="1" applyAlignment="1">
      <alignment horizontal="center" vertical="center"/>
    </xf>
    <xf numFmtId="42" fontId="20" fillId="0" borderId="23" xfId="0" applyNumberFormat="1" applyFont="1" applyBorder="1" applyAlignment="1">
      <alignment horizontal="right" vertical="center"/>
    </xf>
    <xf numFmtId="42" fontId="20" fillId="0" borderId="31" xfId="0" applyNumberFormat="1" applyFont="1" applyBorder="1" applyAlignment="1">
      <alignment horizontal="right" vertical="center"/>
    </xf>
    <xf numFmtId="184" fontId="20" fillId="0" borderId="23" xfId="0" applyNumberFormat="1" applyFont="1" applyBorder="1" applyAlignment="1">
      <alignment horizontal="right" vertical="center"/>
    </xf>
    <xf numFmtId="184" fontId="20" fillId="0" borderId="31" xfId="0" applyNumberFormat="1" applyFont="1" applyBorder="1" applyAlignment="1">
      <alignment horizontal="right" vertical="center"/>
    </xf>
    <xf numFmtId="0" fontId="20" fillId="0" borderId="17" xfId="0" applyFont="1" applyBorder="1" applyAlignment="1">
      <alignment horizontal="left" vertical="center"/>
    </xf>
    <xf numFmtId="0" fontId="20" fillId="0" borderId="0" xfId="0" applyFont="1" applyAlignment="1">
      <alignment horizontal="left" vertical="center"/>
    </xf>
    <xf numFmtId="0" fontId="20" fillId="0" borderId="35" xfId="0" applyFont="1" applyBorder="1" applyAlignment="1">
      <alignment horizontal="left" vertical="center"/>
    </xf>
    <xf numFmtId="42" fontId="20" fillId="0" borderId="0" xfId="0" applyNumberFormat="1" applyFont="1" applyAlignment="1">
      <alignment horizontal="right" vertical="center"/>
    </xf>
    <xf numFmtId="42" fontId="20" fillId="0" borderId="59" xfId="0" applyNumberFormat="1" applyFont="1" applyBorder="1" applyAlignment="1">
      <alignment horizontal="right" vertical="center"/>
    </xf>
    <xf numFmtId="0" fontId="20" fillId="0" borderId="19" xfId="0" applyFont="1" applyBorder="1" applyAlignment="1">
      <alignment horizontal="center" vertical="center"/>
    </xf>
    <xf numFmtId="0" fontId="20" fillId="0" borderId="23" xfId="0" applyFont="1" applyBorder="1" applyAlignment="1">
      <alignment horizontal="center" vertical="center"/>
    </xf>
    <xf numFmtId="0" fontId="20" fillId="0" borderId="31" xfId="0" applyFont="1" applyBorder="1" applyAlignment="1">
      <alignment horizontal="center" vertical="center"/>
    </xf>
    <xf numFmtId="0" fontId="20" fillId="0" borderId="51" xfId="0" applyFont="1" applyBorder="1" applyAlignment="1">
      <alignment horizontal="center" vertical="center"/>
    </xf>
    <xf numFmtId="0" fontId="20" fillId="0" borderId="41" xfId="0" applyFont="1" applyBorder="1" applyAlignment="1">
      <alignment horizontal="center" vertical="center"/>
    </xf>
    <xf numFmtId="0" fontId="20" fillId="0" borderId="40" xfId="0" applyFont="1" applyBorder="1" applyAlignment="1">
      <alignment horizontal="center" vertical="center"/>
    </xf>
    <xf numFmtId="0" fontId="20" fillId="0" borderId="39" xfId="0" applyFont="1" applyBorder="1" applyAlignment="1">
      <alignment horizontal="center" vertical="center"/>
    </xf>
    <xf numFmtId="0" fontId="20" fillId="0" borderId="7" xfId="0" applyFont="1" applyBorder="1" applyAlignment="1">
      <alignment horizontal="center" vertical="center"/>
    </xf>
    <xf numFmtId="0" fontId="20" fillId="0" borderId="14" xfId="0" applyFont="1" applyBorder="1" applyAlignment="1">
      <alignment horizontal="left" vertical="center"/>
    </xf>
    <xf numFmtId="0" fontId="20" fillId="0" borderId="30" xfId="0" applyFont="1" applyBorder="1" applyAlignment="1">
      <alignment horizontal="left" vertical="center"/>
    </xf>
    <xf numFmtId="0" fontId="20" fillId="0" borderId="23" xfId="0" applyFont="1" applyBorder="1" applyAlignment="1">
      <alignment horizontal="left" vertical="center"/>
    </xf>
    <xf numFmtId="0" fontId="20" fillId="0" borderId="31" xfId="0" applyFont="1" applyBorder="1" applyAlignment="1">
      <alignment horizontal="left" vertical="center"/>
    </xf>
    <xf numFmtId="0" fontId="20" fillId="0" borderId="20" xfId="0" applyFont="1" applyBorder="1" applyAlignment="1">
      <alignment horizontal="center"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0" fillId="0" borderId="92" xfId="0" applyFont="1" applyBorder="1" applyAlignment="1">
      <alignment horizontal="center" vertical="center" shrinkToFit="1"/>
    </xf>
    <xf numFmtId="0" fontId="20" fillId="0" borderId="93" xfId="0" applyFont="1" applyBorder="1" applyAlignment="1">
      <alignment horizontal="center" vertical="center" shrinkToFit="1"/>
    </xf>
    <xf numFmtId="0" fontId="20" fillId="0" borderId="94" xfId="0" applyFont="1" applyBorder="1" applyAlignment="1">
      <alignment horizontal="center" vertical="center" shrinkToFit="1"/>
    </xf>
    <xf numFmtId="0" fontId="20" fillId="0" borderId="37"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48" xfId="0" applyFont="1" applyBorder="1" applyAlignment="1">
      <alignment horizontal="center" vertical="center" shrinkToFit="1"/>
    </xf>
    <xf numFmtId="0" fontId="13" fillId="0" borderId="21" xfId="0" applyFont="1" applyBorder="1" applyAlignment="1">
      <alignment horizontal="center" vertical="center"/>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33" xfId="0" applyFont="1" applyBorder="1" applyAlignment="1">
      <alignment horizontal="center" vertical="center"/>
    </xf>
    <xf numFmtId="0" fontId="22" fillId="0" borderId="3" xfId="0" applyFont="1" applyBorder="1" applyAlignment="1">
      <alignment horizontal="center" vertical="center"/>
    </xf>
    <xf numFmtId="0" fontId="22" fillId="0" borderId="3" xfId="0" applyFont="1" applyBorder="1" applyAlignment="1">
      <alignment horizontal="left" vertical="center"/>
    </xf>
    <xf numFmtId="0" fontId="22" fillId="0" borderId="43" xfId="0" applyFont="1" applyBorder="1" applyAlignment="1">
      <alignment horizontal="left"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30" xfId="0" applyFont="1" applyBorder="1" applyAlignment="1">
      <alignment horizontal="center" vertical="center"/>
    </xf>
    <xf numFmtId="0" fontId="26" fillId="0" borderId="54" xfId="0" applyFont="1" applyBorder="1" applyAlignment="1">
      <alignment horizontal="center" vertical="center" wrapText="1" shrinkToFit="1"/>
    </xf>
    <xf numFmtId="0" fontId="26" fillId="0" borderId="0" xfId="0" applyFont="1" applyAlignment="1">
      <alignment horizontal="center" vertical="center" wrapText="1" shrinkToFit="1"/>
    </xf>
    <xf numFmtId="0" fontId="26" fillId="0" borderId="35" xfId="0" applyFont="1" applyBorder="1" applyAlignment="1">
      <alignment horizontal="center" vertical="center" wrapText="1" shrinkToFit="1"/>
    </xf>
    <xf numFmtId="0" fontId="22" fillId="0" borderId="54" xfId="0" applyFont="1" applyBorder="1" applyAlignment="1">
      <alignment horizontal="left" vertical="center" shrinkToFit="1"/>
    </xf>
    <xf numFmtId="0" fontId="22" fillId="0" borderId="0" xfId="0" applyFont="1" applyAlignment="1">
      <alignment horizontal="left" vertical="center" shrinkToFit="1"/>
    </xf>
    <xf numFmtId="0" fontId="22" fillId="0" borderId="35" xfId="0" applyFont="1" applyBorder="1" applyAlignment="1">
      <alignment horizontal="left" vertical="center" shrinkToFit="1"/>
    </xf>
    <xf numFmtId="0" fontId="7" fillId="0" borderId="54" xfId="0" applyFont="1" applyBorder="1" applyAlignment="1">
      <alignment horizontal="center" vertical="center" wrapText="1"/>
    </xf>
    <xf numFmtId="0" fontId="7" fillId="0" borderId="0" xfId="0" applyFont="1" applyAlignment="1">
      <alignment horizontal="center" vertical="center" wrapText="1"/>
    </xf>
    <xf numFmtId="0" fontId="7" fillId="0" borderId="35" xfId="0" applyFont="1" applyBorder="1" applyAlignment="1">
      <alignment horizontal="center" vertical="center" wrapText="1"/>
    </xf>
    <xf numFmtId="0" fontId="22" fillId="0" borderId="54" xfId="0" applyFont="1" applyBorder="1" applyAlignment="1">
      <alignment horizontal="center" vertical="center" shrinkToFit="1"/>
    </xf>
    <xf numFmtId="0" fontId="22" fillId="0" borderId="0" xfId="0" applyFont="1" applyAlignment="1">
      <alignment horizontal="center" vertical="center" shrinkToFit="1"/>
    </xf>
    <xf numFmtId="0" fontId="22" fillId="0" borderId="35" xfId="0" applyFont="1" applyBorder="1" applyAlignment="1">
      <alignment horizontal="center" vertical="center" shrinkToFit="1"/>
    </xf>
    <xf numFmtId="0" fontId="22" fillId="0" borderId="54" xfId="0" applyFont="1" applyBorder="1" applyAlignment="1">
      <alignment horizontal="center" vertical="center"/>
    </xf>
    <xf numFmtId="0" fontId="22" fillId="0" borderId="0" xfId="0" applyFont="1" applyAlignment="1">
      <alignment horizontal="center" vertical="center"/>
    </xf>
    <xf numFmtId="0" fontId="22" fillId="0" borderId="35" xfId="0" applyFont="1" applyBorder="1" applyAlignment="1">
      <alignment horizontal="center" vertical="center"/>
    </xf>
    <xf numFmtId="0" fontId="26" fillId="0" borderId="54" xfId="0" applyFont="1" applyBorder="1" applyAlignment="1">
      <alignment horizontal="left" vertical="center" wrapText="1"/>
    </xf>
    <xf numFmtId="0" fontId="26" fillId="0" borderId="0" xfId="0" applyFont="1" applyAlignment="1">
      <alignment horizontal="left" vertical="center" wrapText="1"/>
    </xf>
    <xf numFmtId="0" fontId="26" fillId="0" borderId="59" xfId="0" applyFont="1" applyBorder="1" applyAlignment="1">
      <alignment horizontal="left" vertical="center" wrapText="1"/>
    </xf>
    <xf numFmtId="187" fontId="22" fillId="0" borderId="19" xfId="0" applyNumberFormat="1" applyFont="1" applyBorder="1" applyAlignment="1">
      <alignment horizontal="left" vertical="center" wrapText="1"/>
    </xf>
    <xf numFmtId="187" fontId="22" fillId="0" borderId="23" xfId="0" applyNumberFormat="1" applyFont="1" applyBorder="1" applyAlignment="1">
      <alignment horizontal="left" vertical="center" wrapText="1"/>
    </xf>
    <xf numFmtId="187" fontId="22" fillId="0" borderId="28" xfId="0" applyNumberFormat="1" applyFont="1" applyBorder="1" applyAlignment="1">
      <alignment horizontal="left" vertical="center" wrapText="1"/>
    </xf>
    <xf numFmtId="0" fontId="26" fillId="0" borderId="3" xfId="0" applyFont="1" applyBorder="1" applyAlignment="1">
      <alignment horizontal="center" vertical="center" wrapText="1" shrinkToFit="1"/>
    </xf>
    <xf numFmtId="0" fontId="26" fillId="0" borderId="15" xfId="0" applyFont="1" applyBorder="1" applyAlignment="1">
      <alignment horizontal="center" vertical="center" wrapText="1" shrinkToFit="1"/>
    </xf>
    <xf numFmtId="0" fontId="22" fillId="0" borderId="3" xfId="0" applyFont="1" applyBorder="1" applyAlignment="1">
      <alignment horizontal="left" vertical="center" shrinkToFit="1"/>
    </xf>
    <xf numFmtId="0" fontId="22" fillId="0" borderId="15" xfId="0" applyFont="1" applyBorder="1" applyAlignment="1">
      <alignment horizontal="left" vertical="center" shrinkToFi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22" fillId="0" borderId="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3" xfId="0" applyFont="1" applyBorder="1" applyAlignment="1">
      <alignment horizontal="center" vertical="center" wrapText="1"/>
    </xf>
    <xf numFmtId="0" fontId="22" fillId="0" borderId="15" xfId="0" applyFont="1" applyBorder="1" applyAlignment="1">
      <alignment horizontal="center" vertical="center"/>
    </xf>
    <xf numFmtId="0" fontId="20" fillId="0" borderId="7"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27" xfId="0" applyFont="1" applyBorder="1" applyAlignment="1">
      <alignment horizontal="center" vertical="center" shrinkToFit="1"/>
    </xf>
    <xf numFmtId="0" fontId="22" fillId="0" borderId="33" xfId="0" applyFont="1" applyBorder="1" applyAlignment="1">
      <alignment horizontal="center" vertical="center"/>
    </xf>
    <xf numFmtId="176" fontId="22" fillId="0" borderId="39" xfId="0" applyNumberFormat="1" applyFont="1" applyBorder="1" applyAlignment="1">
      <alignment horizontal="center" vertical="center" shrinkToFit="1"/>
    </xf>
    <xf numFmtId="176" fontId="22" fillId="0" borderId="41" xfId="0" applyNumberFormat="1" applyFont="1" applyBorder="1" applyAlignment="1">
      <alignment horizontal="center" vertical="center" shrinkToFit="1"/>
    </xf>
    <xf numFmtId="176" fontId="22" fillId="0" borderId="40" xfId="0" applyNumberFormat="1" applyFont="1" applyBorder="1" applyAlignment="1">
      <alignment horizontal="center" vertical="center" shrinkToFit="1"/>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176" fontId="22" fillId="0" borderId="2" xfId="0" applyNumberFormat="1" applyFont="1" applyBorder="1" applyAlignment="1">
      <alignment horizontal="center" vertical="center" shrinkToFit="1"/>
    </xf>
    <xf numFmtId="176" fontId="22" fillId="0" borderId="10" xfId="0" applyNumberFormat="1" applyFont="1" applyBorder="1" applyAlignment="1">
      <alignment horizontal="center" vertical="center" shrinkToFit="1"/>
    </xf>
    <xf numFmtId="176" fontId="22" fillId="0" borderId="13" xfId="0" applyNumberFormat="1" applyFont="1" applyBorder="1" applyAlignment="1">
      <alignment horizontal="center" vertical="center" shrinkToFit="1"/>
    </xf>
    <xf numFmtId="0" fontId="22" fillId="0" borderId="13" xfId="0" applyFont="1" applyBorder="1" applyAlignment="1">
      <alignment horizontal="center" vertical="center"/>
    </xf>
    <xf numFmtId="0" fontId="20" fillId="0" borderId="0" xfId="0" applyFont="1" applyAlignment="1">
      <alignment horizontal="center" vertical="center"/>
    </xf>
    <xf numFmtId="0" fontId="20" fillId="0" borderId="59" xfId="0" applyFont="1" applyBorder="1" applyAlignment="1">
      <alignment horizontal="center" vertical="center"/>
    </xf>
    <xf numFmtId="0" fontId="22" fillId="0" borderId="17" xfId="0" applyFont="1" applyBorder="1" applyAlignment="1">
      <alignment horizontal="left" vertical="center"/>
    </xf>
    <xf numFmtId="0" fontId="22" fillId="0" borderId="0" xfId="0" applyFont="1" applyAlignment="1">
      <alignment horizontal="left" vertical="center"/>
    </xf>
    <xf numFmtId="0" fontId="22" fillId="0" borderId="35" xfId="0" applyFont="1" applyBorder="1" applyAlignment="1">
      <alignment horizontal="left" vertical="center"/>
    </xf>
    <xf numFmtId="0" fontId="22" fillId="0" borderId="54" xfId="0" applyFont="1" applyBorder="1" applyAlignment="1">
      <alignment horizontal="right" vertical="center"/>
    </xf>
    <xf numFmtId="0" fontId="22" fillId="0" borderId="0" xfId="0" applyFont="1" applyAlignment="1">
      <alignment horizontal="right" vertical="center"/>
    </xf>
    <xf numFmtId="0" fontId="22" fillId="0" borderId="16" xfId="0" applyFont="1" applyBorder="1" applyAlignment="1">
      <alignment horizontal="left" vertical="center"/>
    </xf>
    <xf numFmtId="0" fontId="22" fillId="0" borderId="24" xfId="0" applyFont="1" applyBorder="1" applyAlignment="1">
      <alignment horizontal="left" vertical="center"/>
    </xf>
    <xf numFmtId="0" fontId="22" fillId="0" borderId="34" xfId="0" applyFont="1" applyBorder="1" applyAlignment="1">
      <alignment horizontal="left" vertical="center"/>
    </xf>
    <xf numFmtId="0" fontId="22" fillId="0" borderId="37" xfId="0" applyFont="1" applyBorder="1" applyAlignment="1">
      <alignment horizontal="right" vertical="center"/>
    </xf>
    <xf numFmtId="0" fontId="22" fillId="0" borderId="24" xfId="0" applyFont="1" applyBorder="1" applyAlignment="1">
      <alignment horizontal="right" vertical="center"/>
    </xf>
    <xf numFmtId="0" fontId="20" fillId="0" borderId="11" xfId="0" applyFont="1" applyBorder="1" applyAlignment="1">
      <alignment horizontal="center" vertical="center" shrinkToFit="1"/>
    </xf>
    <xf numFmtId="0" fontId="22" fillId="0" borderId="3" xfId="0" applyFont="1" applyBorder="1" applyAlignment="1">
      <alignment horizontal="left" vertical="center" wrapText="1"/>
    </xf>
    <xf numFmtId="0" fontId="22" fillId="0" borderId="3" xfId="0" applyFont="1" applyBorder="1" applyAlignment="1">
      <alignment horizontal="right" vertical="center"/>
    </xf>
    <xf numFmtId="178" fontId="7" fillId="0" borderId="3" xfId="2" applyNumberFormat="1" applyFont="1" applyFill="1" applyBorder="1" applyAlignment="1">
      <alignment horizontal="center" vertical="center"/>
    </xf>
    <xf numFmtId="9" fontId="22" fillId="0" borderId="3" xfId="0" applyNumberFormat="1" applyFont="1" applyBorder="1" applyAlignment="1">
      <alignment horizontal="center" vertical="center"/>
    </xf>
    <xf numFmtId="0" fontId="22" fillId="0" borderId="50" xfId="0" applyFont="1" applyBorder="1" applyAlignment="1">
      <alignment horizontal="center" vertical="top" wrapText="1"/>
    </xf>
    <xf numFmtId="0" fontId="22" fillId="0" borderId="52" xfId="0" applyFont="1" applyBorder="1" applyAlignment="1">
      <alignment horizontal="center" vertical="top" wrapText="1"/>
    </xf>
    <xf numFmtId="0" fontId="22" fillId="0" borderId="53" xfId="0" applyFont="1" applyBorder="1" applyAlignment="1">
      <alignment horizontal="center" vertical="top" wrapText="1"/>
    </xf>
    <xf numFmtId="42" fontId="22" fillId="0" borderId="55" xfId="0" applyNumberFormat="1" applyFont="1" applyBorder="1" applyAlignment="1">
      <alignment horizontal="center" vertical="center"/>
    </xf>
    <xf numFmtId="42" fontId="22" fillId="0" borderId="52" xfId="0" applyNumberFormat="1" applyFont="1" applyBorder="1" applyAlignment="1">
      <alignment horizontal="center" vertical="center"/>
    </xf>
    <xf numFmtId="42" fontId="22" fillId="0" borderId="53" xfId="0" applyNumberFormat="1"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42" fontId="23" fillId="0" borderId="55" xfId="0" applyNumberFormat="1" applyFont="1" applyBorder="1" applyAlignment="1">
      <alignment horizontal="right" vertical="center"/>
    </xf>
    <xf numFmtId="0" fontId="23" fillId="0" borderId="52" xfId="0" applyFont="1" applyBorder="1" applyAlignment="1">
      <alignment horizontal="right" vertical="center"/>
    </xf>
    <xf numFmtId="0" fontId="23" fillId="0" borderId="53" xfId="0" applyFont="1" applyBorder="1" applyAlignment="1">
      <alignment horizontal="right" vertical="center"/>
    </xf>
    <xf numFmtId="42" fontId="20" fillId="0" borderId="55" xfId="0" applyNumberFormat="1" applyFont="1" applyBorder="1" applyAlignment="1">
      <alignment horizontal="right" vertical="center"/>
    </xf>
    <xf numFmtId="0" fontId="20" fillId="0" borderId="52" xfId="0" applyFont="1" applyBorder="1" applyAlignment="1">
      <alignment horizontal="right" vertical="center"/>
    </xf>
    <xf numFmtId="0" fontId="20" fillId="0" borderId="53" xfId="0" applyFont="1" applyBorder="1" applyAlignment="1">
      <alignment horizontal="right" vertical="center"/>
    </xf>
    <xf numFmtId="0" fontId="20" fillId="0" borderId="55" xfId="0" applyFont="1" applyBorder="1" applyAlignment="1">
      <alignment horizontal="right" vertical="center"/>
    </xf>
    <xf numFmtId="0" fontId="20" fillId="0" borderId="3" xfId="0" applyFont="1" applyBorder="1" applyAlignment="1">
      <alignment horizontal="center" vertical="center" shrinkToFit="1"/>
    </xf>
    <xf numFmtId="42" fontId="22" fillId="0" borderId="54" xfId="0" applyNumberFormat="1" applyFont="1" applyBorder="1" applyAlignment="1">
      <alignment horizontal="right" vertical="center"/>
    </xf>
    <xf numFmtId="42" fontId="22" fillId="0" borderId="0" xfId="0" applyNumberFormat="1" applyFont="1" applyAlignment="1">
      <alignment horizontal="right" vertical="center"/>
    </xf>
    <xf numFmtId="42" fontId="22" fillId="0" borderId="35" xfId="0" applyNumberFormat="1" applyFont="1" applyBorder="1" applyAlignment="1">
      <alignment horizontal="right" vertical="center"/>
    </xf>
    <xf numFmtId="42" fontId="20" fillId="0" borderId="54" xfId="0" applyNumberFormat="1" applyFont="1" applyBorder="1" applyAlignment="1">
      <alignment horizontal="center" vertical="center"/>
    </xf>
    <xf numFmtId="42" fontId="20" fillId="0" borderId="0" xfId="0" applyNumberFormat="1" applyFont="1" applyAlignment="1">
      <alignment horizontal="center" vertical="center"/>
    </xf>
    <xf numFmtId="0" fontId="20" fillId="0" borderId="35" xfId="0" applyFont="1" applyBorder="1" applyAlignment="1">
      <alignment horizontal="center" vertical="center"/>
    </xf>
    <xf numFmtId="42" fontId="20" fillId="0" borderId="54" xfId="0" applyNumberFormat="1" applyFont="1" applyBorder="1" applyAlignment="1">
      <alignment horizontal="right" vertical="center"/>
    </xf>
    <xf numFmtId="0" fontId="20" fillId="0" borderId="0" xfId="0" applyFont="1" applyAlignment="1">
      <alignment horizontal="right" vertical="center"/>
    </xf>
    <xf numFmtId="0" fontId="20" fillId="0" borderId="35" xfId="0" applyFont="1" applyBorder="1" applyAlignment="1">
      <alignment horizontal="right" vertical="center"/>
    </xf>
    <xf numFmtId="181" fontId="20" fillId="0" borderId="54" xfId="0" applyNumberFormat="1" applyFont="1" applyBorder="1" applyAlignment="1">
      <alignment horizontal="right" vertical="center"/>
    </xf>
    <xf numFmtId="181" fontId="20" fillId="0" borderId="0" xfId="0" applyNumberFormat="1" applyFont="1" applyAlignment="1">
      <alignment horizontal="right" vertical="center"/>
    </xf>
    <xf numFmtId="181" fontId="20" fillId="0" borderId="35" xfId="0" applyNumberFormat="1" applyFont="1" applyBorder="1" applyAlignment="1">
      <alignment horizontal="right" vertical="center"/>
    </xf>
    <xf numFmtId="0" fontId="22" fillId="0" borderId="71" xfId="0" applyFont="1" applyBorder="1" applyAlignment="1">
      <alignment horizontal="center" vertical="center" shrinkToFit="1"/>
    </xf>
    <xf numFmtId="0" fontId="22" fillId="0" borderId="71" xfId="0" applyFont="1" applyBorder="1" applyAlignment="1">
      <alignment horizontal="left" vertical="center" shrinkToFit="1"/>
    </xf>
    <xf numFmtId="0" fontId="22" fillId="0" borderId="70" xfId="0" applyFont="1" applyBorder="1" applyAlignment="1">
      <alignment horizontal="left" vertical="center" shrinkToFit="1"/>
    </xf>
    <xf numFmtId="0" fontId="22" fillId="0" borderId="59" xfId="0" applyFont="1" applyBorder="1" applyAlignment="1">
      <alignment horizontal="left" vertical="center" shrinkToFit="1"/>
    </xf>
    <xf numFmtId="0" fontId="20" fillId="0" borderId="61" xfId="0" applyFont="1" applyBorder="1" applyAlignment="1">
      <alignment horizontal="center" vertical="center"/>
    </xf>
    <xf numFmtId="0" fontId="20" fillId="0" borderId="63" xfId="0" applyFont="1" applyBorder="1" applyAlignment="1">
      <alignment horizontal="center" vertical="center"/>
    </xf>
    <xf numFmtId="0" fontId="20" fillId="0" borderId="65" xfId="0" applyFont="1" applyBorder="1" applyAlignment="1">
      <alignment horizontal="center" vertical="center"/>
    </xf>
    <xf numFmtId="0" fontId="20" fillId="0" borderId="62" xfId="0" applyFont="1" applyBorder="1" applyAlignment="1">
      <alignment horizontal="center" vertical="center"/>
    </xf>
    <xf numFmtId="0" fontId="20" fillId="0" borderId="64" xfId="0" applyFont="1" applyBorder="1" applyAlignment="1">
      <alignment horizontal="center" vertical="center"/>
    </xf>
    <xf numFmtId="0" fontId="20" fillId="0" borderId="66" xfId="0" applyFont="1" applyBorder="1" applyAlignment="1">
      <alignment horizontal="center" vertical="center"/>
    </xf>
    <xf numFmtId="42" fontId="22" fillId="0" borderId="37" xfId="0" applyNumberFormat="1" applyFont="1" applyBorder="1" applyAlignment="1">
      <alignment horizontal="right" vertical="center"/>
    </xf>
    <xf numFmtId="42" fontId="22" fillId="0" borderId="24" xfId="0" applyNumberFormat="1" applyFont="1" applyBorder="1" applyAlignment="1">
      <alignment horizontal="right" vertical="center"/>
    </xf>
    <xf numFmtId="42" fontId="22" fillId="0" borderId="34" xfId="0" applyNumberFormat="1" applyFont="1" applyBorder="1" applyAlignment="1">
      <alignment horizontal="right" vertical="center"/>
    </xf>
    <xf numFmtId="0" fontId="20" fillId="0" borderId="37" xfId="0" applyFont="1" applyBorder="1" applyAlignment="1">
      <alignment horizontal="left" vertical="center"/>
    </xf>
    <xf numFmtId="0" fontId="20" fillId="0" borderId="24" xfId="0" applyFont="1" applyBorder="1" applyAlignment="1">
      <alignment horizontal="left" vertical="center"/>
    </xf>
    <xf numFmtId="0" fontId="20" fillId="0" borderId="34" xfId="0" applyFont="1" applyBorder="1" applyAlignment="1">
      <alignment horizontal="left" vertical="center"/>
    </xf>
    <xf numFmtId="42" fontId="20" fillId="0" borderId="37" xfId="0" applyNumberFormat="1" applyFont="1" applyBorder="1" applyAlignment="1">
      <alignment horizontal="right" vertical="center"/>
    </xf>
    <xf numFmtId="0" fontId="20" fillId="0" borderId="24" xfId="0" applyFont="1" applyBorder="1" applyAlignment="1">
      <alignment horizontal="right" vertical="center"/>
    </xf>
    <xf numFmtId="0" fontId="20" fillId="0" borderId="34" xfId="0" applyFont="1" applyBorder="1" applyAlignment="1">
      <alignment horizontal="right" vertical="center"/>
    </xf>
    <xf numFmtId="0" fontId="20" fillId="0" borderId="37" xfId="0" applyFont="1" applyBorder="1" applyAlignment="1">
      <alignment horizontal="right" vertical="center"/>
    </xf>
    <xf numFmtId="0" fontId="22" fillId="0" borderId="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48" xfId="0" applyFont="1" applyBorder="1" applyAlignment="1">
      <alignment horizontal="left" vertical="center" shrinkToFit="1"/>
    </xf>
    <xf numFmtId="0" fontId="13" fillId="0" borderId="0" xfId="0" applyFont="1" applyAlignment="1">
      <alignment horizontal="center" vertical="top"/>
    </xf>
    <xf numFmtId="0" fontId="19" fillId="0" borderId="0" xfId="0" applyFont="1" applyAlignment="1">
      <alignment horizontal="center" vertical="center" shrinkToFit="1"/>
    </xf>
    <xf numFmtId="0" fontId="20" fillId="0" borderId="60"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18" xfId="0" applyFont="1" applyBorder="1" applyAlignment="1">
      <alignment horizontal="center" vertical="center"/>
    </xf>
    <xf numFmtId="0" fontId="20" fillId="0" borderId="25" xfId="0" applyFont="1" applyBorder="1" applyAlignment="1">
      <alignment horizontal="center" vertical="center"/>
    </xf>
    <xf numFmtId="0" fontId="20" fillId="0" borderId="36" xfId="0" applyFont="1" applyBorder="1" applyAlignment="1">
      <alignment horizontal="center" vertical="center"/>
    </xf>
    <xf numFmtId="0" fontId="20" fillId="0" borderId="38" xfId="0" applyFont="1" applyBorder="1" applyAlignment="1">
      <alignment horizontal="center" vertical="center"/>
    </xf>
    <xf numFmtId="0" fontId="21" fillId="0" borderId="2"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3" xfId="0" applyFont="1" applyBorder="1" applyAlignment="1">
      <alignment horizontal="center" vertical="center" shrinkToFit="1"/>
    </xf>
    <xf numFmtId="0" fontId="20" fillId="0" borderId="49" xfId="0" applyFont="1" applyBorder="1" applyAlignment="1">
      <alignment horizontal="center" vertical="center"/>
    </xf>
    <xf numFmtId="0" fontId="12" fillId="0" borderId="25" xfId="0" applyFont="1" applyBorder="1" applyAlignment="1">
      <alignment horizontal="right"/>
    </xf>
    <xf numFmtId="0" fontId="12" fillId="0" borderId="10" xfId="0" applyFont="1" applyBorder="1" applyAlignment="1">
      <alignment horizontal="right"/>
    </xf>
    <xf numFmtId="0" fontId="12" fillId="0" borderId="0" xfId="0" applyFont="1" applyAlignment="1">
      <alignment horizontal="left" vertical="distributed" wrapText="1"/>
    </xf>
    <xf numFmtId="0" fontId="12" fillId="0" borderId="25" xfId="0" applyFont="1" applyBorder="1" applyAlignment="1">
      <alignment horizontal="center"/>
    </xf>
    <xf numFmtId="0" fontId="12" fillId="0" borderId="10" xfId="0" applyFont="1" applyBorder="1" applyAlignment="1">
      <alignment horizontal="center"/>
    </xf>
    <xf numFmtId="0" fontId="12" fillId="0" borderId="0" xfId="0" applyFont="1" applyAlignment="1">
      <alignment horizontal="center" vertical="center"/>
    </xf>
    <xf numFmtId="0" fontId="12" fillId="0" borderId="0" xfId="0" applyFont="1" applyAlignment="1">
      <alignment horizontal="left" vertical="center" shrinkToFit="1"/>
    </xf>
    <xf numFmtId="182" fontId="12" fillId="0" borderId="0" xfId="0" applyNumberFormat="1" applyFont="1" applyAlignment="1">
      <alignment horizontal="left" vertical="center"/>
    </xf>
    <xf numFmtId="0" fontId="28" fillId="0" borderId="0" xfId="0" applyFont="1" applyAlignment="1">
      <alignment horizontal="left" vertical="top"/>
    </xf>
    <xf numFmtId="0" fontId="27" fillId="0" borderId="0" xfId="0" applyFont="1" applyAlignment="1">
      <alignment horizontal="left" vertical="top"/>
    </xf>
    <xf numFmtId="176" fontId="13" fillId="0" borderId="0" xfId="0" applyNumberFormat="1" applyFont="1" applyAlignment="1">
      <alignment horizontal="distributed" vertical="center" shrinkToFit="1"/>
    </xf>
    <xf numFmtId="0" fontId="19" fillId="0" borderId="0" xfId="0" applyFont="1" applyAlignment="1">
      <alignment horizontal="center" vertical="center"/>
    </xf>
    <xf numFmtId="0" fontId="12" fillId="0" borderId="0" xfId="0" applyFont="1" applyAlignment="1">
      <alignment horizontal="left" vertical="top" shrinkToFit="1"/>
    </xf>
    <xf numFmtId="0" fontId="29" fillId="0" borderId="0" xfId="0" applyFont="1" applyAlignment="1">
      <alignment horizontal="right" vertical="top" shrinkToFit="1"/>
    </xf>
    <xf numFmtId="0" fontId="29" fillId="0" borderId="0" xfId="0" applyFont="1" applyAlignment="1">
      <alignment horizontal="justify" vertical="top" wrapText="1"/>
    </xf>
    <xf numFmtId="183" fontId="13" fillId="0" borderId="0" xfId="0" applyNumberFormat="1" applyFont="1" applyAlignment="1">
      <alignment horizontal="center" vertical="center"/>
    </xf>
    <xf numFmtId="183" fontId="13" fillId="0" borderId="0" xfId="0" applyNumberFormat="1" applyFont="1" applyAlignment="1">
      <alignment horizontal="left" vertical="center"/>
    </xf>
    <xf numFmtId="177" fontId="13" fillId="0" borderId="0" xfId="0" applyNumberFormat="1" applyFont="1" applyAlignment="1">
      <alignment horizontal="center" vertical="center" shrinkToFit="1"/>
    </xf>
    <xf numFmtId="38" fontId="13" fillId="0" borderId="0" xfId="3" applyFont="1" applyFill="1" applyAlignment="1">
      <alignment horizontal="right" vertical="center"/>
    </xf>
    <xf numFmtId="185" fontId="13" fillId="0" borderId="0" xfId="0" applyNumberFormat="1" applyFont="1" applyAlignment="1">
      <alignment horizontal="center" vertical="center"/>
    </xf>
    <xf numFmtId="177" fontId="13" fillId="0" borderId="0" xfId="0" applyNumberFormat="1" applyFont="1" applyAlignment="1">
      <alignment horizontal="left" vertical="center"/>
    </xf>
    <xf numFmtId="0" fontId="13" fillId="0" borderId="0" xfId="0" applyFont="1" applyAlignment="1">
      <alignment horizontal="left" vertical="center" wrapText="1" shrinkToFit="1"/>
    </xf>
    <xf numFmtId="0" fontId="13" fillId="0" borderId="0" xfId="0" applyFont="1" applyAlignment="1">
      <alignment horizontal="center" vertical="top" wrapText="1" shrinkToFit="1"/>
    </xf>
    <xf numFmtId="0" fontId="13" fillId="0" borderId="0" xfId="0" applyFont="1" applyAlignment="1">
      <alignment horizontal="left" vertical="top" shrinkToFit="1"/>
    </xf>
    <xf numFmtId="0" fontId="13" fillId="0" borderId="0" xfId="0" applyFont="1" applyAlignment="1">
      <alignment horizontal="justify" vertical="top" wrapText="1"/>
    </xf>
    <xf numFmtId="0" fontId="13" fillId="0" borderId="0" xfId="0" applyFont="1" applyAlignment="1">
      <alignment horizontal="right" vertical="center" shrinkToFit="1"/>
    </xf>
    <xf numFmtId="0" fontId="14" fillId="0" borderId="68" xfId="0" applyFont="1" applyBorder="1" applyAlignment="1">
      <alignment vertical="center"/>
    </xf>
  </cellXfs>
  <cellStyles count="5">
    <cellStyle name="パーセント" xfId="2" builtinId="5"/>
    <cellStyle name="ハイパーリンク" xfId="4" builtinId="8"/>
    <cellStyle name="桁区切り" xfId="3" builtinId="6"/>
    <cellStyle name="標準" xfId="0" builtinId="0"/>
    <cellStyle name="標準 3" xfId="1" xr:uid="{00000000-0005-0000-0000-000001000000}"/>
  </cellStyles>
  <dxfs count="19">
    <dxf>
      <fill>
        <patternFill>
          <bgColor rgb="FFFFFF00"/>
        </patternFill>
      </fill>
    </dxf>
    <dxf>
      <fill>
        <patternFill>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theme="3" tint="0.59996337778862885"/>
        </patternFill>
      </fill>
    </dxf>
    <dxf>
      <fill>
        <patternFill>
          <bgColor rgb="FFFFFF00"/>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ill>
        <patternFill>
          <bgColor rgb="FFFFFF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FF00"/>
        </patternFill>
      </fill>
    </dxf>
    <dxf>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12700</xdr:colOff>
      <xdr:row>16</xdr:row>
      <xdr:rowOff>6350</xdr:rowOff>
    </xdr:from>
    <xdr:to>
      <xdr:col>51</xdr:col>
      <xdr:colOff>177800</xdr:colOff>
      <xdr:row>27</xdr:row>
      <xdr:rowOff>120650</xdr:rowOff>
    </xdr:to>
    <xdr:sp macro="" textlink="">
      <xdr:nvSpPr>
        <xdr:cNvPr id="4" name="テキスト ボックス 1">
          <a:extLst>
            <a:ext uri="{FF2B5EF4-FFF2-40B4-BE49-F238E27FC236}">
              <a16:creationId xmlns:a16="http://schemas.microsoft.com/office/drawing/2014/main" id="{32E967A5-DB7B-4B14-AFB3-AAE1B73D3755}"/>
            </a:ext>
          </a:extLst>
        </xdr:cNvPr>
        <xdr:cNvSpPr>
          <a:spLocks noChangeArrowheads="1"/>
        </xdr:cNvSpPr>
      </xdr:nvSpPr>
      <xdr:spPr>
        <a:xfrm>
          <a:off x="3613150" y="3028950"/>
          <a:ext cx="6324600" cy="2419350"/>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000" b="0" i="0" u="none" strike="noStrike" baseline="0">
              <a:solidFill>
                <a:srgbClr val="000000"/>
              </a:solidFill>
              <a:latin typeface="游ゴシック" panose="020B0400000000000000" pitchFamily="50" charset="-128"/>
              <a:ea typeface="游ゴシック" panose="020B0400000000000000" pitchFamily="50" charset="-128"/>
            </a:rPr>
            <a:t>黄色・青色セルを埋めていただくとその他のシートが完成するようになっております。</a:t>
          </a:r>
          <a:br>
            <a:rPr lang="en-US" altLang="ja-JP" sz="2000" b="0" i="0" u="none" strike="noStrike" baseline="0">
              <a:solidFill>
                <a:srgbClr val="000000"/>
              </a:solidFill>
              <a:latin typeface="游ゴシック" panose="020B0400000000000000" pitchFamily="50" charset="-128"/>
              <a:ea typeface="游ゴシック" panose="020B0400000000000000" pitchFamily="50" charset="-128"/>
            </a:rPr>
          </a:br>
          <a:r>
            <a:rPr lang="ja-JP" altLang="en-US" sz="2000" b="1" i="0" u="none" strike="noStrike" baseline="0">
              <a:solidFill>
                <a:srgbClr val="000000"/>
              </a:solidFill>
              <a:latin typeface="游ゴシック" panose="020B0400000000000000" pitchFamily="50" charset="-128"/>
              <a:ea typeface="游ゴシック" panose="020B0400000000000000" pitchFamily="50" charset="-128"/>
            </a:rPr>
            <a:t>事前相談→黄色セル</a:t>
          </a:r>
          <a:br>
            <a:rPr lang="en-US" altLang="ja-JP" sz="2000" b="0" i="0" u="none" strike="noStrike" baseline="0">
              <a:solidFill>
                <a:srgbClr val="000000"/>
              </a:solidFill>
              <a:latin typeface="游ゴシック" panose="020B0400000000000000" pitchFamily="50" charset="-128"/>
              <a:ea typeface="游ゴシック" panose="020B0400000000000000" pitchFamily="50" charset="-128"/>
            </a:rPr>
          </a:br>
          <a:r>
            <a:rPr lang="ja-JP" altLang="en-US" sz="2000" b="1" i="0" u="none" strike="noStrike" baseline="0">
              <a:solidFill>
                <a:sysClr val="windowText" lastClr="000000"/>
              </a:solidFill>
              <a:latin typeface="游ゴシック" panose="020B0400000000000000" pitchFamily="50" charset="-128"/>
              <a:ea typeface="游ゴシック" panose="020B0400000000000000" pitchFamily="50" charset="-128"/>
            </a:rPr>
            <a:t>実績報告→青色セル</a:t>
          </a:r>
          <a:endParaRPr lang="en-US" altLang="ja-JP" sz="2000" b="1" i="0" u="none" strike="noStrike" baseline="0">
            <a:solidFill>
              <a:sysClr val="windowText" lastClr="000000"/>
            </a:solidFill>
            <a:latin typeface="游ゴシック" panose="020B0400000000000000" pitchFamily="50" charset="-128"/>
            <a:ea typeface="游ゴシック" panose="020B0400000000000000" pitchFamily="50" charset="-128"/>
          </a:endParaRPr>
        </a:p>
        <a:p>
          <a:pPr algn="l" rtl="0">
            <a:defRPr sz="1000"/>
          </a:pP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事前相談時は、黄色セル部分の</a:t>
          </a:r>
          <a:r>
            <a:rPr lang="ja-JP" altLang="en-US" sz="1400" b="1" i="0" baseline="0">
              <a:solidFill>
                <a:srgbClr val="FF0000"/>
              </a:solidFill>
              <a:effectLst/>
              <a:latin typeface="+mn-lt"/>
              <a:ea typeface="+mn-ea"/>
              <a:cs typeface="+mn-cs"/>
            </a:rPr>
            <a:t>み</a:t>
          </a:r>
          <a:r>
            <a:rPr lang="ja-JP" altLang="ja-JP" sz="1400" b="1" i="0" baseline="0">
              <a:solidFill>
                <a:srgbClr val="FF0000"/>
              </a:solidFill>
              <a:effectLst/>
              <a:latin typeface="+mn-lt"/>
              <a:ea typeface="+mn-ea"/>
              <a:cs typeface="+mn-cs"/>
            </a:rPr>
            <a:t>入力漏れがないようにご記入ください。</a:t>
          </a:r>
          <a:endParaRPr lang="en-US" altLang="ja-JP" sz="1400" b="1" i="0" u="none" strike="noStrike" baseline="0">
            <a:solidFill>
              <a:srgbClr val="FF0000"/>
            </a:solidFill>
            <a:effectLst/>
            <a:latin typeface="游ゴシック" panose="020B0400000000000000" pitchFamily="50" charset="-128"/>
            <a:ea typeface="游ゴシック" panose="020B0400000000000000" pitchFamily="50" charset="-128"/>
            <a:cs typeface="+mn-cs"/>
          </a:endParaRPr>
        </a:p>
        <a:p>
          <a:pPr algn="l" rtl="0">
            <a:defRPr sz="1000"/>
          </a:pPr>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交付申請兼実績報告時は、（黄色、青色）すべてのセルにご記入ください。</a:t>
          </a:r>
          <a:endParaRPr lang="en-US" altLang="ja-JP" sz="1400" b="1" i="0" baseline="0">
            <a:solidFill>
              <a:srgbClr val="FF0000"/>
            </a:solidFill>
            <a:effectLst/>
            <a:latin typeface="+mn-lt"/>
            <a:ea typeface="+mn-ea"/>
            <a:cs typeface="+mn-cs"/>
          </a:endParaRPr>
        </a:p>
      </xdr:txBody>
    </xdr:sp>
    <xdr:clientData/>
  </xdr:twoCellAnchor>
  <xdr:twoCellAnchor>
    <xdr:from>
      <xdr:col>19</xdr:col>
      <xdr:colOff>79375</xdr:colOff>
      <xdr:row>20</xdr:row>
      <xdr:rowOff>149225</xdr:rowOff>
    </xdr:from>
    <xdr:to>
      <xdr:col>34</xdr:col>
      <xdr:colOff>22225</xdr:colOff>
      <xdr:row>22</xdr:row>
      <xdr:rowOff>73025</xdr:rowOff>
    </xdr:to>
    <xdr:sp macro="" textlink="">
      <xdr:nvSpPr>
        <xdr:cNvPr id="5" name="正方形/長方形 4">
          <a:extLst>
            <a:ext uri="{FF2B5EF4-FFF2-40B4-BE49-F238E27FC236}">
              <a16:creationId xmlns:a16="http://schemas.microsoft.com/office/drawing/2014/main" id="{AE845738-C70C-4FF8-9057-438A1EC61059}"/>
            </a:ext>
          </a:extLst>
        </xdr:cNvPr>
        <xdr:cNvSpPr/>
      </xdr:nvSpPr>
      <xdr:spPr>
        <a:xfrm>
          <a:off x="3679825" y="4010025"/>
          <a:ext cx="2876550" cy="342900"/>
        </a:xfrm>
        <a:prstGeom prst="rect">
          <a:avLst/>
        </a:prstGeom>
        <a:solidFill>
          <a:srgbClr val="FFFF00">
            <a:alpha val="5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88900</xdr:colOff>
      <xdr:row>22</xdr:row>
      <xdr:rowOff>149225</xdr:rowOff>
    </xdr:from>
    <xdr:to>
      <xdr:col>34</xdr:col>
      <xdr:colOff>31750</xdr:colOff>
      <xdr:row>24</xdr:row>
      <xdr:rowOff>63500</xdr:rowOff>
    </xdr:to>
    <xdr:sp macro="" textlink="">
      <xdr:nvSpPr>
        <xdr:cNvPr id="6" name="正方形/長方形 5">
          <a:extLst>
            <a:ext uri="{FF2B5EF4-FFF2-40B4-BE49-F238E27FC236}">
              <a16:creationId xmlns:a16="http://schemas.microsoft.com/office/drawing/2014/main" id="{58791DF5-2158-49CC-8FD1-4D882312C431}"/>
            </a:ext>
          </a:extLst>
        </xdr:cNvPr>
        <xdr:cNvSpPr/>
      </xdr:nvSpPr>
      <xdr:spPr>
        <a:xfrm>
          <a:off x="3689350" y="4429125"/>
          <a:ext cx="2876550" cy="333375"/>
        </a:xfrm>
        <a:prstGeom prst="rect">
          <a:avLst/>
        </a:prstGeom>
        <a:solidFill>
          <a:schemeClr val="accent1">
            <a:alpha val="5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12700</xdr:colOff>
      <xdr:row>16</xdr:row>
      <xdr:rowOff>6350</xdr:rowOff>
    </xdr:from>
    <xdr:to>
      <xdr:col>51</xdr:col>
      <xdr:colOff>177800</xdr:colOff>
      <xdr:row>27</xdr:row>
      <xdr:rowOff>120650</xdr:rowOff>
    </xdr:to>
    <xdr:sp macro="" textlink="">
      <xdr:nvSpPr>
        <xdr:cNvPr id="6" name="テキスト ボックス 1">
          <a:extLst>
            <a:ext uri="{FF2B5EF4-FFF2-40B4-BE49-F238E27FC236}">
              <a16:creationId xmlns:a16="http://schemas.microsoft.com/office/drawing/2014/main" id="{C40E600B-C960-494D-A181-262A89AC1AA8}"/>
            </a:ext>
          </a:extLst>
        </xdr:cNvPr>
        <xdr:cNvSpPr>
          <a:spLocks noChangeArrowheads="1"/>
        </xdr:cNvSpPr>
      </xdr:nvSpPr>
      <xdr:spPr>
        <a:xfrm>
          <a:off x="3613150" y="3028950"/>
          <a:ext cx="6324600" cy="2419350"/>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000" b="0" i="0" u="none" strike="noStrike" baseline="0">
              <a:solidFill>
                <a:srgbClr val="000000"/>
              </a:solidFill>
              <a:latin typeface="游ゴシック" panose="020B0400000000000000" pitchFamily="50" charset="-128"/>
              <a:ea typeface="游ゴシック" panose="020B0400000000000000" pitchFamily="50" charset="-128"/>
            </a:rPr>
            <a:t>黄色・青色セルを埋めていただくとその他のシートが完成するようになっております。</a:t>
          </a:r>
          <a:br>
            <a:rPr lang="en-US" altLang="ja-JP" sz="2000" b="0" i="0" u="none" strike="noStrike" baseline="0">
              <a:solidFill>
                <a:srgbClr val="000000"/>
              </a:solidFill>
              <a:latin typeface="游ゴシック" panose="020B0400000000000000" pitchFamily="50" charset="-128"/>
              <a:ea typeface="游ゴシック" panose="020B0400000000000000" pitchFamily="50" charset="-128"/>
            </a:rPr>
          </a:br>
          <a:r>
            <a:rPr lang="ja-JP" altLang="en-US" sz="2000" b="1" i="0" u="none" strike="noStrike" baseline="0">
              <a:solidFill>
                <a:srgbClr val="000000"/>
              </a:solidFill>
              <a:latin typeface="游ゴシック" panose="020B0400000000000000" pitchFamily="50" charset="-128"/>
              <a:ea typeface="游ゴシック" panose="020B0400000000000000" pitchFamily="50" charset="-128"/>
            </a:rPr>
            <a:t>事前相談→黄色セル</a:t>
          </a:r>
          <a:br>
            <a:rPr lang="en-US" altLang="ja-JP" sz="2000" b="0" i="0" u="none" strike="noStrike" baseline="0">
              <a:solidFill>
                <a:srgbClr val="000000"/>
              </a:solidFill>
              <a:latin typeface="游ゴシック" panose="020B0400000000000000" pitchFamily="50" charset="-128"/>
              <a:ea typeface="游ゴシック" panose="020B0400000000000000" pitchFamily="50" charset="-128"/>
            </a:rPr>
          </a:br>
          <a:r>
            <a:rPr lang="ja-JP" altLang="en-US" sz="2000" b="1" i="0" u="none" strike="noStrike" baseline="0">
              <a:solidFill>
                <a:sysClr val="windowText" lastClr="000000"/>
              </a:solidFill>
              <a:latin typeface="游ゴシック" panose="020B0400000000000000" pitchFamily="50" charset="-128"/>
              <a:ea typeface="游ゴシック" panose="020B0400000000000000" pitchFamily="50" charset="-128"/>
            </a:rPr>
            <a:t>実績報告→青色セル</a:t>
          </a:r>
          <a:endParaRPr lang="en-US" altLang="ja-JP" sz="2000" b="1" i="0" u="none" strike="noStrike" baseline="0">
            <a:solidFill>
              <a:sysClr val="windowText" lastClr="000000"/>
            </a:solidFill>
            <a:latin typeface="游ゴシック" panose="020B0400000000000000" pitchFamily="50" charset="-128"/>
            <a:ea typeface="游ゴシック" panose="020B0400000000000000" pitchFamily="50" charset="-128"/>
          </a:endParaRPr>
        </a:p>
        <a:p>
          <a:pPr algn="l" rtl="0">
            <a:defRPr sz="1000"/>
          </a:pP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事前相談時は、黄色セル部分の</a:t>
          </a:r>
          <a:r>
            <a:rPr lang="ja-JP" altLang="en-US" sz="1400" b="1" i="0" baseline="0">
              <a:solidFill>
                <a:srgbClr val="FF0000"/>
              </a:solidFill>
              <a:effectLst/>
              <a:latin typeface="+mn-lt"/>
              <a:ea typeface="+mn-ea"/>
              <a:cs typeface="+mn-cs"/>
            </a:rPr>
            <a:t>み</a:t>
          </a:r>
          <a:r>
            <a:rPr lang="ja-JP" altLang="ja-JP" sz="1400" b="1" i="0" baseline="0">
              <a:solidFill>
                <a:srgbClr val="FF0000"/>
              </a:solidFill>
              <a:effectLst/>
              <a:latin typeface="+mn-lt"/>
              <a:ea typeface="+mn-ea"/>
              <a:cs typeface="+mn-cs"/>
            </a:rPr>
            <a:t>入力漏れがないようにご記入ください。</a:t>
          </a:r>
          <a:endParaRPr lang="en-US" altLang="ja-JP" sz="1400" b="1" i="0" u="none" strike="noStrike" baseline="0">
            <a:solidFill>
              <a:srgbClr val="FF0000"/>
            </a:solidFill>
            <a:effectLst/>
            <a:latin typeface="游ゴシック" panose="020B0400000000000000" pitchFamily="50" charset="-128"/>
            <a:ea typeface="游ゴシック" panose="020B0400000000000000" pitchFamily="50" charset="-128"/>
            <a:cs typeface="+mn-cs"/>
          </a:endParaRPr>
        </a:p>
        <a:p>
          <a:pPr algn="l" rtl="0">
            <a:defRPr sz="1000"/>
          </a:pPr>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交付申請兼実績報告時は、（黄色、青色）すべてのセルにご記入ください。</a:t>
          </a:r>
          <a:endParaRPr lang="en-US" altLang="ja-JP" sz="1400" b="1" i="0" baseline="0">
            <a:solidFill>
              <a:srgbClr val="FF0000"/>
            </a:solidFill>
            <a:effectLst/>
            <a:latin typeface="+mn-lt"/>
            <a:ea typeface="+mn-ea"/>
            <a:cs typeface="+mn-cs"/>
          </a:endParaRPr>
        </a:p>
      </xdr:txBody>
    </xdr:sp>
    <xdr:clientData/>
  </xdr:twoCellAnchor>
  <xdr:twoCellAnchor>
    <xdr:from>
      <xdr:col>19</xdr:col>
      <xdr:colOff>57150</xdr:colOff>
      <xdr:row>20</xdr:row>
      <xdr:rowOff>133350</xdr:rowOff>
    </xdr:from>
    <xdr:to>
      <xdr:col>34</xdr:col>
      <xdr:colOff>0</xdr:colOff>
      <xdr:row>22</xdr:row>
      <xdr:rowOff>57150</xdr:rowOff>
    </xdr:to>
    <xdr:sp macro="" textlink="">
      <xdr:nvSpPr>
        <xdr:cNvPr id="7" name="正方形/長方形 6">
          <a:extLst>
            <a:ext uri="{FF2B5EF4-FFF2-40B4-BE49-F238E27FC236}">
              <a16:creationId xmlns:a16="http://schemas.microsoft.com/office/drawing/2014/main" id="{D5BF759C-A662-4D11-93B6-666D793BD90E}"/>
            </a:ext>
          </a:extLst>
        </xdr:cNvPr>
        <xdr:cNvSpPr/>
      </xdr:nvSpPr>
      <xdr:spPr>
        <a:xfrm>
          <a:off x="3657600" y="3994150"/>
          <a:ext cx="2876550" cy="342900"/>
        </a:xfrm>
        <a:prstGeom prst="rect">
          <a:avLst/>
        </a:prstGeom>
        <a:solidFill>
          <a:srgbClr val="FFFF00">
            <a:alpha val="5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66675</xdr:colOff>
      <xdr:row>22</xdr:row>
      <xdr:rowOff>133350</xdr:rowOff>
    </xdr:from>
    <xdr:to>
      <xdr:col>34</xdr:col>
      <xdr:colOff>9525</xdr:colOff>
      <xdr:row>24</xdr:row>
      <xdr:rowOff>47625</xdr:rowOff>
    </xdr:to>
    <xdr:sp macro="" textlink="">
      <xdr:nvSpPr>
        <xdr:cNvPr id="8" name="正方形/長方形 7">
          <a:extLst>
            <a:ext uri="{FF2B5EF4-FFF2-40B4-BE49-F238E27FC236}">
              <a16:creationId xmlns:a16="http://schemas.microsoft.com/office/drawing/2014/main" id="{DE47B328-4FBF-4765-9B79-2BAC90851A6A}"/>
            </a:ext>
          </a:extLst>
        </xdr:cNvPr>
        <xdr:cNvSpPr/>
      </xdr:nvSpPr>
      <xdr:spPr>
        <a:xfrm>
          <a:off x="3667125" y="4413250"/>
          <a:ext cx="2876550" cy="333375"/>
        </a:xfrm>
        <a:prstGeom prst="rect">
          <a:avLst/>
        </a:prstGeom>
        <a:solidFill>
          <a:schemeClr val="accent1">
            <a:alpha val="5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kudoziro@abc" TargetMode="External"/><Relationship Id="rId1" Type="http://schemas.openxmlformats.org/officeDocument/2006/relationships/hyperlink" Target="mailto:kokudosaburo@abc"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9025-BE21-4FCE-B171-56D19795E774}">
  <sheetPr>
    <tabColor rgb="FFFF0000"/>
  </sheetPr>
  <dimension ref="A2:BF137"/>
  <sheetViews>
    <sheetView view="pageBreakPreview" zoomScaleSheetLayoutView="100" workbookViewId="0"/>
  </sheetViews>
  <sheetFormatPr defaultColWidth="9" defaultRowHeight="16.5"/>
  <cols>
    <col min="1" max="1" width="4.140625" style="2" customWidth="1"/>
    <col min="2" max="2" width="2.5703125" style="14" customWidth="1"/>
    <col min="3" max="21" width="2.5703125" style="2" customWidth="1"/>
    <col min="22" max="22" width="4.85546875" style="2" customWidth="1"/>
    <col min="23" max="23" width="5.140625" style="2" customWidth="1"/>
    <col min="24" max="47" width="2.5703125" style="2" customWidth="1"/>
    <col min="48" max="48" width="4" style="2" customWidth="1"/>
    <col min="49" max="100" width="2.5703125" style="2" customWidth="1"/>
    <col min="101" max="101" width="9" style="2" customWidth="1"/>
    <col min="102" max="16384" width="9" style="2"/>
  </cols>
  <sheetData>
    <row r="2" spans="2:55">
      <c r="B2" s="88" t="s">
        <v>0</v>
      </c>
      <c r="C2" s="89"/>
      <c r="D2" s="89"/>
      <c r="E2" s="90"/>
      <c r="F2" s="91" t="s">
        <v>1</v>
      </c>
      <c r="G2" s="92"/>
      <c r="H2" s="92"/>
      <c r="I2" s="92"/>
      <c r="J2" s="92"/>
      <c r="K2" s="92"/>
      <c r="L2" s="92"/>
      <c r="M2" s="92"/>
      <c r="N2" s="92"/>
      <c r="O2" s="92"/>
      <c r="P2" s="92"/>
      <c r="Q2" s="92"/>
      <c r="R2" s="92"/>
      <c r="S2" s="92"/>
      <c r="T2" s="92"/>
      <c r="U2" s="92"/>
      <c r="V2" s="92"/>
      <c r="W2" s="92"/>
      <c r="X2" s="93"/>
      <c r="AA2" s="94" t="s">
        <v>2</v>
      </c>
      <c r="AB2" s="94"/>
      <c r="AC2" s="94"/>
      <c r="AD2" s="94"/>
      <c r="AE2" s="94"/>
      <c r="AF2" s="94"/>
      <c r="AG2" s="95" t="s">
        <v>3</v>
      </c>
      <c r="AH2" s="95"/>
      <c r="AI2" s="95"/>
      <c r="AJ2" s="95"/>
      <c r="AK2" s="95"/>
      <c r="AL2" s="95"/>
      <c r="AM2" s="95"/>
      <c r="AN2" s="95"/>
      <c r="AO2" s="95"/>
      <c r="AP2" s="95"/>
      <c r="AQ2" s="95"/>
      <c r="AR2" s="95"/>
      <c r="AS2" s="95"/>
      <c r="AT2" s="95"/>
      <c r="AU2" s="95"/>
      <c r="AV2" s="95"/>
      <c r="AW2" s="95"/>
      <c r="AX2" s="95"/>
    </row>
    <row r="3" spans="2:55">
      <c r="B3" s="88" t="s">
        <v>4</v>
      </c>
      <c r="C3" s="89"/>
      <c r="D3" s="89"/>
      <c r="E3" s="90"/>
      <c r="F3" s="91" t="s">
        <v>5</v>
      </c>
      <c r="G3" s="92"/>
      <c r="H3" s="92"/>
      <c r="I3" s="92"/>
      <c r="J3" s="92"/>
      <c r="K3" s="92"/>
      <c r="L3" s="92"/>
      <c r="M3" s="92"/>
      <c r="N3" s="92"/>
      <c r="O3" s="92"/>
      <c r="P3" s="92"/>
      <c r="Q3" s="92"/>
      <c r="R3" s="92"/>
      <c r="S3" s="92"/>
      <c r="T3" s="92"/>
      <c r="U3" s="92"/>
      <c r="V3" s="92"/>
      <c r="W3" s="92"/>
      <c r="X3" s="93"/>
      <c r="AA3" s="94" t="s">
        <v>6</v>
      </c>
      <c r="AB3" s="94"/>
      <c r="AC3" s="94"/>
      <c r="AD3" s="94"/>
      <c r="AE3" s="94" t="s">
        <v>7</v>
      </c>
      <c r="AF3" s="94"/>
      <c r="AG3" s="96" t="s">
        <v>8</v>
      </c>
      <c r="AH3" s="96"/>
      <c r="AI3" s="96"/>
      <c r="AJ3" s="96"/>
      <c r="AK3" s="96"/>
      <c r="AL3" s="96"/>
      <c r="AM3" s="96"/>
      <c r="AN3" s="96"/>
      <c r="AO3" s="96"/>
      <c r="AP3" s="96"/>
      <c r="AQ3" s="96"/>
      <c r="AR3" s="96"/>
      <c r="AS3" s="96"/>
      <c r="AT3" s="96"/>
      <c r="AU3" s="96"/>
      <c r="AV3" s="96"/>
      <c r="AW3" s="96"/>
      <c r="AX3" s="96"/>
    </row>
    <row r="4" spans="2:55">
      <c r="B4" s="88" t="s">
        <v>9</v>
      </c>
      <c r="C4" s="89"/>
      <c r="D4" s="89"/>
      <c r="E4" s="90"/>
      <c r="F4" s="97">
        <v>45566</v>
      </c>
      <c r="G4" s="98"/>
      <c r="H4" s="98"/>
      <c r="I4" s="98"/>
      <c r="J4" s="98"/>
      <c r="K4" s="98"/>
      <c r="L4" s="98"/>
      <c r="M4" s="98"/>
      <c r="N4" s="98"/>
      <c r="O4" s="98"/>
      <c r="P4" s="98"/>
      <c r="Q4" s="98"/>
      <c r="R4" s="98"/>
      <c r="S4" s="98"/>
      <c r="T4" s="98"/>
      <c r="U4" s="98"/>
      <c r="V4" s="98"/>
      <c r="W4" s="98"/>
      <c r="X4" s="99"/>
      <c r="AA4" s="94"/>
      <c r="AB4" s="94"/>
      <c r="AC4" s="94"/>
      <c r="AD4" s="94"/>
      <c r="AE4" s="94" t="s">
        <v>10</v>
      </c>
      <c r="AF4" s="94"/>
      <c r="AG4" s="100" t="s">
        <v>11</v>
      </c>
      <c r="AH4" s="100"/>
      <c r="AI4" s="100"/>
      <c r="AJ4" s="100"/>
      <c r="AK4" s="100"/>
      <c r="AL4" s="100"/>
      <c r="AM4" s="100"/>
      <c r="AN4" s="100"/>
      <c r="AO4" s="100"/>
      <c r="AP4" s="100"/>
      <c r="AQ4" s="100"/>
      <c r="AR4" s="100"/>
      <c r="AS4" s="100"/>
      <c r="AT4" s="100"/>
      <c r="AU4" s="100"/>
      <c r="AV4" s="100"/>
      <c r="AW4" s="100"/>
      <c r="AX4" s="100"/>
    </row>
    <row r="5" spans="2:55">
      <c r="B5" s="88" t="s">
        <v>7</v>
      </c>
      <c r="C5" s="89"/>
      <c r="D5" s="89"/>
      <c r="E5" s="90"/>
      <c r="F5" s="101" t="s">
        <v>8</v>
      </c>
      <c r="G5" s="102"/>
      <c r="H5" s="102"/>
      <c r="I5" s="102"/>
      <c r="J5" s="102"/>
      <c r="K5" s="102"/>
      <c r="L5" s="102"/>
      <c r="M5" s="102"/>
      <c r="N5" s="102"/>
      <c r="O5" s="102"/>
      <c r="P5" s="102"/>
      <c r="Q5" s="102"/>
      <c r="R5" s="102"/>
      <c r="S5" s="102"/>
      <c r="T5" s="102"/>
      <c r="U5" s="102"/>
      <c r="V5" s="102"/>
      <c r="W5" s="102"/>
      <c r="X5" s="103"/>
      <c r="AA5" s="94" t="s">
        <v>12</v>
      </c>
      <c r="AB5" s="94"/>
      <c r="AC5" s="94"/>
      <c r="AD5" s="94"/>
      <c r="AE5" s="94" t="s">
        <v>13</v>
      </c>
      <c r="AF5" s="94"/>
      <c r="AG5" s="96" t="s">
        <v>14</v>
      </c>
      <c r="AH5" s="96"/>
      <c r="AI5" s="96"/>
      <c r="AJ5" s="96"/>
      <c r="AK5" s="96"/>
      <c r="AL5" s="96"/>
      <c r="AM5" s="96"/>
      <c r="AN5" s="96"/>
      <c r="AO5" s="96"/>
      <c r="AP5" s="96"/>
      <c r="AQ5" s="96"/>
      <c r="AR5" s="96"/>
      <c r="AS5" s="96"/>
      <c r="AT5" s="96"/>
      <c r="AU5" s="96"/>
      <c r="AV5" s="96"/>
      <c r="AW5" s="96"/>
      <c r="AX5" s="96"/>
    </row>
    <row r="6" spans="2:55">
      <c r="B6" s="88" t="s">
        <v>15</v>
      </c>
      <c r="C6" s="89"/>
      <c r="D6" s="89"/>
      <c r="E6" s="90"/>
      <c r="F6" s="101" t="s">
        <v>16</v>
      </c>
      <c r="G6" s="102"/>
      <c r="H6" s="102"/>
      <c r="I6" s="102"/>
      <c r="J6" s="102"/>
      <c r="K6" s="102"/>
      <c r="L6" s="102"/>
      <c r="M6" s="102"/>
      <c r="N6" s="102"/>
      <c r="O6" s="102"/>
      <c r="P6" s="102"/>
      <c r="Q6" s="102"/>
      <c r="R6" s="102"/>
      <c r="S6" s="102"/>
      <c r="T6" s="102"/>
      <c r="U6" s="102"/>
      <c r="V6" s="102"/>
      <c r="W6" s="102"/>
      <c r="X6" s="103"/>
      <c r="AA6" s="94"/>
      <c r="AB6" s="94"/>
      <c r="AC6" s="94"/>
      <c r="AD6" s="94"/>
      <c r="AE6" s="94" t="s">
        <v>10</v>
      </c>
      <c r="AF6" s="94"/>
      <c r="AG6" s="100" t="s">
        <v>17</v>
      </c>
      <c r="AH6" s="100"/>
      <c r="AI6" s="100"/>
      <c r="AJ6" s="100"/>
      <c r="AK6" s="100"/>
      <c r="AL6" s="100"/>
      <c r="AM6" s="100"/>
      <c r="AN6" s="100"/>
      <c r="AO6" s="100"/>
      <c r="AP6" s="100"/>
      <c r="AQ6" s="100"/>
      <c r="AR6" s="100"/>
      <c r="AS6" s="100"/>
      <c r="AT6" s="100"/>
      <c r="AU6" s="100"/>
      <c r="AV6" s="100"/>
      <c r="AW6" s="100"/>
      <c r="AX6" s="100"/>
    </row>
    <row r="7" spans="2:55">
      <c r="B7" s="88" t="s">
        <v>18</v>
      </c>
      <c r="C7" s="89"/>
      <c r="D7" s="89"/>
      <c r="E7" s="90"/>
      <c r="F7" s="101" t="s">
        <v>19</v>
      </c>
      <c r="G7" s="102"/>
      <c r="H7" s="102"/>
      <c r="I7" s="102"/>
      <c r="J7" s="102"/>
      <c r="K7" s="102"/>
      <c r="L7" s="102"/>
      <c r="M7" s="102"/>
      <c r="N7" s="102"/>
      <c r="O7" s="102"/>
      <c r="P7" s="102"/>
      <c r="Q7" s="102"/>
      <c r="R7" s="102"/>
      <c r="S7" s="102"/>
      <c r="T7" s="102"/>
      <c r="U7" s="102"/>
      <c r="V7" s="102"/>
      <c r="W7" s="102"/>
      <c r="X7" s="103"/>
      <c r="AA7" s="94" t="s">
        <v>20</v>
      </c>
      <c r="AB7" s="94"/>
      <c r="AC7" s="94"/>
      <c r="AD7" s="94"/>
      <c r="AE7" s="94"/>
      <c r="AF7" s="94"/>
      <c r="AG7" s="101" t="s">
        <v>21</v>
      </c>
      <c r="AH7" s="102"/>
      <c r="AI7" s="102"/>
      <c r="AJ7" s="102"/>
      <c r="AK7" s="102"/>
      <c r="AL7" s="102"/>
      <c r="AM7" s="103"/>
      <c r="AN7" s="88" t="s">
        <v>22</v>
      </c>
      <c r="AO7" s="89"/>
      <c r="AP7" s="89"/>
      <c r="AQ7" s="89"/>
      <c r="AR7" s="90"/>
      <c r="AS7" s="91" t="s">
        <v>23</v>
      </c>
      <c r="AT7" s="92"/>
      <c r="AU7" s="92"/>
      <c r="AV7" s="92"/>
      <c r="AW7" s="92"/>
      <c r="AX7" s="93"/>
    </row>
    <row r="8" spans="2:55">
      <c r="B8" s="2"/>
      <c r="AA8" s="94" t="s">
        <v>24</v>
      </c>
      <c r="AB8" s="94"/>
      <c r="AC8" s="94"/>
      <c r="AD8" s="94"/>
      <c r="AE8" s="94"/>
      <c r="AF8" s="94"/>
      <c r="AG8" s="101" t="s">
        <v>25</v>
      </c>
      <c r="AH8" s="102"/>
      <c r="AI8" s="102"/>
      <c r="AJ8" s="102"/>
      <c r="AK8" s="102"/>
      <c r="AL8" s="102"/>
      <c r="AM8" s="103"/>
      <c r="AN8" s="88" t="s">
        <v>26</v>
      </c>
      <c r="AO8" s="89"/>
      <c r="AP8" s="89"/>
      <c r="AQ8" s="89"/>
      <c r="AR8" s="90"/>
      <c r="AS8" s="91" t="s">
        <v>27</v>
      </c>
      <c r="AT8" s="92"/>
      <c r="AU8" s="92"/>
      <c r="AV8" s="92"/>
      <c r="AW8" s="92"/>
      <c r="AX8" s="93"/>
    </row>
    <row r="9" spans="2:55">
      <c r="AA9" s="94" t="s">
        <v>28</v>
      </c>
      <c r="AB9" s="94"/>
      <c r="AC9" s="94"/>
      <c r="AD9" s="94"/>
      <c r="AE9" s="94"/>
      <c r="AF9" s="94"/>
      <c r="AG9" s="96" t="s">
        <v>29</v>
      </c>
      <c r="AH9" s="96"/>
      <c r="AI9" s="96"/>
      <c r="AJ9" s="96"/>
      <c r="AK9" s="96"/>
      <c r="AL9" s="96"/>
      <c r="AM9" s="96"/>
      <c r="AN9" s="96"/>
      <c r="AO9" s="96"/>
      <c r="AP9" s="96"/>
      <c r="AQ9" s="96"/>
      <c r="AR9" s="96"/>
      <c r="AS9" s="96"/>
      <c r="AT9" s="96"/>
      <c r="AU9" s="96"/>
      <c r="AV9" s="96"/>
      <c r="AW9" s="96"/>
      <c r="AX9" s="96"/>
    </row>
    <row r="10" spans="2:55">
      <c r="AA10" s="94" t="s">
        <v>30</v>
      </c>
      <c r="AB10" s="94"/>
      <c r="AC10" s="94"/>
      <c r="AD10" s="94"/>
      <c r="AE10" s="94"/>
      <c r="AF10" s="88"/>
      <c r="AG10" s="104" t="s">
        <v>31</v>
      </c>
      <c r="AH10" s="95"/>
      <c r="AI10" s="95"/>
      <c r="AJ10" s="95"/>
      <c r="AK10" s="95"/>
      <c r="AL10" s="95"/>
      <c r="AM10" s="95"/>
      <c r="AN10" s="95"/>
      <c r="AO10" s="95"/>
      <c r="AP10" s="95"/>
      <c r="AQ10" s="95"/>
      <c r="AR10" s="95"/>
      <c r="AS10" s="95"/>
      <c r="AT10" s="95"/>
      <c r="AU10" s="95"/>
      <c r="AV10" s="95"/>
      <c r="AW10" s="95"/>
      <c r="AX10" s="95"/>
    </row>
    <row r="11" spans="2:55">
      <c r="B11" s="96" t="s">
        <v>32</v>
      </c>
      <c r="C11" s="96"/>
      <c r="D11" s="96"/>
      <c r="E11" s="96"/>
      <c r="F11" s="96"/>
      <c r="G11" s="96"/>
      <c r="H11" s="96"/>
      <c r="I11" s="96"/>
      <c r="J11" s="96"/>
      <c r="K11" s="96"/>
      <c r="L11" s="96"/>
      <c r="M11" s="96"/>
      <c r="N11" s="96"/>
      <c r="O11" s="96"/>
      <c r="P11" s="96"/>
      <c r="Q11" s="96"/>
      <c r="R11" s="96"/>
      <c r="S11" s="96"/>
      <c r="T11" s="105" t="s">
        <v>33</v>
      </c>
      <c r="U11" s="105"/>
      <c r="V11" s="105"/>
      <c r="W11" s="105"/>
      <c r="X11" s="105"/>
      <c r="BC11" s="2" t="s">
        <v>34</v>
      </c>
    </row>
    <row r="12" spans="2:55">
      <c r="B12" s="96" t="s">
        <v>35</v>
      </c>
      <c r="C12" s="96"/>
      <c r="D12" s="96"/>
      <c r="E12" s="96"/>
      <c r="F12" s="96"/>
      <c r="G12" s="96"/>
      <c r="H12" s="96"/>
      <c r="I12" s="96"/>
      <c r="J12" s="96"/>
      <c r="K12" s="96"/>
      <c r="L12" s="96"/>
      <c r="M12" s="96"/>
      <c r="N12" s="96"/>
      <c r="O12" s="96"/>
      <c r="P12" s="96"/>
      <c r="Q12" s="96"/>
      <c r="R12" s="96"/>
      <c r="S12" s="96"/>
      <c r="T12" s="106"/>
      <c r="U12" s="106"/>
      <c r="V12" s="106"/>
      <c r="W12" s="106"/>
      <c r="X12" s="106"/>
      <c r="AA12" s="101" t="s">
        <v>36</v>
      </c>
      <c r="AB12" s="102"/>
      <c r="AC12" s="102"/>
      <c r="AD12" s="102"/>
      <c r="AE12" s="102"/>
      <c r="AF12" s="102"/>
      <c r="AG12" s="102"/>
      <c r="AH12" s="102"/>
      <c r="AI12" s="102"/>
      <c r="AJ12" s="102"/>
      <c r="AK12" s="102"/>
      <c r="AL12" s="102"/>
      <c r="AM12" s="102"/>
      <c r="AN12" s="102"/>
      <c r="AO12" s="102"/>
      <c r="AP12" s="102"/>
      <c r="AQ12" s="102"/>
      <c r="AR12" s="117"/>
      <c r="AS12" s="114">
        <v>6000000</v>
      </c>
      <c r="AT12" s="115"/>
      <c r="AU12" s="115"/>
      <c r="AV12" s="115"/>
      <c r="AW12" s="115"/>
      <c r="AX12" s="116"/>
      <c r="BC12" s="2" t="s">
        <v>33</v>
      </c>
    </row>
    <row r="13" spans="2:55" ht="3.75" customHeight="1">
      <c r="B13" s="15"/>
      <c r="C13" s="15"/>
      <c r="D13" s="15"/>
      <c r="E13" s="15"/>
      <c r="F13" s="15"/>
      <c r="G13" s="15"/>
      <c r="H13" s="15"/>
      <c r="I13" s="15"/>
      <c r="J13" s="15"/>
      <c r="K13" s="15"/>
      <c r="L13" s="15"/>
      <c r="M13" s="15"/>
      <c r="N13" s="15"/>
      <c r="O13" s="15"/>
      <c r="P13" s="15"/>
      <c r="Q13" s="15"/>
      <c r="R13" s="15"/>
      <c r="S13" s="15"/>
    </row>
    <row r="14" spans="2:55">
      <c r="B14" s="82" t="s">
        <v>37</v>
      </c>
    </row>
    <row r="15" spans="2:55" ht="3.75" customHeight="1" thickBot="1">
      <c r="B15" s="15"/>
      <c r="C15" s="15"/>
      <c r="D15" s="15"/>
      <c r="E15" s="15"/>
      <c r="F15" s="15"/>
      <c r="G15" s="15"/>
      <c r="H15" s="15"/>
      <c r="I15" s="15"/>
      <c r="J15" s="15"/>
      <c r="K15" s="15"/>
      <c r="L15" s="15"/>
      <c r="M15" s="15"/>
      <c r="N15" s="15"/>
      <c r="O15" s="15"/>
      <c r="P15" s="15"/>
      <c r="Q15" s="15"/>
      <c r="R15" s="15"/>
      <c r="S15" s="15"/>
    </row>
    <row r="16" spans="2:55">
      <c r="B16" s="3"/>
      <c r="C16" s="107" t="s">
        <v>38</v>
      </c>
      <c r="D16" s="108"/>
      <c r="E16" s="109"/>
      <c r="F16" s="108" t="s">
        <v>39</v>
      </c>
      <c r="G16" s="108"/>
      <c r="H16" s="108"/>
      <c r="I16" s="109"/>
      <c r="J16" s="108" t="s">
        <v>40</v>
      </c>
      <c r="K16" s="108"/>
      <c r="L16" s="108"/>
      <c r="M16" s="109"/>
      <c r="N16" s="110" t="s">
        <v>41</v>
      </c>
      <c r="O16" s="111"/>
      <c r="P16" s="110" t="s">
        <v>42</v>
      </c>
      <c r="Q16" s="112"/>
      <c r="R16" s="113"/>
    </row>
    <row r="17" spans="2:29">
      <c r="B17" s="4">
        <v>1</v>
      </c>
      <c r="C17" s="118" t="s">
        <v>43</v>
      </c>
      <c r="D17" s="119"/>
      <c r="E17" s="120"/>
      <c r="F17" s="118">
        <v>45392</v>
      </c>
      <c r="G17" s="119"/>
      <c r="H17" s="119"/>
      <c r="I17" s="120"/>
      <c r="J17" s="118">
        <v>45405</v>
      </c>
      <c r="K17" s="119"/>
      <c r="L17" s="119"/>
      <c r="M17" s="120"/>
      <c r="N17" s="121">
        <f t="shared" ref="N17:N36" si="0">IF(F17="","",J17-F17+1)</f>
        <v>14</v>
      </c>
      <c r="O17" s="122"/>
      <c r="P17" s="88" t="s">
        <v>44</v>
      </c>
      <c r="Q17" s="89"/>
      <c r="R17" s="123"/>
    </row>
    <row r="18" spans="2:29">
      <c r="B18" s="4">
        <v>2</v>
      </c>
      <c r="C18" s="118" t="s">
        <v>45</v>
      </c>
      <c r="D18" s="119"/>
      <c r="E18" s="120"/>
      <c r="F18" s="118">
        <v>45397</v>
      </c>
      <c r="G18" s="119"/>
      <c r="H18" s="119"/>
      <c r="I18" s="120"/>
      <c r="J18" s="118">
        <v>45402</v>
      </c>
      <c r="K18" s="119"/>
      <c r="L18" s="119"/>
      <c r="M18" s="120"/>
      <c r="N18" s="121">
        <f t="shared" si="0"/>
        <v>6</v>
      </c>
      <c r="O18" s="122"/>
      <c r="P18" s="88" t="s">
        <v>44</v>
      </c>
      <c r="Q18" s="89"/>
      <c r="R18" s="123"/>
    </row>
    <row r="19" spans="2:29">
      <c r="B19" s="4">
        <v>3</v>
      </c>
      <c r="C19" s="118" t="s">
        <v>46</v>
      </c>
      <c r="D19" s="119"/>
      <c r="E19" s="120"/>
      <c r="F19" s="118">
        <v>45417</v>
      </c>
      <c r="G19" s="119"/>
      <c r="H19" s="119"/>
      <c r="I19" s="120"/>
      <c r="J19" s="118">
        <v>45427</v>
      </c>
      <c r="K19" s="119"/>
      <c r="L19" s="119"/>
      <c r="M19" s="120"/>
      <c r="N19" s="121">
        <f t="shared" si="0"/>
        <v>11</v>
      </c>
      <c r="O19" s="122"/>
      <c r="P19" s="88" t="s">
        <v>47</v>
      </c>
      <c r="Q19" s="89"/>
      <c r="R19" s="123"/>
    </row>
    <row r="20" spans="2:29">
      <c r="B20" s="4">
        <v>4</v>
      </c>
      <c r="C20" s="118" t="s">
        <v>43</v>
      </c>
      <c r="D20" s="119"/>
      <c r="E20" s="120"/>
      <c r="F20" s="118">
        <v>45422</v>
      </c>
      <c r="G20" s="119"/>
      <c r="H20" s="119"/>
      <c r="I20" s="120"/>
      <c r="J20" s="118">
        <v>45435</v>
      </c>
      <c r="K20" s="119"/>
      <c r="L20" s="119"/>
      <c r="M20" s="120"/>
      <c r="N20" s="121">
        <f t="shared" si="0"/>
        <v>14</v>
      </c>
      <c r="O20" s="122"/>
      <c r="P20" s="88" t="s">
        <v>44</v>
      </c>
      <c r="Q20" s="89"/>
      <c r="R20" s="123"/>
    </row>
    <row r="21" spans="2:29">
      <c r="B21" s="4">
        <v>5</v>
      </c>
      <c r="C21" s="118" t="s">
        <v>46</v>
      </c>
      <c r="D21" s="119"/>
      <c r="E21" s="120"/>
      <c r="F21" s="118">
        <v>45448</v>
      </c>
      <c r="G21" s="119"/>
      <c r="H21" s="119"/>
      <c r="I21" s="120"/>
      <c r="J21" s="118">
        <v>45453</v>
      </c>
      <c r="K21" s="119"/>
      <c r="L21" s="119"/>
      <c r="M21" s="120"/>
      <c r="N21" s="121">
        <f t="shared" si="0"/>
        <v>6</v>
      </c>
      <c r="O21" s="122"/>
      <c r="P21" s="88" t="s">
        <v>47</v>
      </c>
      <c r="Q21" s="89"/>
      <c r="R21" s="123"/>
    </row>
    <row r="22" spans="2:29">
      <c r="B22" s="4">
        <v>6</v>
      </c>
      <c r="C22" s="118" t="s">
        <v>43</v>
      </c>
      <c r="D22" s="119"/>
      <c r="E22" s="120"/>
      <c r="F22" s="118">
        <v>45453</v>
      </c>
      <c r="G22" s="119"/>
      <c r="H22" s="119"/>
      <c r="I22" s="120"/>
      <c r="J22" s="118">
        <v>45466</v>
      </c>
      <c r="K22" s="119"/>
      <c r="L22" s="119"/>
      <c r="M22" s="120"/>
      <c r="N22" s="121">
        <f t="shared" si="0"/>
        <v>14</v>
      </c>
      <c r="O22" s="122"/>
      <c r="P22" s="88" t="s">
        <v>44</v>
      </c>
      <c r="Q22" s="89"/>
      <c r="R22" s="123"/>
    </row>
    <row r="23" spans="2:29">
      <c r="B23" s="4">
        <v>7</v>
      </c>
      <c r="C23" s="118" t="s">
        <v>48</v>
      </c>
      <c r="D23" s="119"/>
      <c r="E23" s="120"/>
      <c r="F23" s="118">
        <v>45458</v>
      </c>
      <c r="G23" s="119"/>
      <c r="H23" s="119"/>
      <c r="I23" s="120"/>
      <c r="J23" s="118">
        <v>45460</v>
      </c>
      <c r="K23" s="119"/>
      <c r="L23" s="119"/>
      <c r="M23" s="120"/>
      <c r="N23" s="121">
        <f t="shared" si="0"/>
        <v>3</v>
      </c>
      <c r="O23" s="122"/>
      <c r="P23" s="88" t="s">
        <v>47</v>
      </c>
      <c r="Q23" s="89"/>
      <c r="R23" s="123"/>
    </row>
    <row r="24" spans="2:29">
      <c r="B24" s="4">
        <v>8</v>
      </c>
      <c r="C24" s="118" t="s">
        <v>49</v>
      </c>
      <c r="D24" s="119"/>
      <c r="E24" s="120"/>
      <c r="F24" s="118">
        <v>45463</v>
      </c>
      <c r="G24" s="119"/>
      <c r="H24" s="119"/>
      <c r="I24" s="120"/>
      <c r="J24" s="118">
        <v>45474</v>
      </c>
      <c r="K24" s="119"/>
      <c r="L24" s="119"/>
      <c r="M24" s="120"/>
      <c r="N24" s="121">
        <f t="shared" si="0"/>
        <v>12</v>
      </c>
      <c r="O24" s="122"/>
      <c r="P24" s="88" t="s">
        <v>44</v>
      </c>
      <c r="Q24" s="89"/>
      <c r="R24" s="123"/>
    </row>
    <row r="25" spans="2:29">
      <c r="B25" s="4">
        <v>9</v>
      </c>
      <c r="C25" s="118" t="s">
        <v>46</v>
      </c>
      <c r="D25" s="119"/>
      <c r="E25" s="120"/>
      <c r="F25" s="118">
        <v>45478</v>
      </c>
      <c r="G25" s="119"/>
      <c r="H25" s="119"/>
      <c r="I25" s="120"/>
      <c r="J25" s="118">
        <v>45483</v>
      </c>
      <c r="K25" s="119"/>
      <c r="L25" s="119"/>
      <c r="M25" s="120"/>
      <c r="N25" s="121">
        <f t="shared" si="0"/>
        <v>6</v>
      </c>
      <c r="O25" s="122"/>
      <c r="P25" s="88" t="s">
        <v>47</v>
      </c>
      <c r="Q25" s="89"/>
      <c r="R25" s="123"/>
    </row>
    <row r="26" spans="2:29">
      <c r="B26" s="4">
        <v>10</v>
      </c>
      <c r="C26" s="118"/>
      <c r="D26" s="119"/>
      <c r="E26" s="120"/>
      <c r="F26" s="118"/>
      <c r="G26" s="119"/>
      <c r="H26" s="119"/>
      <c r="I26" s="120"/>
      <c r="J26" s="118"/>
      <c r="K26" s="119"/>
      <c r="L26" s="119"/>
      <c r="M26" s="120"/>
      <c r="N26" s="121" t="str">
        <f t="shared" si="0"/>
        <v/>
      </c>
      <c r="O26" s="122"/>
      <c r="P26" s="88"/>
      <c r="Q26" s="89"/>
      <c r="R26" s="123"/>
    </row>
    <row r="27" spans="2:29">
      <c r="B27" s="4">
        <v>11</v>
      </c>
      <c r="C27" s="118"/>
      <c r="D27" s="119"/>
      <c r="E27" s="120"/>
      <c r="F27" s="118"/>
      <c r="G27" s="119"/>
      <c r="H27" s="119"/>
      <c r="I27" s="120"/>
      <c r="J27" s="118"/>
      <c r="K27" s="119"/>
      <c r="L27" s="119"/>
      <c r="M27" s="120"/>
      <c r="N27" s="121" t="str">
        <f t="shared" si="0"/>
        <v/>
      </c>
      <c r="O27" s="122"/>
      <c r="P27" s="88"/>
      <c r="Q27" s="89"/>
      <c r="R27" s="123"/>
    </row>
    <row r="28" spans="2:29">
      <c r="B28" s="4">
        <v>12</v>
      </c>
      <c r="C28" s="118"/>
      <c r="D28" s="119"/>
      <c r="E28" s="120"/>
      <c r="F28" s="118"/>
      <c r="G28" s="119"/>
      <c r="H28" s="119"/>
      <c r="I28" s="120"/>
      <c r="J28" s="118"/>
      <c r="K28" s="119"/>
      <c r="L28" s="119"/>
      <c r="M28" s="120"/>
      <c r="N28" s="121" t="str">
        <f t="shared" si="0"/>
        <v/>
      </c>
      <c r="O28" s="122"/>
      <c r="P28" s="88"/>
      <c r="Q28" s="89"/>
      <c r="R28" s="123"/>
    </row>
    <row r="29" spans="2:29">
      <c r="B29" s="4">
        <v>13</v>
      </c>
      <c r="C29" s="118"/>
      <c r="D29" s="119"/>
      <c r="E29" s="120"/>
      <c r="F29" s="118"/>
      <c r="G29" s="119"/>
      <c r="H29" s="119"/>
      <c r="I29" s="120"/>
      <c r="J29" s="118"/>
      <c r="K29" s="119"/>
      <c r="L29" s="119"/>
      <c r="M29" s="120"/>
      <c r="N29" s="121" t="str">
        <f t="shared" si="0"/>
        <v/>
      </c>
      <c r="O29" s="122"/>
      <c r="P29" s="88"/>
      <c r="Q29" s="89"/>
      <c r="R29" s="123"/>
      <c r="U29" s="94" t="s">
        <v>42</v>
      </c>
      <c r="V29" s="94"/>
      <c r="W29" s="94"/>
      <c r="X29" s="94" t="s">
        <v>50</v>
      </c>
      <c r="Y29" s="94"/>
      <c r="Z29" s="94"/>
      <c r="AA29" s="94" t="s">
        <v>51</v>
      </c>
      <c r="AB29" s="94"/>
      <c r="AC29" s="94"/>
    </row>
    <row r="30" spans="2:29">
      <c r="B30" s="4">
        <v>14</v>
      </c>
      <c r="C30" s="118"/>
      <c r="D30" s="119"/>
      <c r="E30" s="120"/>
      <c r="F30" s="118"/>
      <c r="G30" s="119"/>
      <c r="H30" s="119"/>
      <c r="I30" s="120"/>
      <c r="J30" s="118"/>
      <c r="K30" s="119"/>
      <c r="L30" s="119"/>
      <c r="M30" s="120"/>
      <c r="N30" s="121" t="str">
        <f t="shared" si="0"/>
        <v/>
      </c>
      <c r="O30" s="122"/>
      <c r="P30" s="88"/>
      <c r="Q30" s="89"/>
      <c r="R30" s="123"/>
      <c r="U30" s="88" t="s">
        <v>44</v>
      </c>
      <c r="V30" s="89"/>
      <c r="W30" s="90"/>
      <c r="X30" s="124">
        <f>COUNTIF(P17:R36,"脳損傷")</f>
        <v>5</v>
      </c>
      <c r="Y30" s="124"/>
      <c r="Z30" s="124"/>
      <c r="AA30" s="124">
        <f ca="1">SUMIF(P17:R36,"脳損傷",N17:O36)</f>
        <v>60</v>
      </c>
      <c r="AB30" s="124"/>
      <c r="AC30" s="124"/>
    </row>
    <row r="31" spans="2:29">
      <c r="B31" s="4">
        <v>15</v>
      </c>
      <c r="C31" s="118"/>
      <c r="D31" s="119"/>
      <c r="E31" s="120"/>
      <c r="F31" s="118"/>
      <c r="G31" s="119"/>
      <c r="H31" s="119"/>
      <c r="I31" s="120"/>
      <c r="J31" s="118"/>
      <c r="K31" s="119"/>
      <c r="L31" s="119"/>
      <c r="M31" s="120"/>
      <c r="N31" s="121" t="str">
        <f t="shared" si="0"/>
        <v/>
      </c>
      <c r="O31" s="122"/>
      <c r="P31" s="88"/>
      <c r="Q31" s="89"/>
      <c r="R31" s="123"/>
      <c r="U31" s="88" t="s">
        <v>47</v>
      </c>
      <c r="V31" s="89"/>
      <c r="W31" s="90"/>
      <c r="X31" s="124">
        <f>COUNTIF(P17:R36,"脊髄損傷")</f>
        <v>4</v>
      </c>
      <c r="Y31" s="124"/>
      <c r="Z31" s="124"/>
      <c r="AA31" s="124">
        <f ca="1">SUMIF(P17:R36,"脊髄損傷",N17:O36)</f>
        <v>26</v>
      </c>
      <c r="AB31" s="124"/>
      <c r="AC31" s="124"/>
    </row>
    <row r="32" spans="2:29">
      <c r="B32" s="4">
        <v>16</v>
      </c>
      <c r="C32" s="118"/>
      <c r="D32" s="119"/>
      <c r="E32" s="120"/>
      <c r="F32" s="118"/>
      <c r="G32" s="119"/>
      <c r="H32" s="119"/>
      <c r="I32" s="120"/>
      <c r="J32" s="118"/>
      <c r="K32" s="119"/>
      <c r="L32" s="119"/>
      <c r="M32" s="120"/>
      <c r="N32" s="121" t="str">
        <f t="shared" si="0"/>
        <v/>
      </c>
      <c r="O32" s="122"/>
      <c r="P32" s="88"/>
      <c r="Q32" s="89"/>
      <c r="R32" s="123"/>
      <c r="U32" s="88" t="s">
        <v>52</v>
      </c>
      <c r="V32" s="89"/>
      <c r="W32" s="90"/>
      <c r="X32" s="124">
        <f>COUNTIF(P17:R36,"その他")</f>
        <v>0</v>
      </c>
      <c r="Y32" s="124"/>
      <c r="Z32" s="124"/>
      <c r="AA32" s="124">
        <f ca="1">SUMIF(P17:R36,"その他",N17:O36)</f>
        <v>0</v>
      </c>
      <c r="AB32" s="124"/>
      <c r="AC32" s="124"/>
    </row>
    <row r="33" spans="1:58">
      <c r="B33" s="4">
        <v>17</v>
      </c>
      <c r="C33" s="118"/>
      <c r="D33" s="119"/>
      <c r="E33" s="120"/>
      <c r="F33" s="118"/>
      <c r="G33" s="119"/>
      <c r="H33" s="119"/>
      <c r="I33" s="120"/>
      <c r="J33" s="118"/>
      <c r="K33" s="119"/>
      <c r="L33" s="119"/>
      <c r="M33" s="120"/>
      <c r="N33" s="121" t="str">
        <f t="shared" si="0"/>
        <v/>
      </c>
      <c r="O33" s="122"/>
      <c r="P33" s="88"/>
      <c r="Q33" s="89"/>
      <c r="R33" s="123"/>
    </row>
    <row r="34" spans="1:58">
      <c r="B34" s="4">
        <v>18</v>
      </c>
      <c r="C34" s="118"/>
      <c r="D34" s="119"/>
      <c r="E34" s="120"/>
      <c r="F34" s="118"/>
      <c r="G34" s="119"/>
      <c r="H34" s="119"/>
      <c r="I34" s="120"/>
      <c r="J34" s="118"/>
      <c r="K34" s="119"/>
      <c r="L34" s="119"/>
      <c r="M34" s="120"/>
      <c r="N34" s="121" t="str">
        <f t="shared" si="0"/>
        <v/>
      </c>
      <c r="O34" s="122"/>
      <c r="P34" s="88"/>
      <c r="Q34" s="89"/>
      <c r="R34" s="123"/>
      <c r="U34" s="137" t="s">
        <v>53</v>
      </c>
      <c r="V34" s="138"/>
      <c r="W34" s="138"/>
      <c r="X34" s="138"/>
      <c r="Y34" s="138"/>
      <c r="Z34" s="138"/>
      <c r="AA34" s="138"/>
      <c r="AB34" s="139"/>
      <c r="AC34" s="125" t="s">
        <v>54</v>
      </c>
      <c r="AD34" s="125"/>
      <c r="AE34" s="126"/>
      <c r="AF34" s="127">
        <f>SUM(AF35:AH37)</f>
        <v>0</v>
      </c>
      <c r="AG34" s="128"/>
      <c r="AH34" s="129"/>
      <c r="AI34" s="125" t="s">
        <v>55</v>
      </c>
      <c r="AJ34" s="125"/>
      <c r="AK34" s="130"/>
    </row>
    <row r="35" spans="1:58">
      <c r="B35" s="4">
        <v>19</v>
      </c>
      <c r="C35" s="118"/>
      <c r="D35" s="119"/>
      <c r="E35" s="120"/>
      <c r="F35" s="118"/>
      <c r="G35" s="119"/>
      <c r="H35" s="119"/>
      <c r="I35" s="120"/>
      <c r="J35" s="118"/>
      <c r="K35" s="119"/>
      <c r="L35" s="119"/>
      <c r="M35" s="120"/>
      <c r="N35" s="121" t="str">
        <f t="shared" si="0"/>
        <v/>
      </c>
      <c r="O35" s="122"/>
      <c r="P35" s="88"/>
      <c r="Q35" s="89"/>
      <c r="R35" s="123"/>
      <c r="U35" s="140"/>
      <c r="V35" s="141"/>
      <c r="W35" s="141"/>
      <c r="X35" s="141"/>
      <c r="Y35" s="141"/>
      <c r="Z35" s="141"/>
      <c r="AA35" s="141"/>
      <c r="AB35" s="142"/>
      <c r="AC35" s="131" t="s">
        <v>56</v>
      </c>
      <c r="AD35" s="131"/>
      <c r="AE35" s="132"/>
      <c r="AF35" s="133"/>
      <c r="AG35" s="134"/>
      <c r="AH35" s="135"/>
      <c r="AI35" s="131" t="s">
        <v>55</v>
      </c>
      <c r="AJ35" s="131"/>
      <c r="AK35" s="136"/>
    </row>
    <row r="36" spans="1:58">
      <c r="B36" s="5">
        <v>20</v>
      </c>
      <c r="C36" s="143"/>
      <c r="D36" s="144"/>
      <c r="E36" s="145"/>
      <c r="F36" s="146"/>
      <c r="G36" s="147"/>
      <c r="H36" s="147"/>
      <c r="I36" s="148"/>
      <c r="J36" s="146"/>
      <c r="K36" s="147"/>
      <c r="L36" s="147"/>
      <c r="M36" s="148"/>
      <c r="N36" s="149" t="str">
        <f t="shared" si="0"/>
        <v/>
      </c>
      <c r="O36" s="150"/>
      <c r="P36" s="151"/>
      <c r="Q36" s="152"/>
      <c r="R36" s="153"/>
      <c r="U36" s="14"/>
      <c r="AC36" s="154" t="s">
        <v>57</v>
      </c>
      <c r="AD36" s="89"/>
      <c r="AE36" s="90"/>
      <c r="AF36" s="155"/>
      <c r="AG36" s="156"/>
      <c r="AH36" s="157"/>
      <c r="AI36" s="89" t="s">
        <v>55</v>
      </c>
      <c r="AJ36" s="89"/>
      <c r="AK36" s="123"/>
    </row>
    <row r="37" spans="1:58" ht="17.25" thickBot="1">
      <c r="B37" s="5" t="s">
        <v>58</v>
      </c>
      <c r="C37" s="163">
        <f>COUNTA(C17:E36)</f>
        <v>9</v>
      </c>
      <c r="D37" s="164"/>
      <c r="E37" s="165"/>
      <c r="F37" s="163"/>
      <c r="G37" s="164"/>
      <c r="H37" s="164"/>
      <c r="I37" s="165"/>
      <c r="J37" s="163"/>
      <c r="K37" s="164"/>
      <c r="L37" s="164"/>
      <c r="M37" s="165"/>
      <c r="N37" s="166">
        <f>SUM(N17:O36)</f>
        <v>86</v>
      </c>
      <c r="O37" s="167"/>
      <c r="P37" s="166"/>
      <c r="Q37" s="168"/>
      <c r="R37" s="169"/>
      <c r="AC37" s="170" t="s">
        <v>52</v>
      </c>
      <c r="AD37" s="161"/>
      <c r="AE37" s="171"/>
      <c r="AF37" s="158"/>
      <c r="AG37" s="159"/>
      <c r="AH37" s="160"/>
      <c r="AI37" s="161" t="s">
        <v>55</v>
      </c>
      <c r="AJ37" s="161"/>
      <c r="AK37" s="162"/>
    </row>
    <row r="39" spans="1:58">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row>
    <row r="40" spans="1:58">
      <c r="B40" s="82" t="s">
        <v>59</v>
      </c>
      <c r="AA40" s="94" t="s">
        <v>60</v>
      </c>
      <c r="AB40" s="94"/>
      <c r="AC40" s="94"/>
      <c r="AD40" s="94"/>
      <c r="AE40" s="94"/>
      <c r="AF40" s="94"/>
      <c r="AG40" s="94" t="s">
        <v>61</v>
      </c>
      <c r="AH40" s="94"/>
      <c r="AI40" s="94"/>
      <c r="AJ40" s="94"/>
      <c r="AK40" s="94"/>
      <c r="AL40" s="94"/>
      <c r="AM40" s="94" t="s">
        <v>62</v>
      </c>
      <c r="AN40" s="94"/>
      <c r="AO40" s="94"/>
      <c r="AP40" s="94"/>
      <c r="AQ40" s="94"/>
      <c r="AR40" s="94"/>
      <c r="AY40" s="94" t="s">
        <v>63</v>
      </c>
      <c r="AZ40" s="94"/>
      <c r="BA40" s="94"/>
      <c r="BB40" s="94"/>
      <c r="BC40" s="94"/>
      <c r="BD40" s="94"/>
    </row>
    <row r="41" spans="1:58">
      <c r="A41" s="7"/>
      <c r="B41" s="94" t="s">
        <v>64</v>
      </c>
      <c r="C41" s="94"/>
      <c r="D41" s="94" t="s">
        <v>65</v>
      </c>
      <c r="E41" s="94"/>
      <c r="F41" s="94"/>
      <c r="G41" s="94"/>
      <c r="H41" s="94"/>
      <c r="I41" s="94"/>
      <c r="J41" s="94"/>
      <c r="K41" s="94"/>
      <c r="L41" s="94"/>
      <c r="M41" s="94" t="s">
        <v>66</v>
      </c>
      <c r="N41" s="94"/>
      <c r="O41" s="94"/>
      <c r="P41" s="94"/>
      <c r="Q41" s="94"/>
      <c r="R41" s="94" t="s">
        <v>67</v>
      </c>
      <c r="S41" s="94"/>
      <c r="T41" s="94"/>
      <c r="U41" s="94"/>
      <c r="V41" s="94"/>
      <c r="W41" s="94" t="s">
        <v>68</v>
      </c>
      <c r="X41" s="94"/>
      <c r="Y41" s="94" t="s">
        <v>69</v>
      </c>
      <c r="Z41" s="94"/>
      <c r="AA41" s="94" t="s">
        <v>70</v>
      </c>
      <c r="AB41" s="94"/>
      <c r="AC41" s="94"/>
      <c r="AD41" s="94" t="s">
        <v>71</v>
      </c>
      <c r="AE41" s="94"/>
      <c r="AF41" s="94"/>
      <c r="AG41" s="94" t="s">
        <v>70</v>
      </c>
      <c r="AH41" s="94"/>
      <c r="AI41" s="94"/>
      <c r="AJ41" s="94" t="s">
        <v>71</v>
      </c>
      <c r="AK41" s="94"/>
      <c r="AL41" s="94"/>
      <c r="AM41" s="94" t="s">
        <v>70</v>
      </c>
      <c r="AN41" s="94"/>
      <c r="AO41" s="94"/>
      <c r="AP41" s="94" t="s">
        <v>71</v>
      </c>
      <c r="AQ41" s="94"/>
      <c r="AR41" s="94"/>
      <c r="AS41" s="172" t="s">
        <v>72</v>
      </c>
      <c r="AT41" s="172"/>
      <c r="AU41" s="172"/>
      <c r="AV41" s="94" t="s">
        <v>73</v>
      </c>
      <c r="AW41" s="94"/>
      <c r="AX41" s="94"/>
      <c r="AY41" s="94" t="s">
        <v>70</v>
      </c>
      <c r="AZ41" s="94"/>
      <c r="BA41" s="94"/>
      <c r="BB41" s="94" t="s">
        <v>71</v>
      </c>
      <c r="BC41" s="94"/>
      <c r="BD41" s="94"/>
      <c r="BE41" s="94" t="s">
        <v>69</v>
      </c>
      <c r="BF41" s="94"/>
    </row>
    <row r="42" spans="1:58" ht="13.5" customHeight="1">
      <c r="A42" s="7"/>
      <c r="B42" s="88">
        <v>1</v>
      </c>
      <c r="C42" s="90"/>
      <c r="D42" s="100" t="s">
        <v>74</v>
      </c>
      <c r="E42" s="100"/>
      <c r="F42" s="100"/>
      <c r="G42" s="100"/>
      <c r="H42" s="100"/>
      <c r="I42" s="100"/>
      <c r="J42" s="100"/>
      <c r="K42" s="100"/>
      <c r="L42" s="100"/>
      <c r="M42" s="172" t="s">
        <v>75</v>
      </c>
      <c r="N42" s="172"/>
      <c r="O42" s="172"/>
      <c r="P42" s="172"/>
      <c r="Q42" s="172"/>
      <c r="R42" s="173" t="s">
        <v>76</v>
      </c>
      <c r="S42" s="173"/>
      <c r="T42" s="173"/>
      <c r="U42" s="173"/>
      <c r="V42" s="173"/>
      <c r="W42" s="94">
        <v>1</v>
      </c>
      <c r="X42" s="94"/>
      <c r="Y42" s="94" t="s">
        <v>77</v>
      </c>
      <c r="Z42" s="94"/>
      <c r="AA42" s="178">
        <v>1200000</v>
      </c>
      <c r="AB42" s="178"/>
      <c r="AC42" s="178"/>
      <c r="AD42" s="174">
        <f t="shared" ref="AD42:AD59" si="1">AA42*W42</f>
        <v>1200000</v>
      </c>
      <c r="AE42" s="174"/>
      <c r="AF42" s="174"/>
      <c r="AG42" s="174">
        <f t="shared" ref="AG42:AG59" si="2">AA42*10/100</f>
        <v>120000</v>
      </c>
      <c r="AH42" s="174"/>
      <c r="AI42" s="174"/>
      <c r="AJ42" s="174">
        <f t="shared" ref="AJ42:AJ59" si="3">AG42*W42</f>
        <v>120000</v>
      </c>
      <c r="AK42" s="174"/>
      <c r="AL42" s="174"/>
      <c r="AM42" s="174">
        <f t="shared" ref="AM42:AM59" si="4">AA42+AG42</f>
        <v>1320000</v>
      </c>
      <c r="AN42" s="174"/>
      <c r="AO42" s="174"/>
      <c r="AP42" s="174">
        <f t="shared" ref="AP42:AP59" si="5">AD42+AJ42</f>
        <v>1320000</v>
      </c>
      <c r="AQ42" s="174"/>
      <c r="AR42" s="174"/>
      <c r="AS42" s="175">
        <v>45667</v>
      </c>
      <c r="AT42" s="175"/>
      <c r="AU42" s="175"/>
      <c r="AV42" s="176">
        <f>IF(AS42="","",AS42)</f>
        <v>45667</v>
      </c>
      <c r="AW42" s="176"/>
      <c r="AX42" s="176"/>
      <c r="AY42" s="174">
        <f t="shared" ref="AY42:AY59" si="6">IF($T$11="税込み",AM42,AA42)</f>
        <v>1200000</v>
      </c>
      <c r="AZ42" s="174"/>
      <c r="BA42" s="174"/>
      <c r="BB42" s="174">
        <f t="shared" ref="BB42:BB59" si="7">IF($T$11="税込み",AP42,AD42)</f>
        <v>1200000</v>
      </c>
      <c r="BC42" s="174"/>
      <c r="BD42" s="174"/>
      <c r="BE42" s="177" t="str">
        <f t="shared" ref="BE42:BE59" si="8">IF(Y42="式",W42&amp;Y42,W42&amp;Y42)</f>
        <v>1式</v>
      </c>
      <c r="BF42" s="177"/>
    </row>
    <row r="43" spans="1:58">
      <c r="A43" s="7"/>
      <c r="B43" s="88"/>
      <c r="C43" s="90"/>
      <c r="D43" s="100" t="s">
        <v>78</v>
      </c>
      <c r="E43" s="100"/>
      <c r="F43" s="100"/>
      <c r="G43" s="100"/>
      <c r="H43" s="100"/>
      <c r="I43" s="100"/>
      <c r="J43" s="100"/>
      <c r="K43" s="100"/>
      <c r="L43" s="100"/>
      <c r="M43" s="172"/>
      <c r="N43" s="172"/>
      <c r="O43" s="172"/>
      <c r="P43" s="172"/>
      <c r="Q43" s="172"/>
      <c r="R43" s="173" t="s">
        <v>79</v>
      </c>
      <c r="S43" s="173"/>
      <c r="T43" s="173"/>
      <c r="U43" s="173"/>
      <c r="V43" s="173"/>
      <c r="W43" s="94">
        <v>1</v>
      </c>
      <c r="X43" s="94"/>
      <c r="Y43" s="94" t="s">
        <v>80</v>
      </c>
      <c r="Z43" s="94"/>
      <c r="AA43" s="178"/>
      <c r="AB43" s="178"/>
      <c r="AC43" s="178"/>
      <c r="AD43" s="174">
        <f t="shared" si="1"/>
        <v>0</v>
      </c>
      <c r="AE43" s="174"/>
      <c r="AF43" s="174"/>
      <c r="AG43" s="174">
        <f t="shared" si="2"/>
        <v>0</v>
      </c>
      <c r="AH43" s="174"/>
      <c r="AI43" s="174"/>
      <c r="AJ43" s="174">
        <f t="shared" si="3"/>
        <v>0</v>
      </c>
      <c r="AK43" s="174"/>
      <c r="AL43" s="174"/>
      <c r="AM43" s="174">
        <f t="shared" si="4"/>
        <v>0</v>
      </c>
      <c r="AN43" s="174"/>
      <c r="AO43" s="174"/>
      <c r="AP43" s="174">
        <f t="shared" si="5"/>
        <v>0</v>
      </c>
      <c r="AQ43" s="174"/>
      <c r="AR43" s="174"/>
      <c r="AS43" s="175"/>
      <c r="AT43" s="175"/>
      <c r="AU43" s="175"/>
      <c r="AV43" s="176" t="str">
        <f t="shared" ref="AV43:AV59" si="9">IF(AS43="","",AS43)</f>
        <v/>
      </c>
      <c r="AW43" s="176"/>
      <c r="AX43" s="176"/>
      <c r="AY43" s="174">
        <f t="shared" si="6"/>
        <v>0</v>
      </c>
      <c r="AZ43" s="174"/>
      <c r="BA43" s="174"/>
      <c r="BB43" s="174">
        <f t="shared" si="7"/>
        <v>0</v>
      </c>
      <c r="BC43" s="174"/>
      <c r="BD43" s="174"/>
      <c r="BE43" s="177" t="str">
        <f t="shared" si="8"/>
        <v>1台</v>
      </c>
      <c r="BF43" s="177"/>
    </row>
    <row r="44" spans="1:58">
      <c r="A44" s="7"/>
      <c r="B44" s="88"/>
      <c r="C44" s="90"/>
      <c r="D44" s="100" t="s">
        <v>81</v>
      </c>
      <c r="E44" s="100"/>
      <c r="F44" s="100"/>
      <c r="G44" s="100"/>
      <c r="H44" s="100"/>
      <c r="I44" s="100"/>
      <c r="J44" s="100"/>
      <c r="K44" s="100"/>
      <c r="L44" s="100"/>
      <c r="M44" s="172"/>
      <c r="N44" s="172"/>
      <c r="O44" s="172"/>
      <c r="P44" s="172"/>
      <c r="Q44" s="172"/>
      <c r="R44" s="173" t="s">
        <v>82</v>
      </c>
      <c r="S44" s="173"/>
      <c r="T44" s="173"/>
      <c r="U44" s="173"/>
      <c r="V44" s="173"/>
      <c r="W44" s="94">
        <v>1</v>
      </c>
      <c r="X44" s="94"/>
      <c r="Y44" s="94" t="s">
        <v>80</v>
      </c>
      <c r="Z44" s="94"/>
      <c r="AA44" s="178"/>
      <c r="AB44" s="178"/>
      <c r="AC44" s="178"/>
      <c r="AD44" s="174">
        <f t="shared" si="1"/>
        <v>0</v>
      </c>
      <c r="AE44" s="174"/>
      <c r="AF44" s="174"/>
      <c r="AG44" s="174">
        <f t="shared" si="2"/>
        <v>0</v>
      </c>
      <c r="AH44" s="174"/>
      <c r="AI44" s="174"/>
      <c r="AJ44" s="174">
        <f t="shared" si="3"/>
        <v>0</v>
      </c>
      <c r="AK44" s="174"/>
      <c r="AL44" s="174"/>
      <c r="AM44" s="174">
        <f t="shared" si="4"/>
        <v>0</v>
      </c>
      <c r="AN44" s="174"/>
      <c r="AO44" s="174"/>
      <c r="AP44" s="174">
        <f t="shared" si="5"/>
        <v>0</v>
      </c>
      <c r="AQ44" s="174"/>
      <c r="AR44" s="174"/>
      <c r="AS44" s="175"/>
      <c r="AT44" s="175"/>
      <c r="AU44" s="175"/>
      <c r="AV44" s="176" t="str">
        <f t="shared" si="9"/>
        <v/>
      </c>
      <c r="AW44" s="176"/>
      <c r="AX44" s="176"/>
      <c r="AY44" s="174">
        <f t="shared" si="6"/>
        <v>0</v>
      </c>
      <c r="AZ44" s="174"/>
      <c r="BA44" s="174"/>
      <c r="BB44" s="174">
        <f t="shared" si="7"/>
        <v>0</v>
      </c>
      <c r="BC44" s="174"/>
      <c r="BD44" s="174"/>
      <c r="BE44" s="177" t="str">
        <f t="shared" si="8"/>
        <v>1台</v>
      </c>
      <c r="BF44" s="177"/>
    </row>
    <row r="45" spans="1:58">
      <c r="A45" s="7"/>
      <c r="B45" s="88"/>
      <c r="C45" s="90"/>
      <c r="D45" s="100" t="s">
        <v>83</v>
      </c>
      <c r="E45" s="100"/>
      <c r="F45" s="100"/>
      <c r="G45" s="100"/>
      <c r="H45" s="100"/>
      <c r="I45" s="100"/>
      <c r="J45" s="100"/>
      <c r="K45" s="100"/>
      <c r="L45" s="100"/>
      <c r="M45" s="172"/>
      <c r="N45" s="172"/>
      <c r="O45" s="172"/>
      <c r="P45" s="172"/>
      <c r="Q45" s="172"/>
      <c r="R45" s="173" t="s">
        <v>84</v>
      </c>
      <c r="S45" s="173"/>
      <c r="T45" s="173"/>
      <c r="U45" s="173"/>
      <c r="V45" s="173"/>
      <c r="W45" s="94">
        <v>1</v>
      </c>
      <c r="X45" s="94"/>
      <c r="Y45" s="94" t="s">
        <v>80</v>
      </c>
      <c r="Z45" s="94"/>
      <c r="AA45" s="178"/>
      <c r="AB45" s="178"/>
      <c r="AC45" s="178"/>
      <c r="AD45" s="174">
        <f t="shared" si="1"/>
        <v>0</v>
      </c>
      <c r="AE45" s="174"/>
      <c r="AF45" s="174"/>
      <c r="AG45" s="174">
        <f t="shared" si="2"/>
        <v>0</v>
      </c>
      <c r="AH45" s="174"/>
      <c r="AI45" s="174"/>
      <c r="AJ45" s="174">
        <f t="shared" si="3"/>
        <v>0</v>
      </c>
      <c r="AK45" s="174"/>
      <c r="AL45" s="174"/>
      <c r="AM45" s="174">
        <f t="shared" si="4"/>
        <v>0</v>
      </c>
      <c r="AN45" s="174"/>
      <c r="AO45" s="174"/>
      <c r="AP45" s="174">
        <f t="shared" si="5"/>
        <v>0</v>
      </c>
      <c r="AQ45" s="174"/>
      <c r="AR45" s="174"/>
      <c r="AS45" s="175"/>
      <c r="AT45" s="175"/>
      <c r="AU45" s="175"/>
      <c r="AV45" s="176" t="str">
        <f t="shared" si="9"/>
        <v/>
      </c>
      <c r="AW45" s="176"/>
      <c r="AX45" s="176"/>
      <c r="AY45" s="174">
        <f t="shared" si="6"/>
        <v>0</v>
      </c>
      <c r="AZ45" s="174"/>
      <c r="BA45" s="174"/>
      <c r="BB45" s="174">
        <f t="shared" si="7"/>
        <v>0</v>
      </c>
      <c r="BC45" s="174"/>
      <c r="BD45" s="174"/>
      <c r="BE45" s="177" t="str">
        <f t="shared" si="8"/>
        <v>1台</v>
      </c>
      <c r="BF45" s="177"/>
    </row>
    <row r="46" spans="1:58">
      <c r="A46" s="7"/>
      <c r="B46" s="88"/>
      <c r="C46" s="90"/>
      <c r="D46" s="100" t="s">
        <v>85</v>
      </c>
      <c r="E46" s="100"/>
      <c r="F46" s="100"/>
      <c r="G46" s="100"/>
      <c r="H46" s="100"/>
      <c r="I46" s="100"/>
      <c r="J46" s="100"/>
      <c r="K46" s="100"/>
      <c r="L46" s="100"/>
      <c r="M46" s="172"/>
      <c r="N46" s="172"/>
      <c r="O46" s="172"/>
      <c r="P46" s="172"/>
      <c r="Q46" s="172"/>
      <c r="R46" s="173" t="s">
        <v>86</v>
      </c>
      <c r="S46" s="173"/>
      <c r="T46" s="173"/>
      <c r="U46" s="173"/>
      <c r="V46" s="173"/>
      <c r="W46" s="94">
        <v>1</v>
      </c>
      <c r="X46" s="94"/>
      <c r="Y46" s="94" t="s">
        <v>87</v>
      </c>
      <c r="Z46" s="94"/>
      <c r="AA46" s="178"/>
      <c r="AB46" s="178"/>
      <c r="AC46" s="178"/>
      <c r="AD46" s="174">
        <f t="shared" si="1"/>
        <v>0</v>
      </c>
      <c r="AE46" s="174"/>
      <c r="AF46" s="174"/>
      <c r="AG46" s="174">
        <f t="shared" si="2"/>
        <v>0</v>
      </c>
      <c r="AH46" s="174"/>
      <c r="AI46" s="174"/>
      <c r="AJ46" s="174">
        <f t="shared" si="3"/>
        <v>0</v>
      </c>
      <c r="AK46" s="174"/>
      <c r="AL46" s="174"/>
      <c r="AM46" s="174">
        <f t="shared" si="4"/>
        <v>0</v>
      </c>
      <c r="AN46" s="174"/>
      <c r="AO46" s="174"/>
      <c r="AP46" s="174">
        <f t="shared" si="5"/>
        <v>0</v>
      </c>
      <c r="AQ46" s="174"/>
      <c r="AR46" s="174"/>
      <c r="AS46" s="175"/>
      <c r="AT46" s="175"/>
      <c r="AU46" s="175"/>
      <c r="AV46" s="176" t="str">
        <f t="shared" si="9"/>
        <v/>
      </c>
      <c r="AW46" s="176"/>
      <c r="AX46" s="176"/>
      <c r="AY46" s="174">
        <f t="shared" si="6"/>
        <v>0</v>
      </c>
      <c r="AZ46" s="174"/>
      <c r="BA46" s="174"/>
      <c r="BB46" s="174">
        <f t="shared" si="7"/>
        <v>0</v>
      </c>
      <c r="BC46" s="174"/>
      <c r="BD46" s="174"/>
      <c r="BE46" s="177" t="str">
        <f t="shared" si="8"/>
        <v>1個</v>
      </c>
      <c r="BF46" s="177"/>
    </row>
    <row r="47" spans="1:58">
      <c r="A47" s="7"/>
      <c r="B47" s="88">
        <v>2</v>
      </c>
      <c r="C47" s="90"/>
      <c r="D47" s="100" t="s">
        <v>88</v>
      </c>
      <c r="E47" s="100"/>
      <c r="F47" s="100"/>
      <c r="G47" s="100"/>
      <c r="H47" s="100"/>
      <c r="I47" s="100"/>
      <c r="J47" s="100"/>
      <c r="K47" s="100"/>
      <c r="L47" s="100"/>
      <c r="M47" s="172" t="s">
        <v>89</v>
      </c>
      <c r="N47" s="172"/>
      <c r="O47" s="172"/>
      <c r="P47" s="172"/>
      <c r="Q47" s="172"/>
      <c r="R47" s="173" t="s">
        <v>90</v>
      </c>
      <c r="S47" s="173"/>
      <c r="T47" s="173"/>
      <c r="U47" s="173"/>
      <c r="V47" s="173"/>
      <c r="W47" s="94">
        <v>1</v>
      </c>
      <c r="X47" s="94"/>
      <c r="Y47" s="94" t="s">
        <v>77</v>
      </c>
      <c r="Z47" s="94"/>
      <c r="AA47" s="178">
        <v>900000</v>
      </c>
      <c r="AB47" s="178"/>
      <c r="AC47" s="178"/>
      <c r="AD47" s="174">
        <f t="shared" si="1"/>
        <v>900000</v>
      </c>
      <c r="AE47" s="174"/>
      <c r="AF47" s="174"/>
      <c r="AG47" s="174">
        <f t="shared" si="2"/>
        <v>90000</v>
      </c>
      <c r="AH47" s="174"/>
      <c r="AI47" s="174"/>
      <c r="AJ47" s="174">
        <f t="shared" si="3"/>
        <v>90000</v>
      </c>
      <c r="AK47" s="174"/>
      <c r="AL47" s="174"/>
      <c r="AM47" s="174">
        <f t="shared" si="4"/>
        <v>990000</v>
      </c>
      <c r="AN47" s="174"/>
      <c r="AO47" s="174"/>
      <c r="AP47" s="174">
        <f t="shared" si="5"/>
        <v>990000</v>
      </c>
      <c r="AQ47" s="174"/>
      <c r="AR47" s="174"/>
      <c r="AS47" s="175">
        <v>45671</v>
      </c>
      <c r="AT47" s="175"/>
      <c r="AU47" s="175"/>
      <c r="AV47" s="176">
        <f t="shared" si="9"/>
        <v>45671</v>
      </c>
      <c r="AW47" s="176"/>
      <c r="AX47" s="176"/>
      <c r="AY47" s="174">
        <f t="shared" si="6"/>
        <v>900000</v>
      </c>
      <c r="AZ47" s="174"/>
      <c r="BA47" s="174"/>
      <c r="BB47" s="174">
        <f t="shared" si="7"/>
        <v>900000</v>
      </c>
      <c r="BC47" s="174"/>
      <c r="BD47" s="174"/>
      <c r="BE47" s="177" t="str">
        <f t="shared" si="8"/>
        <v>1式</v>
      </c>
      <c r="BF47" s="177"/>
    </row>
    <row r="48" spans="1:58">
      <c r="A48" s="7"/>
      <c r="B48" s="88"/>
      <c r="C48" s="90"/>
      <c r="D48" s="100" t="s">
        <v>91</v>
      </c>
      <c r="E48" s="100"/>
      <c r="F48" s="100"/>
      <c r="G48" s="100"/>
      <c r="H48" s="100"/>
      <c r="I48" s="100"/>
      <c r="J48" s="100"/>
      <c r="K48" s="100"/>
      <c r="L48" s="100"/>
      <c r="M48" s="172"/>
      <c r="N48" s="172"/>
      <c r="O48" s="172"/>
      <c r="P48" s="172"/>
      <c r="Q48" s="172"/>
      <c r="R48" s="173" t="s">
        <v>92</v>
      </c>
      <c r="S48" s="173"/>
      <c r="T48" s="173"/>
      <c r="U48" s="173"/>
      <c r="V48" s="173"/>
      <c r="W48" s="94">
        <v>1</v>
      </c>
      <c r="X48" s="94"/>
      <c r="Y48" s="94" t="s">
        <v>80</v>
      </c>
      <c r="Z48" s="94"/>
      <c r="AA48" s="178"/>
      <c r="AB48" s="178"/>
      <c r="AC48" s="178"/>
      <c r="AD48" s="174">
        <f t="shared" si="1"/>
        <v>0</v>
      </c>
      <c r="AE48" s="174"/>
      <c r="AF48" s="174"/>
      <c r="AG48" s="174">
        <f t="shared" si="2"/>
        <v>0</v>
      </c>
      <c r="AH48" s="174"/>
      <c r="AI48" s="174"/>
      <c r="AJ48" s="174">
        <f t="shared" si="3"/>
        <v>0</v>
      </c>
      <c r="AK48" s="174"/>
      <c r="AL48" s="174"/>
      <c r="AM48" s="174">
        <f t="shared" si="4"/>
        <v>0</v>
      </c>
      <c r="AN48" s="174"/>
      <c r="AO48" s="174"/>
      <c r="AP48" s="174">
        <f t="shared" si="5"/>
        <v>0</v>
      </c>
      <c r="AQ48" s="174"/>
      <c r="AR48" s="174"/>
      <c r="AS48" s="175"/>
      <c r="AT48" s="175"/>
      <c r="AU48" s="175"/>
      <c r="AV48" s="176" t="str">
        <f t="shared" si="9"/>
        <v/>
      </c>
      <c r="AW48" s="176"/>
      <c r="AX48" s="176"/>
      <c r="AY48" s="174">
        <f t="shared" si="6"/>
        <v>0</v>
      </c>
      <c r="AZ48" s="174"/>
      <c r="BA48" s="174"/>
      <c r="BB48" s="174">
        <f t="shared" si="7"/>
        <v>0</v>
      </c>
      <c r="BC48" s="174"/>
      <c r="BD48" s="174"/>
      <c r="BE48" s="177" t="str">
        <f t="shared" si="8"/>
        <v>1台</v>
      </c>
      <c r="BF48" s="177"/>
    </row>
    <row r="49" spans="1:58">
      <c r="A49" s="7"/>
      <c r="B49" s="88"/>
      <c r="C49" s="90"/>
      <c r="D49" s="100" t="s">
        <v>93</v>
      </c>
      <c r="E49" s="100"/>
      <c r="F49" s="100"/>
      <c r="G49" s="100"/>
      <c r="H49" s="100"/>
      <c r="I49" s="100"/>
      <c r="J49" s="100"/>
      <c r="K49" s="100"/>
      <c r="L49" s="100"/>
      <c r="M49" s="172"/>
      <c r="N49" s="172"/>
      <c r="O49" s="172"/>
      <c r="P49" s="172"/>
      <c r="Q49" s="172"/>
      <c r="R49" s="173" t="s">
        <v>94</v>
      </c>
      <c r="S49" s="173"/>
      <c r="T49" s="173"/>
      <c r="U49" s="173"/>
      <c r="V49" s="173"/>
      <c r="W49" s="94">
        <v>1</v>
      </c>
      <c r="X49" s="94"/>
      <c r="Y49" s="94" t="s">
        <v>80</v>
      </c>
      <c r="Z49" s="94"/>
      <c r="AA49" s="178"/>
      <c r="AB49" s="178"/>
      <c r="AC49" s="178"/>
      <c r="AD49" s="174">
        <f t="shared" si="1"/>
        <v>0</v>
      </c>
      <c r="AE49" s="174"/>
      <c r="AF49" s="174"/>
      <c r="AG49" s="174">
        <f t="shared" si="2"/>
        <v>0</v>
      </c>
      <c r="AH49" s="174"/>
      <c r="AI49" s="174"/>
      <c r="AJ49" s="174">
        <f t="shared" si="3"/>
        <v>0</v>
      </c>
      <c r="AK49" s="174"/>
      <c r="AL49" s="174"/>
      <c r="AM49" s="174">
        <f t="shared" si="4"/>
        <v>0</v>
      </c>
      <c r="AN49" s="174"/>
      <c r="AO49" s="174"/>
      <c r="AP49" s="174">
        <f t="shared" si="5"/>
        <v>0</v>
      </c>
      <c r="AQ49" s="174"/>
      <c r="AR49" s="174"/>
      <c r="AS49" s="175"/>
      <c r="AT49" s="175"/>
      <c r="AU49" s="175"/>
      <c r="AV49" s="176" t="str">
        <f t="shared" si="9"/>
        <v/>
      </c>
      <c r="AW49" s="176"/>
      <c r="AX49" s="176"/>
      <c r="AY49" s="174">
        <f t="shared" si="6"/>
        <v>0</v>
      </c>
      <c r="AZ49" s="174"/>
      <c r="BA49" s="174"/>
      <c r="BB49" s="174">
        <f t="shared" si="7"/>
        <v>0</v>
      </c>
      <c r="BC49" s="174"/>
      <c r="BD49" s="174"/>
      <c r="BE49" s="177" t="str">
        <f t="shared" si="8"/>
        <v>1台</v>
      </c>
      <c r="BF49" s="177"/>
    </row>
    <row r="50" spans="1:58">
      <c r="A50" s="7"/>
      <c r="B50" s="88">
        <v>3</v>
      </c>
      <c r="C50" s="90"/>
      <c r="D50" s="100" t="s">
        <v>95</v>
      </c>
      <c r="E50" s="100"/>
      <c r="F50" s="100"/>
      <c r="G50" s="100"/>
      <c r="H50" s="100"/>
      <c r="I50" s="100"/>
      <c r="J50" s="100"/>
      <c r="K50" s="100"/>
      <c r="L50" s="100"/>
      <c r="M50" s="172" t="s">
        <v>96</v>
      </c>
      <c r="N50" s="172"/>
      <c r="O50" s="172"/>
      <c r="P50" s="172"/>
      <c r="Q50" s="172"/>
      <c r="R50" s="173" t="s">
        <v>97</v>
      </c>
      <c r="S50" s="173"/>
      <c r="T50" s="173"/>
      <c r="U50" s="173"/>
      <c r="V50" s="173"/>
      <c r="W50" s="94">
        <v>1</v>
      </c>
      <c r="X50" s="94"/>
      <c r="Y50" s="94" t="s">
        <v>98</v>
      </c>
      <c r="Z50" s="94"/>
      <c r="AA50" s="178">
        <v>2000000</v>
      </c>
      <c r="AB50" s="178"/>
      <c r="AC50" s="178"/>
      <c r="AD50" s="174">
        <f t="shared" si="1"/>
        <v>2000000</v>
      </c>
      <c r="AE50" s="174"/>
      <c r="AF50" s="174"/>
      <c r="AG50" s="174">
        <f t="shared" si="2"/>
        <v>200000</v>
      </c>
      <c r="AH50" s="174"/>
      <c r="AI50" s="174"/>
      <c r="AJ50" s="174">
        <f t="shared" si="3"/>
        <v>200000</v>
      </c>
      <c r="AK50" s="174"/>
      <c r="AL50" s="174"/>
      <c r="AM50" s="174">
        <f t="shared" si="4"/>
        <v>2200000</v>
      </c>
      <c r="AN50" s="174"/>
      <c r="AO50" s="174"/>
      <c r="AP50" s="174">
        <f t="shared" si="5"/>
        <v>2200000</v>
      </c>
      <c r="AQ50" s="174"/>
      <c r="AR50" s="174"/>
      <c r="AS50" s="175">
        <v>45677</v>
      </c>
      <c r="AT50" s="175"/>
      <c r="AU50" s="175"/>
      <c r="AV50" s="176">
        <f t="shared" si="9"/>
        <v>45677</v>
      </c>
      <c r="AW50" s="176"/>
      <c r="AX50" s="176"/>
      <c r="AY50" s="174">
        <f t="shared" si="6"/>
        <v>2000000</v>
      </c>
      <c r="AZ50" s="174"/>
      <c r="BA50" s="174"/>
      <c r="BB50" s="174">
        <f t="shared" si="7"/>
        <v>2000000</v>
      </c>
      <c r="BC50" s="174"/>
      <c r="BD50" s="174"/>
      <c r="BE50" s="177" t="str">
        <f t="shared" si="8"/>
        <v>1式</v>
      </c>
      <c r="BF50" s="177"/>
    </row>
    <row r="51" spans="1:58">
      <c r="A51" s="7"/>
      <c r="B51" s="88"/>
      <c r="C51" s="90"/>
      <c r="D51" s="100" t="s">
        <v>99</v>
      </c>
      <c r="E51" s="100"/>
      <c r="F51" s="100"/>
      <c r="G51" s="100"/>
      <c r="H51" s="100"/>
      <c r="I51" s="100"/>
      <c r="J51" s="100"/>
      <c r="K51" s="100"/>
      <c r="L51" s="100"/>
      <c r="M51" s="172"/>
      <c r="N51" s="172"/>
      <c r="O51" s="172"/>
      <c r="P51" s="172"/>
      <c r="Q51" s="172"/>
      <c r="R51" s="173" t="s">
        <v>100</v>
      </c>
      <c r="S51" s="173"/>
      <c r="T51" s="173"/>
      <c r="U51" s="173"/>
      <c r="V51" s="173"/>
      <c r="W51" s="94">
        <v>1</v>
      </c>
      <c r="X51" s="94"/>
      <c r="Y51" s="94" t="s">
        <v>101</v>
      </c>
      <c r="Z51" s="94"/>
      <c r="AA51" s="178"/>
      <c r="AB51" s="178"/>
      <c r="AC51" s="178"/>
      <c r="AD51" s="174">
        <f t="shared" si="1"/>
        <v>0</v>
      </c>
      <c r="AE51" s="174"/>
      <c r="AF51" s="174"/>
      <c r="AG51" s="174">
        <f t="shared" si="2"/>
        <v>0</v>
      </c>
      <c r="AH51" s="174"/>
      <c r="AI51" s="174"/>
      <c r="AJ51" s="174">
        <f t="shared" si="3"/>
        <v>0</v>
      </c>
      <c r="AK51" s="174"/>
      <c r="AL51" s="174"/>
      <c r="AM51" s="174">
        <f t="shared" si="4"/>
        <v>0</v>
      </c>
      <c r="AN51" s="174"/>
      <c r="AO51" s="174"/>
      <c r="AP51" s="174">
        <f t="shared" si="5"/>
        <v>0</v>
      </c>
      <c r="AQ51" s="174"/>
      <c r="AR51" s="174"/>
      <c r="AS51" s="175"/>
      <c r="AT51" s="175"/>
      <c r="AU51" s="175"/>
      <c r="AV51" s="176" t="str">
        <f t="shared" si="9"/>
        <v/>
      </c>
      <c r="AW51" s="176"/>
      <c r="AX51" s="176"/>
      <c r="AY51" s="174">
        <f t="shared" si="6"/>
        <v>0</v>
      </c>
      <c r="AZ51" s="174"/>
      <c r="BA51" s="174"/>
      <c r="BB51" s="174">
        <f t="shared" si="7"/>
        <v>0</v>
      </c>
      <c r="BC51" s="174"/>
      <c r="BD51" s="174"/>
      <c r="BE51" s="177" t="str">
        <f t="shared" si="8"/>
        <v>1台</v>
      </c>
      <c r="BF51" s="177"/>
    </row>
    <row r="52" spans="1:58">
      <c r="A52" s="7"/>
      <c r="B52" s="88"/>
      <c r="C52" s="90"/>
      <c r="D52" s="100" t="s">
        <v>102</v>
      </c>
      <c r="E52" s="100"/>
      <c r="F52" s="100"/>
      <c r="G52" s="100"/>
      <c r="H52" s="100"/>
      <c r="I52" s="100"/>
      <c r="J52" s="100"/>
      <c r="K52" s="100"/>
      <c r="L52" s="100"/>
      <c r="M52" s="172"/>
      <c r="N52" s="172"/>
      <c r="O52" s="172"/>
      <c r="P52" s="172"/>
      <c r="Q52" s="172"/>
      <c r="R52" s="173" t="s">
        <v>103</v>
      </c>
      <c r="S52" s="173"/>
      <c r="T52" s="173"/>
      <c r="U52" s="173"/>
      <c r="V52" s="173"/>
      <c r="W52" s="94">
        <v>1</v>
      </c>
      <c r="X52" s="94"/>
      <c r="Y52" s="94" t="s">
        <v>101</v>
      </c>
      <c r="Z52" s="94"/>
      <c r="AA52" s="178"/>
      <c r="AB52" s="178"/>
      <c r="AC52" s="178"/>
      <c r="AD52" s="174">
        <f t="shared" si="1"/>
        <v>0</v>
      </c>
      <c r="AE52" s="174"/>
      <c r="AF52" s="174"/>
      <c r="AG52" s="174">
        <f t="shared" si="2"/>
        <v>0</v>
      </c>
      <c r="AH52" s="174"/>
      <c r="AI52" s="174"/>
      <c r="AJ52" s="174">
        <f t="shared" si="3"/>
        <v>0</v>
      </c>
      <c r="AK52" s="174"/>
      <c r="AL52" s="174"/>
      <c r="AM52" s="174">
        <f t="shared" si="4"/>
        <v>0</v>
      </c>
      <c r="AN52" s="174"/>
      <c r="AO52" s="174"/>
      <c r="AP52" s="174">
        <f t="shared" si="5"/>
        <v>0</v>
      </c>
      <c r="AQ52" s="174"/>
      <c r="AR52" s="174"/>
      <c r="AS52" s="175"/>
      <c r="AT52" s="175"/>
      <c r="AU52" s="175"/>
      <c r="AV52" s="176" t="str">
        <f t="shared" si="9"/>
        <v/>
      </c>
      <c r="AW52" s="176"/>
      <c r="AX52" s="176"/>
      <c r="AY52" s="174">
        <f t="shared" si="6"/>
        <v>0</v>
      </c>
      <c r="AZ52" s="174"/>
      <c r="BA52" s="174"/>
      <c r="BB52" s="174">
        <f t="shared" si="7"/>
        <v>0</v>
      </c>
      <c r="BC52" s="174"/>
      <c r="BD52" s="174"/>
      <c r="BE52" s="177" t="str">
        <f t="shared" si="8"/>
        <v>1台</v>
      </c>
      <c r="BF52" s="177"/>
    </row>
    <row r="53" spans="1:58">
      <c r="A53" s="7"/>
      <c r="B53" s="88"/>
      <c r="C53" s="90"/>
      <c r="D53" s="100" t="s">
        <v>104</v>
      </c>
      <c r="E53" s="100"/>
      <c r="F53" s="100"/>
      <c r="G53" s="100"/>
      <c r="H53" s="100"/>
      <c r="I53" s="100"/>
      <c r="J53" s="100"/>
      <c r="K53" s="100"/>
      <c r="L53" s="100"/>
      <c r="M53" s="172"/>
      <c r="N53" s="172"/>
      <c r="O53" s="172"/>
      <c r="P53" s="172"/>
      <c r="Q53" s="172"/>
      <c r="R53" s="173" t="s">
        <v>105</v>
      </c>
      <c r="S53" s="173"/>
      <c r="T53" s="173"/>
      <c r="U53" s="173"/>
      <c r="V53" s="173"/>
      <c r="W53" s="94">
        <v>1</v>
      </c>
      <c r="X53" s="94"/>
      <c r="Y53" s="94" t="s">
        <v>101</v>
      </c>
      <c r="Z53" s="94"/>
      <c r="AA53" s="178"/>
      <c r="AB53" s="178"/>
      <c r="AC53" s="178"/>
      <c r="AD53" s="174">
        <f t="shared" si="1"/>
        <v>0</v>
      </c>
      <c r="AE53" s="174"/>
      <c r="AF53" s="174"/>
      <c r="AG53" s="174">
        <f t="shared" si="2"/>
        <v>0</v>
      </c>
      <c r="AH53" s="174"/>
      <c r="AI53" s="174"/>
      <c r="AJ53" s="174">
        <f t="shared" si="3"/>
        <v>0</v>
      </c>
      <c r="AK53" s="174"/>
      <c r="AL53" s="174"/>
      <c r="AM53" s="174">
        <f t="shared" si="4"/>
        <v>0</v>
      </c>
      <c r="AN53" s="174"/>
      <c r="AO53" s="174"/>
      <c r="AP53" s="174">
        <f t="shared" si="5"/>
        <v>0</v>
      </c>
      <c r="AQ53" s="174"/>
      <c r="AR53" s="174"/>
      <c r="AS53" s="175"/>
      <c r="AT53" s="175"/>
      <c r="AU53" s="175"/>
      <c r="AV53" s="176" t="str">
        <f t="shared" si="9"/>
        <v/>
      </c>
      <c r="AW53" s="176"/>
      <c r="AX53" s="176"/>
      <c r="AY53" s="174">
        <f t="shared" si="6"/>
        <v>0</v>
      </c>
      <c r="AZ53" s="174"/>
      <c r="BA53" s="174"/>
      <c r="BB53" s="174">
        <f t="shared" si="7"/>
        <v>0</v>
      </c>
      <c r="BC53" s="174"/>
      <c r="BD53" s="174"/>
      <c r="BE53" s="177" t="str">
        <f t="shared" si="8"/>
        <v>1台</v>
      </c>
      <c r="BF53" s="177"/>
    </row>
    <row r="54" spans="1:58">
      <c r="A54" s="7"/>
      <c r="B54" s="88"/>
      <c r="C54" s="90"/>
      <c r="D54" s="100" t="s">
        <v>106</v>
      </c>
      <c r="E54" s="100"/>
      <c r="F54" s="100"/>
      <c r="G54" s="100"/>
      <c r="H54" s="100"/>
      <c r="I54" s="100"/>
      <c r="J54" s="100"/>
      <c r="K54" s="100"/>
      <c r="L54" s="100"/>
      <c r="M54" s="172"/>
      <c r="N54" s="172"/>
      <c r="O54" s="172"/>
      <c r="P54" s="172"/>
      <c r="Q54" s="172"/>
      <c r="R54" s="173" t="s">
        <v>107</v>
      </c>
      <c r="S54" s="173"/>
      <c r="T54" s="173"/>
      <c r="U54" s="173"/>
      <c r="V54" s="173"/>
      <c r="W54" s="94">
        <v>1</v>
      </c>
      <c r="X54" s="94"/>
      <c r="Y54" s="94" t="s">
        <v>101</v>
      </c>
      <c r="Z54" s="94"/>
      <c r="AA54" s="178"/>
      <c r="AB54" s="178"/>
      <c r="AC54" s="178"/>
      <c r="AD54" s="174">
        <f t="shared" si="1"/>
        <v>0</v>
      </c>
      <c r="AE54" s="174"/>
      <c r="AF54" s="174"/>
      <c r="AG54" s="174">
        <f t="shared" si="2"/>
        <v>0</v>
      </c>
      <c r="AH54" s="174"/>
      <c r="AI54" s="174"/>
      <c r="AJ54" s="174">
        <f t="shared" si="3"/>
        <v>0</v>
      </c>
      <c r="AK54" s="174"/>
      <c r="AL54" s="174"/>
      <c r="AM54" s="174">
        <f t="shared" si="4"/>
        <v>0</v>
      </c>
      <c r="AN54" s="174"/>
      <c r="AO54" s="174"/>
      <c r="AP54" s="174">
        <f t="shared" si="5"/>
        <v>0</v>
      </c>
      <c r="AQ54" s="174"/>
      <c r="AR54" s="174"/>
      <c r="AS54" s="175"/>
      <c r="AT54" s="175"/>
      <c r="AU54" s="175"/>
      <c r="AV54" s="176" t="str">
        <f t="shared" si="9"/>
        <v/>
      </c>
      <c r="AW54" s="176"/>
      <c r="AX54" s="176"/>
      <c r="AY54" s="174">
        <f t="shared" si="6"/>
        <v>0</v>
      </c>
      <c r="AZ54" s="174"/>
      <c r="BA54" s="174"/>
      <c r="BB54" s="174">
        <f t="shared" si="7"/>
        <v>0</v>
      </c>
      <c r="BC54" s="174"/>
      <c r="BD54" s="174"/>
      <c r="BE54" s="177" t="str">
        <f t="shared" si="8"/>
        <v>1台</v>
      </c>
      <c r="BF54" s="177"/>
    </row>
    <row r="55" spans="1:58">
      <c r="A55" s="7"/>
      <c r="B55" s="88"/>
      <c r="C55" s="90"/>
      <c r="D55" s="100" t="s">
        <v>108</v>
      </c>
      <c r="E55" s="100"/>
      <c r="F55" s="100"/>
      <c r="G55" s="100"/>
      <c r="H55" s="100"/>
      <c r="I55" s="100"/>
      <c r="J55" s="100"/>
      <c r="K55" s="100"/>
      <c r="L55" s="100"/>
      <c r="M55" s="172"/>
      <c r="N55" s="172"/>
      <c r="O55" s="172"/>
      <c r="P55" s="172"/>
      <c r="Q55" s="172"/>
      <c r="R55" s="173" t="s">
        <v>109</v>
      </c>
      <c r="S55" s="173"/>
      <c r="T55" s="173"/>
      <c r="U55" s="173"/>
      <c r="V55" s="173"/>
      <c r="W55" s="94">
        <v>1</v>
      </c>
      <c r="X55" s="94"/>
      <c r="Y55" s="94" t="s">
        <v>101</v>
      </c>
      <c r="Z55" s="94"/>
      <c r="AA55" s="178"/>
      <c r="AB55" s="178"/>
      <c r="AC55" s="178"/>
      <c r="AD55" s="174">
        <f t="shared" si="1"/>
        <v>0</v>
      </c>
      <c r="AE55" s="174"/>
      <c r="AF55" s="174"/>
      <c r="AG55" s="174">
        <f t="shared" si="2"/>
        <v>0</v>
      </c>
      <c r="AH55" s="174"/>
      <c r="AI55" s="174"/>
      <c r="AJ55" s="174">
        <f t="shared" si="3"/>
        <v>0</v>
      </c>
      <c r="AK55" s="174"/>
      <c r="AL55" s="174"/>
      <c r="AM55" s="174">
        <f t="shared" si="4"/>
        <v>0</v>
      </c>
      <c r="AN55" s="174"/>
      <c r="AO55" s="174"/>
      <c r="AP55" s="174">
        <f t="shared" si="5"/>
        <v>0</v>
      </c>
      <c r="AQ55" s="174"/>
      <c r="AR55" s="174"/>
      <c r="AS55" s="175"/>
      <c r="AT55" s="175"/>
      <c r="AU55" s="175"/>
      <c r="AV55" s="176" t="str">
        <f t="shared" si="9"/>
        <v/>
      </c>
      <c r="AW55" s="176"/>
      <c r="AX55" s="176"/>
      <c r="AY55" s="174">
        <f t="shared" si="6"/>
        <v>0</v>
      </c>
      <c r="AZ55" s="174"/>
      <c r="BA55" s="174"/>
      <c r="BB55" s="174">
        <f t="shared" si="7"/>
        <v>0</v>
      </c>
      <c r="BC55" s="174"/>
      <c r="BD55" s="174"/>
      <c r="BE55" s="177" t="str">
        <f t="shared" si="8"/>
        <v>1台</v>
      </c>
      <c r="BF55" s="177"/>
    </row>
    <row r="56" spans="1:58">
      <c r="A56" s="7"/>
      <c r="B56" s="88"/>
      <c r="C56" s="90"/>
      <c r="D56" s="100" t="s">
        <v>110</v>
      </c>
      <c r="E56" s="100"/>
      <c r="F56" s="100"/>
      <c r="G56" s="100"/>
      <c r="H56" s="100"/>
      <c r="I56" s="100"/>
      <c r="J56" s="100"/>
      <c r="K56" s="100"/>
      <c r="L56" s="100"/>
      <c r="M56" s="172"/>
      <c r="N56" s="172"/>
      <c r="O56" s="172"/>
      <c r="P56" s="172"/>
      <c r="Q56" s="172"/>
      <c r="R56" s="173" t="s">
        <v>111</v>
      </c>
      <c r="S56" s="173"/>
      <c r="T56" s="173"/>
      <c r="U56" s="173"/>
      <c r="V56" s="173"/>
      <c r="W56" s="94">
        <v>1</v>
      </c>
      <c r="X56" s="94"/>
      <c r="Y56" s="94" t="s">
        <v>112</v>
      </c>
      <c r="Z56" s="94"/>
      <c r="AA56" s="178"/>
      <c r="AB56" s="178"/>
      <c r="AC56" s="178"/>
      <c r="AD56" s="174">
        <f t="shared" si="1"/>
        <v>0</v>
      </c>
      <c r="AE56" s="174"/>
      <c r="AF56" s="174"/>
      <c r="AG56" s="174">
        <f t="shared" si="2"/>
        <v>0</v>
      </c>
      <c r="AH56" s="174"/>
      <c r="AI56" s="174"/>
      <c r="AJ56" s="174">
        <f t="shared" si="3"/>
        <v>0</v>
      </c>
      <c r="AK56" s="174"/>
      <c r="AL56" s="174"/>
      <c r="AM56" s="174">
        <f t="shared" si="4"/>
        <v>0</v>
      </c>
      <c r="AN56" s="174"/>
      <c r="AO56" s="174"/>
      <c r="AP56" s="174">
        <f t="shared" si="5"/>
        <v>0</v>
      </c>
      <c r="AQ56" s="174"/>
      <c r="AR56" s="174"/>
      <c r="AS56" s="175"/>
      <c r="AT56" s="175"/>
      <c r="AU56" s="175"/>
      <c r="AV56" s="176" t="str">
        <f t="shared" si="9"/>
        <v/>
      </c>
      <c r="AW56" s="176"/>
      <c r="AX56" s="176"/>
      <c r="AY56" s="174">
        <f t="shared" si="6"/>
        <v>0</v>
      </c>
      <c r="AZ56" s="174"/>
      <c r="BA56" s="174"/>
      <c r="BB56" s="174">
        <f t="shared" si="7"/>
        <v>0</v>
      </c>
      <c r="BC56" s="174"/>
      <c r="BD56" s="174"/>
      <c r="BE56" s="177" t="str">
        <f t="shared" si="8"/>
        <v>1個</v>
      </c>
      <c r="BF56" s="177"/>
    </row>
    <row r="57" spans="1:58">
      <c r="A57" s="7"/>
      <c r="B57" s="88"/>
      <c r="C57" s="90"/>
      <c r="D57" s="100" t="s">
        <v>113</v>
      </c>
      <c r="E57" s="100"/>
      <c r="F57" s="100"/>
      <c r="G57" s="100"/>
      <c r="H57" s="100"/>
      <c r="I57" s="100"/>
      <c r="J57" s="100"/>
      <c r="K57" s="100"/>
      <c r="L57" s="100"/>
      <c r="M57" s="172"/>
      <c r="N57" s="172"/>
      <c r="O57" s="172"/>
      <c r="P57" s="172"/>
      <c r="Q57" s="172"/>
      <c r="R57" s="173" t="s">
        <v>114</v>
      </c>
      <c r="S57" s="173"/>
      <c r="T57" s="173"/>
      <c r="U57" s="173"/>
      <c r="V57" s="173"/>
      <c r="W57" s="94">
        <v>4</v>
      </c>
      <c r="X57" s="94"/>
      <c r="Y57" s="94" t="s">
        <v>112</v>
      </c>
      <c r="Z57" s="94"/>
      <c r="AA57" s="178"/>
      <c r="AB57" s="178"/>
      <c r="AC57" s="178"/>
      <c r="AD57" s="174">
        <f t="shared" si="1"/>
        <v>0</v>
      </c>
      <c r="AE57" s="174"/>
      <c r="AF57" s="174"/>
      <c r="AG57" s="174">
        <f t="shared" si="2"/>
        <v>0</v>
      </c>
      <c r="AH57" s="174"/>
      <c r="AI57" s="174"/>
      <c r="AJ57" s="174">
        <f t="shared" si="3"/>
        <v>0</v>
      </c>
      <c r="AK57" s="174"/>
      <c r="AL57" s="174"/>
      <c r="AM57" s="174">
        <f t="shared" si="4"/>
        <v>0</v>
      </c>
      <c r="AN57" s="174"/>
      <c r="AO57" s="174"/>
      <c r="AP57" s="174">
        <f t="shared" si="5"/>
        <v>0</v>
      </c>
      <c r="AQ57" s="174"/>
      <c r="AR57" s="174"/>
      <c r="AS57" s="175"/>
      <c r="AT57" s="175"/>
      <c r="AU57" s="175"/>
      <c r="AV57" s="176" t="str">
        <f t="shared" si="9"/>
        <v/>
      </c>
      <c r="AW57" s="176"/>
      <c r="AX57" s="176"/>
      <c r="AY57" s="174">
        <f t="shared" si="6"/>
        <v>0</v>
      </c>
      <c r="AZ57" s="174"/>
      <c r="BA57" s="174"/>
      <c r="BB57" s="174">
        <f t="shared" si="7"/>
        <v>0</v>
      </c>
      <c r="BC57" s="174"/>
      <c r="BD57" s="174"/>
      <c r="BE57" s="177" t="str">
        <f t="shared" si="8"/>
        <v>4個</v>
      </c>
      <c r="BF57" s="177"/>
    </row>
    <row r="58" spans="1:58">
      <c r="A58" s="7"/>
      <c r="B58" s="88"/>
      <c r="C58" s="90"/>
      <c r="D58" s="100"/>
      <c r="E58" s="100"/>
      <c r="F58" s="100"/>
      <c r="G58" s="100"/>
      <c r="H58" s="100"/>
      <c r="I58" s="100"/>
      <c r="J58" s="100"/>
      <c r="K58" s="100"/>
      <c r="L58" s="100"/>
      <c r="M58" s="172"/>
      <c r="N58" s="172"/>
      <c r="O58" s="172"/>
      <c r="P58" s="172"/>
      <c r="Q58" s="172"/>
      <c r="R58" s="173"/>
      <c r="S58" s="173"/>
      <c r="T58" s="173"/>
      <c r="U58" s="173"/>
      <c r="V58" s="173"/>
      <c r="W58" s="94"/>
      <c r="X58" s="94"/>
      <c r="Y58" s="94"/>
      <c r="Z58" s="94"/>
      <c r="AA58" s="178"/>
      <c r="AB58" s="178"/>
      <c r="AC58" s="178"/>
      <c r="AD58" s="174">
        <f t="shared" si="1"/>
        <v>0</v>
      </c>
      <c r="AE58" s="174"/>
      <c r="AF58" s="174"/>
      <c r="AG58" s="174">
        <f t="shared" si="2"/>
        <v>0</v>
      </c>
      <c r="AH58" s="174"/>
      <c r="AI58" s="174"/>
      <c r="AJ58" s="174">
        <f t="shared" si="3"/>
        <v>0</v>
      </c>
      <c r="AK58" s="174"/>
      <c r="AL58" s="174"/>
      <c r="AM58" s="174">
        <f t="shared" si="4"/>
        <v>0</v>
      </c>
      <c r="AN58" s="174"/>
      <c r="AO58" s="174"/>
      <c r="AP58" s="174">
        <f t="shared" si="5"/>
        <v>0</v>
      </c>
      <c r="AQ58" s="174"/>
      <c r="AR58" s="174"/>
      <c r="AS58" s="175"/>
      <c r="AT58" s="175"/>
      <c r="AU58" s="175"/>
      <c r="AV58" s="176" t="str">
        <f t="shared" si="9"/>
        <v/>
      </c>
      <c r="AW58" s="176"/>
      <c r="AX58" s="176"/>
      <c r="AY58" s="174">
        <f t="shared" si="6"/>
        <v>0</v>
      </c>
      <c r="AZ58" s="174"/>
      <c r="BA58" s="174"/>
      <c r="BB58" s="174">
        <f t="shared" si="7"/>
        <v>0</v>
      </c>
      <c r="BC58" s="174"/>
      <c r="BD58" s="174"/>
      <c r="BE58" s="177" t="str">
        <f t="shared" si="8"/>
        <v/>
      </c>
      <c r="BF58" s="177"/>
    </row>
    <row r="59" spans="1:58">
      <c r="A59" s="7"/>
      <c r="B59" s="88"/>
      <c r="C59" s="90"/>
      <c r="D59" s="100"/>
      <c r="E59" s="100"/>
      <c r="F59" s="100"/>
      <c r="G59" s="100"/>
      <c r="H59" s="100"/>
      <c r="I59" s="100"/>
      <c r="J59" s="100"/>
      <c r="K59" s="100"/>
      <c r="L59" s="100"/>
      <c r="M59" s="172"/>
      <c r="N59" s="172"/>
      <c r="O59" s="172"/>
      <c r="P59" s="172"/>
      <c r="Q59" s="172"/>
      <c r="R59" s="173"/>
      <c r="S59" s="173"/>
      <c r="T59" s="173"/>
      <c r="U59" s="173"/>
      <c r="V59" s="173"/>
      <c r="W59" s="94"/>
      <c r="X59" s="94"/>
      <c r="Y59" s="94"/>
      <c r="Z59" s="94"/>
      <c r="AA59" s="178"/>
      <c r="AB59" s="178"/>
      <c r="AC59" s="178"/>
      <c r="AD59" s="174">
        <f t="shared" si="1"/>
        <v>0</v>
      </c>
      <c r="AE59" s="174"/>
      <c r="AF59" s="174"/>
      <c r="AG59" s="174">
        <f t="shared" si="2"/>
        <v>0</v>
      </c>
      <c r="AH59" s="174"/>
      <c r="AI59" s="174"/>
      <c r="AJ59" s="174">
        <f t="shared" si="3"/>
        <v>0</v>
      </c>
      <c r="AK59" s="174"/>
      <c r="AL59" s="174"/>
      <c r="AM59" s="174">
        <f t="shared" si="4"/>
        <v>0</v>
      </c>
      <c r="AN59" s="174"/>
      <c r="AO59" s="174"/>
      <c r="AP59" s="174">
        <f t="shared" si="5"/>
        <v>0</v>
      </c>
      <c r="AQ59" s="174"/>
      <c r="AR59" s="174"/>
      <c r="AS59" s="175"/>
      <c r="AT59" s="175"/>
      <c r="AU59" s="175"/>
      <c r="AV59" s="176" t="str">
        <f t="shared" si="9"/>
        <v/>
      </c>
      <c r="AW59" s="176"/>
      <c r="AX59" s="176"/>
      <c r="AY59" s="174">
        <f t="shared" si="6"/>
        <v>0</v>
      </c>
      <c r="AZ59" s="174"/>
      <c r="BA59" s="174"/>
      <c r="BB59" s="174">
        <f t="shared" si="7"/>
        <v>0</v>
      </c>
      <c r="BC59" s="174"/>
      <c r="BD59" s="174"/>
      <c r="BE59" s="177" t="str">
        <f t="shared" si="8"/>
        <v/>
      </c>
      <c r="BF59" s="177"/>
    </row>
    <row r="60" spans="1:58">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row>
    <row r="61" spans="1:58">
      <c r="B61" s="83" t="s">
        <v>115</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
      <c r="AL61" s="94" t="s">
        <v>63</v>
      </c>
      <c r="AM61" s="94"/>
      <c r="AN61" s="94"/>
      <c r="AO61" s="94"/>
      <c r="AP61" s="94"/>
      <c r="AQ61" s="94"/>
      <c r="AR61" s="94" t="s">
        <v>116</v>
      </c>
      <c r="AS61" s="94"/>
      <c r="AT61" s="94"/>
      <c r="AU61" s="94"/>
      <c r="AV61" s="94"/>
      <c r="AW61" s="94"/>
      <c r="AX61" s="8"/>
      <c r="AY61" s="8"/>
      <c r="AZ61" s="8"/>
    </row>
    <row r="62" spans="1:58" ht="4.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row>
    <row r="63" spans="1:58">
      <c r="A63" s="8"/>
      <c r="B63" s="179" t="s">
        <v>117</v>
      </c>
      <c r="C63" s="108"/>
      <c r="D63" s="108"/>
      <c r="E63" s="108"/>
      <c r="F63" s="108"/>
      <c r="G63" s="108"/>
      <c r="H63" s="108"/>
      <c r="I63" s="108"/>
      <c r="J63" s="108"/>
      <c r="K63" s="109"/>
      <c r="L63" s="180" t="s">
        <v>118</v>
      </c>
      <c r="M63" s="181"/>
      <c r="N63" s="181"/>
      <c r="O63" s="181"/>
      <c r="P63" s="181"/>
      <c r="Q63" s="180" t="s">
        <v>119</v>
      </c>
      <c r="R63" s="181"/>
      <c r="S63" s="181"/>
      <c r="T63" s="181"/>
      <c r="U63" s="182"/>
      <c r="V63" s="180" t="s">
        <v>120</v>
      </c>
      <c r="W63" s="182"/>
      <c r="X63" s="180" t="s">
        <v>121</v>
      </c>
      <c r="Y63" s="181"/>
      <c r="Z63" s="183"/>
      <c r="AA63" s="9"/>
      <c r="AC63" s="184" t="s">
        <v>120</v>
      </c>
      <c r="AD63" s="184"/>
      <c r="AE63" s="184"/>
      <c r="AF63" s="184"/>
      <c r="AG63" s="184" t="s">
        <v>121</v>
      </c>
      <c r="AH63" s="184"/>
      <c r="AI63" s="184"/>
      <c r="AL63" s="94" t="s">
        <v>70</v>
      </c>
      <c r="AM63" s="94"/>
      <c r="AN63" s="94"/>
      <c r="AO63" s="94" t="s">
        <v>71</v>
      </c>
      <c r="AP63" s="94"/>
      <c r="AQ63" s="94"/>
      <c r="AR63" s="94" t="s">
        <v>70</v>
      </c>
      <c r="AS63" s="94"/>
      <c r="AT63" s="94"/>
      <c r="AU63" s="94" t="s">
        <v>71</v>
      </c>
      <c r="AV63" s="94"/>
      <c r="AW63" s="94"/>
    </row>
    <row r="64" spans="1:58">
      <c r="A64" s="8">
        <v>1</v>
      </c>
      <c r="B64" s="185" t="str">
        <f t="shared" ref="B64:B73" si="10">IF(ISNA(VLOOKUP(A64,$B$42:$L$59,3,FALSE)),"",VLOOKUP(A64,$B$42:$L$59,3,FALSE))</f>
        <v>医用テレメータ</v>
      </c>
      <c r="C64" s="186"/>
      <c r="D64" s="186"/>
      <c r="E64" s="186"/>
      <c r="F64" s="186"/>
      <c r="G64" s="186"/>
      <c r="H64" s="186"/>
      <c r="I64" s="186"/>
      <c r="J64" s="186"/>
      <c r="K64" s="186"/>
      <c r="L64" s="155">
        <v>80</v>
      </c>
      <c r="M64" s="156"/>
      <c r="N64" s="156"/>
      <c r="O64" s="156"/>
      <c r="P64" s="157"/>
      <c r="Q64" s="105">
        <v>40</v>
      </c>
      <c r="R64" s="105"/>
      <c r="S64" s="105"/>
      <c r="T64" s="105"/>
      <c r="U64" s="105"/>
      <c r="V64" s="192">
        <f>IF(L64="","",L64/(Q64+L64))</f>
        <v>0.66666666666666663</v>
      </c>
      <c r="W64" s="192"/>
      <c r="X64" s="193">
        <f>IF(L64="","",VLOOKUP(V64,$AC$64:$AI$67,5,TRUE))</f>
        <v>0.75</v>
      </c>
      <c r="Y64" s="194"/>
      <c r="Z64" s="195"/>
      <c r="AC64" s="184">
        <v>0</v>
      </c>
      <c r="AD64" s="184"/>
      <c r="AE64" s="184" t="s">
        <v>122</v>
      </c>
      <c r="AF64" s="184"/>
      <c r="AG64" s="196">
        <v>0.25</v>
      </c>
      <c r="AH64" s="197"/>
      <c r="AI64" s="197"/>
      <c r="AL64" s="174">
        <f t="shared" ref="AL64:AL73" si="11">IF(ISNA(VLOOKUP($A64,$B$42:$BD$59,50,FALSE)),"",VLOOKUP($A64,$B$42:$BD$59,50,FALSE))</f>
        <v>1200000</v>
      </c>
      <c r="AM64" s="174"/>
      <c r="AN64" s="174"/>
      <c r="AO64" s="174">
        <f t="shared" ref="AO64:AO73" si="12">IF(ISNA(VLOOKUP($A64,$B$42:$BD$59,53,FALSE)),"",VLOOKUP($A64,$B$42:$BD$59,53,FALSE))</f>
        <v>1200000</v>
      </c>
      <c r="AP64" s="174"/>
      <c r="AQ64" s="174"/>
      <c r="AR64" s="174">
        <f t="shared" ref="AR64:AR72" si="13">IF(L64,AL64*X64,"")</f>
        <v>900000</v>
      </c>
      <c r="AS64" s="174"/>
      <c r="AT64" s="174"/>
      <c r="AU64" s="174">
        <f t="shared" ref="AU64:AU72" si="14">IF(L64,AO64*X64,"")</f>
        <v>900000</v>
      </c>
      <c r="AV64" s="174"/>
      <c r="AW64" s="174"/>
    </row>
    <row r="65" spans="1:54" ht="13.5" customHeight="1">
      <c r="A65" s="8">
        <v>2</v>
      </c>
      <c r="B65" s="185" t="str">
        <f t="shared" si="10"/>
        <v>チルトテーブル</v>
      </c>
      <c r="C65" s="186"/>
      <c r="D65" s="186"/>
      <c r="E65" s="186"/>
      <c r="F65" s="186"/>
      <c r="G65" s="186"/>
      <c r="H65" s="186"/>
      <c r="I65" s="186"/>
      <c r="J65" s="186"/>
      <c r="K65" s="186"/>
      <c r="L65" s="155">
        <v>80</v>
      </c>
      <c r="M65" s="156"/>
      <c r="N65" s="156"/>
      <c r="O65" s="156"/>
      <c r="P65" s="157"/>
      <c r="Q65" s="105">
        <v>20</v>
      </c>
      <c r="R65" s="105"/>
      <c r="S65" s="105"/>
      <c r="T65" s="105"/>
      <c r="U65" s="105"/>
      <c r="V65" s="187">
        <f t="shared" ref="V65:V73" si="15">IF(L65="","",L65/(Q65+L65))</f>
        <v>0.8</v>
      </c>
      <c r="W65" s="188"/>
      <c r="X65" s="189">
        <f t="shared" ref="X65:X73" si="16">IF(L65="","",VLOOKUP(V65,$AC$64:$AI$67,5,TRUE))</f>
        <v>1</v>
      </c>
      <c r="Y65" s="190"/>
      <c r="Z65" s="191"/>
      <c r="AC65" s="184">
        <v>0.26</v>
      </c>
      <c r="AD65" s="184"/>
      <c r="AE65" s="184" t="s">
        <v>123</v>
      </c>
      <c r="AF65" s="184"/>
      <c r="AG65" s="198">
        <v>0.5</v>
      </c>
      <c r="AH65" s="199"/>
      <c r="AI65" s="200"/>
      <c r="AL65" s="174">
        <f t="shared" si="11"/>
        <v>900000</v>
      </c>
      <c r="AM65" s="174"/>
      <c r="AN65" s="174"/>
      <c r="AO65" s="174">
        <f t="shared" si="12"/>
        <v>900000</v>
      </c>
      <c r="AP65" s="174"/>
      <c r="AQ65" s="174"/>
      <c r="AR65" s="174">
        <f t="shared" si="13"/>
        <v>900000</v>
      </c>
      <c r="AS65" s="174"/>
      <c r="AT65" s="174"/>
      <c r="AU65" s="174">
        <f t="shared" si="14"/>
        <v>900000</v>
      </c>
      <c r="AV65" s="174"/>
      <c r="AW65" s="174"/>
    </row>
    <row r="66" spans="1:54" ht="13.5" customHeight="1">
      <c r="A66" s="8">
        <v>3</v>
      </c>
      <c r="B66" s="185" t="str">
        <f t="shared" si="10"/>
        <v>特殊浴槽</v>
      </c>
      <c r="C66" s="186"/>
      <c r="D66" s="186"/>
      <c r="E66" s="186"/>
      <c r="F66" s="186"/>
      <c r="G66" s="186"/>
      <c r="H66" s="186"/>
      <c r="I66" s="186"/>
      <c r="J66" s="186"/>
      <c r="K66" s="186"/>
      <c r="L66" s="155">
        <v>45</v>
      </c>
      <c r="M66" s="156"/>
      <c r="N66" s="156"/>
      <c r="O66" s="156"/>
      <c r="P66" s="157"/>
      <c r="Q66" s="105">
        <v>10</v>
      </c>
      <c r="R66" s="105"/>
      <c r="S66" s="105"/>
      <c r="T66" s="105"/>
      <c r="U66" s="105"/>
      <c r="V66" s="187">
        <f t="shared" si="15"/>
        <v>0.81818181818181823</v>
      </c>
      <c r="W66" s="188"/>
      <c r="X66" s="189">
        <f t="shared" si="16"/>
        <v>1</v>
      </c>
      <c r="Y66" s="190"/>
      <c r="Z66" s="191"/>
      <c r="AC66" s="184">
        <v>0.51</v>
      </c>
      <c r="AD66" s="184"/>
      <c r="AE66" s="184" t="s">
        <v>124</v>
      </c>
      <c r="AF66" s="184"/>
      <c r="AG66" s="196">
        <v>0.75</v>
      </c>
      <c r="AH66" s="197"/>
      <c r="AI66" s="197"/>
      <c r="AL66" s="174">
        <f t="shared" si="11"/>
        <v>2000000</v>
      </c>
      <c r="AM66" s="174"/>
      <c r="AN66" s="174"/>
      <c r="AO66" s="174">
        <f t="shared" si="12"/>
        <v>2000000</v>
      </c>
      <c r="AP66" s="174"/>
      <c r="AQ66" s="174"/>
      <c r="AR66" s="174">
        <f t="shared" si="13"/>
        <v>2000000</v>
      </c>
      <c r="AS66" s="174"/>
      <c r="AT66" s="174"/>
      <c r="AU66" s="174">
        <f t="shared" si="14"/>
        <v>2000000</v>
      </c>
      <c r="AV66" s="174"/>
      <c r="AW66" s="174"/>
    </row>
    <row r="67" spans="1:54" ht="13.5" customHeight="1">
      <c r="A67" s="8">
        <v>4</v>
      </c>
      <c r="B67" s="185" t="str">
        <f t="shared" si="10"/>
        <v/>
      </c>
      <c r="C67" s="186"/>
      <c r="D67" s="186"/>
      <c r="E67" s="186"/>
      <c r="F67" s="186"/>
      <c r="G67" s="186"/>
      <c r="H67" s="186"/>
      <c r="I67" s="186"/>
      <c r="J67" s="186"/>
      <c r="K67" s="186"/>
      <c r="L67" s="155"/>
      <c r="M67" s="156"/>
      <c r="N67" s="156"/>
      <c r="O67" s="156"/>
      <c r="P67" s="157"/>
      <c r="Q67" s="105"/>
      <c r="R67" s="105"/>
      <c r="S67" s="105"/>
      <c r="T67" s="105"/>
      <c r="U67" s="105"/>
      <c r="V67" s="187" t="str">
        <f t="shared" si="15"/>
        <v/>
      </c>
      <c r="W67" s="188"/>
      <c r="X67" s="189" t="str">
        <f t="shared" si="16"/>
        <v/>
      </c>
      <c r="Y67" s="190"/>
      <c r="Z67" s="191"/>
      <c r="AC67" s="184">
        <v>0.76</v>
      </c>
      <c r="AD67" s="184"/>
      <c r="AE67" s="184" t="s">
        <v>125</v>
      </c>
      <c r="AF67" s="184"/>
      <c r="AG67" s="201">
        <v>1</v>
      </c>
      <c r="AH67" s="202"/>
      <c r="AI67" s="203"/>
      <c r="AL67" s="174" t="str">
        <f t="shared" si="11"/>
        <v/>
      </c>
      <c r="AM67" s="174"/>
      <c r="AN67" s="174"/>
      <c r="AO67" s="174" t="str">
        <f t="shared" si="12"/>
        <v/>
      </c>
      <c r="AP67" s="174"/>
      <c r="AQ67" s="174"/>
      <c r="AR67" s="174" t="str">
        <f t="shared" si="13"/>
        <v/>
      </c>
      <c r="AS67" s="174"/>
      <c r="AT67" s="174"/>
      <c r="AU67" s="174" t="str">
        <f t="shared" si="14"/>
        <v/>
      </c>
      <c r="AV67" s="174"/>
      <c r="AW67" s="174"/>
    </row>
    <row r="68" spans="1:54" ht="13.5" customHeight="1">
      <c r="A68" s="8">
        <v>5</v>
      </c>
      <c r="B68" s="185" t="str">
        <f t="shared" si="10"/>
        <v/>
      </c>
      <c r="C68" s="186"/>
      <c r="D68" s="186"/>
      <c r="E68" s="186"/>
      <c r="F68" s="186"/>
      <c r="G68" s="186"/>
      <c r="H68" s="186"/>
      <c r="I68" s="186"/>
      <c r="J68" s="186"/>
      <c r="K68" s="186"/>
      <c r="L68" s="155"/>
      <c r="M68" s="156"/>
      <c r="N68" s="156"/>
      <c r="O68" s="156"/>
      <c r="P68" s="157"/>
      <c r="Q68" s="105"/>
      <c r="R68" s="105"/>
      <c r="S68" s="105"/>
      <c r="T68" s="105"/>
      <c r="U68" s="105"/>
      <c r="V68" s="187" t="str">
        <f t="shared" si="15"/>
        <v/>
      </c>
      <c r="W68" s="188"/>
      <c r="X68" s="189" t="str">
        <f t="shared" si="16"/>
        <v/>
      </c>
      <c r="Y68" s="190"/>
      <c r="Z68" s="191"/>
      <c r="AG68" s="10"/>
      <c r="AH68" s="11"/>
      <c r="AI68" s="11"/>
      <c r="AL68" s="174" t="str">
        <f t="shared" si="11"/>
        <v/>
      </c>
      <c r="AM68" s="174"/>
      <c r="AN68" s="174"/>
      <c r="AO68" s="174" t="str">
        <f t="shared" si="12"/>
        <v/>
      </c>
      <c r="AP68" s="174"/>
      <c r="AQ68" s="174"/>
      <c r="AR68" s="174" t="str">
        <f t="shared" si="13"/>
        <v/>
      </c>
      <c r="AS68" s="174"/>
      <c r="AT68" s="174"/>
      <c r="AU68" s="174" t="str">
        <f t="shared" si="14"/>
        <v/>
      </c>
      <c r="AV68" s="174"/>
      <c r="AW68" s="174"/>
    </row>
    <row r="69" spans="1:54" ht="13.5" customHeight="1">
      <c r="A69" s="8">
        <v>6</v>
      </c>
      <c r="B69" s="185" t="str">
        <f t="shared" si="10"/>
        <v/>
      </c>
      <c r="C69" s="186"/>
      <c r="D69" s="186"/>
      <c r="E69" s="186"/>
      <c r="F69" s="186"/>
      <c r="G69" s="186"/>
      <c r="H69" s="186"/>
      <c r="I69" s="186"/>
      <c r="J69" s="186"/>
      <c r="K69" s="186"/>
      <c r="L69" s="155"/>
      <c r="M69" s="156"/>
      <c r="N69" s="156"/>
      <c r="O69" s="156"/>
      <c r="P69" s="157"/>
      <c r="Q69" s="105"/>
      <c r="R69" s="105"/>
      <c r="S69" s="105"/>
      <c r="T69" s="105"/>
      <c r="U69" s="105"/>
      <c r="V69" s="187" t="str">
        <f t="shared" si="15"/>
        <v/>
      </c>
      <c r="W69" s="188"/>
      <c r="X69" s="189" t="str">
        <f t="shared" si="16"/>
        <v/>
      </c>
      <c r="Y69" s="190"/>
      <c r="Z69" s="191"/>
      <c r="AL69" s="174" t="str">
        <f t="shared" si="11"/>
        <v/>
      </c>
      <c r="AM69" s="174"/>
      <c r="AN69" s="174"/>
      <c r="AO69" s="174" t="str">
        <f t="shared" si="12"/>
        <v/>
      </c>
      <c r="AP69" s="174"/>
      <c r="AQ69" s="174"/>
      <c r="AR69" s="174" t="str">
        <f t="shared" si="13"/>
        <v/>
      </c>
      <c r="AS69" s="174"/>
      <c r="AT69" s="174"/>
      <c r="AU69" s="174" t="str">
        <f t="shared" si="14"/>
        <v/>
      </c>
      <c r="AV69" s="174"/>
      <c r="AW69" s="174"/>
    </row>
    <row r="70" spans="1:54" ht="13.5" customHeight="1">
      <c r="A70" s="8">
        <v>7</v>
      </c>
      <c r="B70" s="185" t="str">
        <f t="shared" si="10"/>
        <v/>
      </c>
      <c r="C70" s="186"/>
      <c r="D70" s="186"/>
      <c r="E70" s="186"/>
      <c r="F70" s="186"/>
      <c r="G70" s="186"/>
      <c r="H70" s="186"/>
      <c r="I70" s="186"/>
      <c r="J70" s="186"/>
      <c r="K70" s="186"/>
      <c r="L70" s="155"/>
      <c r="M70" s="156"/>
      <c r="N70" s="156"/>
      <c r="O70" s="156"/>
      <c r="P70" s="157"/>
      <c r="Q70" s="105"/>
      <c r="R70" s="105"/>
      <c r="S70" s="105"/>
      <c r="T70" s="105"/>
      <c r="U70" s="105"/>
      <c r="V70" s="187" t="str">
        <f t="shared" si="15"/>
        <v/>
      </c>
      <c r="W70" s="188"/>
      <c r="X70" s="189" t="str">
        <f t="shared" si="16"/>
        <v/>
      </c>
      <c r="Y70" s="190"/>
      <c r="Z70" s="191"/>
      <c r="AL70" s="174" t="str">
        <f t="shared" si="11"/>
        <v/>
      </c>
      <c r="AM70" s="174"/>
      <c r="AN70" s="174"/>
      <c r="AO70" s="174" t="str">
        <f t="shared" si="12"/>
        <v/>
      </c>
      <c r="AP70" s="174"/>
      <c r="AQ70" s="174"/>
      <c r="AR70" s="174" t="str">
        <f t="shared" si="13"/>
        <v/>
      </c>
      <c r="AS70" s="174"/>
      <c r="AT70" s="174"/>
      <c r="AU70" s="174" t="str">
        <f t="shared" si="14"/>
        <v/>
      </c>
      <c r="AV70" s="174"/>
      <c r="AW70" s="174"/>
    </row>
    <row r="71" spans="1:54" ht="13.5" customHeight="1">
      <c r="A71" s="8">
        <v>8</v>
      </c>
      <c r="B71" s="185" t="str">
        <f t="shared" si="10"/>
        <v/>
      </c>
      <c r="C71" s="186"/>
      <c r="D71" s="186"/>
      <c r="E71" s="186"/>
      <c r="F71" s="186"/>
      <c r="G71" s="186"/>
      <c r="H71" s="186"/>
      <c r="I71" s="186"/>
      <c r="J71" s="186"/>
      <c r="K71" s="186"/>
      <c r="L71" s="155"/>
      <c r="M71" s="156"/>
      <c r="N71" s="156"/>
      <c r="O71" s="156"/>
      <c r="P71" s="157"/>
      <c r="Q71" s="105"/>
      <c r="R71" s="105"/>
      <c r="S71" s="105"/>
      <c r="T71" s="105"/>
      <c r="U71" s="105"/>
      <c r="V71" s="187" t="str">
        <f t="shared" si="15"/>
        <v/>
      </c>
      <c r="W71" s="188"/>
      <c r="X71" s="189" t="str">
        <f t="shared" si="16"/>
        <v/>
      </c>
      <c r="Y71" s="190"/>
      <c r="Z71" s="191"/>
      <c r="AL71" s="174" t="str">
        <f t="shared" si="11"/>
        <v/>
      </c>
      <c r="AM71" s="174"/>
      <c r="AN71" s="174"/>
      <c r="AO71" s="174" t="str">
        <f t="shared" si="12"/>
        <v/>
      </c>
      <c r="AP71" s="174"/>
      <c r="AQ71" s="174"/>
      <c r="AR71" s="174" t="str">
        <f t="shared" si="13"/>
        <v/>
      </c>
      <c r="AS71" s="174"/>
      <c r="AT71" s="174"/>
      <c r="AU71" s="174" t="str">
        <f t="shared" si="14"/>
        <v/>
      </c>
      <c r="AV71" s="174"/>
      <c r="AW71" s="174"/>
    </row>
    <row r="72" spans="1:54" ht="13.5" customHeight="1">
      <c r="A72" s="8">
        <v>9</v>
      </c>
      <c r="B72" s="185" t="str">
        <f t="shared" si="10"/>
        <v/>
      </c>
      <c r="C72" s="186"/>
      <c r="D72" s="186"/>
      <c r="E72" s="186"/>
      <c r="F72" s="186"/>
      <c r="G72" s="186"/>
      <c r="H72" s="186"/>
      <c r="I72" s="186"/>
      <c r="J72" s="186"/>
      <c r="K72" s="186"/>
      <c r="L72" s="155"/>
      <c r="M72" s="156"/>
      <c r="N72" s="156"/>
      <c r="O72" s="156"/>
      <c r="P72" s="157"/>
      <c r="Q72" s="105"/>
      <c r="R72" s="105"/>
      <c r="S72" s="105"/>
      <c r="T72" s="105"/>
      <c r="U72" s="105"/>
      <c r="V72" s="187" t="str">
        <f t="shared" si="15"/>
        <v/>
      </c>
      <c r="W72" s="188"/>
      <c r="X72" s="189" t="str">
        <f t="shared" si="16"/>
        <v/>
      </c>
      <c r="Y72" s="190"/>
      <c r="Z72" s="191"/>
      <c r="AL72" s="174" t="str">
        <f t="shared" si="11"/>
        <v/>
      </c>
      <c r="AM72" s="174"/>
      <c r="AN72" s="174"/>
      <c r="AO72" s="174" t="str">
        <f t="shared" si="12"/>
        <v/>
      </c>
      <c r="AP72" s="174"/>
      <c r="AQ72" s="174"/>
      <c r="AR72" s="174" t="str">
        <f t="shared" si="13"/>
        <v/>
      </c>
      <c r="AS72" s="174"/>
      <c r="AT72" s="174"/>
      <c r="AU72" s="174" t="str">
        <f t="shared" si="14"/>
        <v/>
      </c>
      <c r="AV72" s="174"/>
      <c r="AW72" s="174"/>
    </row>
    <row r="73" spans="1:54" ht="17.25" thickBot="1">
      <c r="A73" s="8">
        <v>10</v>
      </c>
      <c r="B73" s="204" t="str">
        <f t="shared" si="10"/>
        <v/>
      </c>
      <c r="C73" s="205"/>
      <c r="D73" s="205"/>
      <c r="E73" s="205"/>
      <c r="F73" s="205"/>
      <c r="G73" s="205"/>
      <c r="H73" s="205"/>
      <c r="I73" s="205"/>
      <c r="J73" s="205"/>
      <c r="K73" s="205"/>
      <c r="L73" s="206"/>
      <c r="M73" s="207"/>
      <c r="N73" s="207"/>
      <c r="O73" s="207"/>
      <c r="P73" s="208"/>
      <c r="Q73" s="209"/>
      <c r="R73" s="209"/>
      <c r="S73" s="209"/>
      <c r="T73" s="209"/>
      <c r="U73" s="209"/>
      <c r="V73" s="210" t="str">
        <f t="shared" si="15"/>
        <v/>
      </c>
      <c r="W73" s="211"/>
      <c r="X73" s="212" t="str">
        <f t="shared" si="16"/>
        <v/>
      </c>
      <c r="Y73" s="213"/>
      <c r="Z73" s="214"/>
      <c r="AL73" s="174" t="str">
        <f t="shared" si="11"/>
        <v/>
      </c>
      <c r="AM73" s="174"/>
      <c r="AN73" s="174"/>
      <c r="AO73" s="174" t="str">
        <f t="shared" si="12"/>
        <v/>
      </c>
      <c r="AP73" s="174"/>
      <c r="AQ73" s="174"/>
      <c r="AR73" s="174" t="str">
        <f>IF(L73,AL73*X73,"")</f>
        <v/>
      </c>
      <c r="AS73" s="174"/>
      <c r="AT73" s="174"/>
      <c r="AU73" s="174" t="str">
        <f>IF(L73,AO73*X73,"")</f>
        <v/>
      </c>
      <c r="AV73" s="174"/>
      <c r="AW73" s="174"/>
    </row>
    <row r="74" spans="1:54">
      <c r="A74" s="8"/>
      <c r="B74" s="12"/>
      <c r="C74" s="12"/>
      <c r="D74" s="12"/>
      <c r="E74" s="12"/>
      <c r="F74" s="12"/>
      <c r="G74" s="12"/>
      <c r="H74" s="12"/>
      <c r="I74" s="12"/>
      <c r="J74" s="12"/>
      <c r="K74" s="12"/>
      <c r="L74" s="6"/>
      <c r="M74" s="6"/>
      <c r="N74" s="6"/>
      <c r="O74" s="6"/>
      <c r="P74" s="6"/>
      <c r="Q74" s="6"/>
      <c r="R74" s="6"/>
      <c r="S74" s="6"/>
      <c r="T74" s="6"/>
      <c r="U74" s="6"/>
      <c r="V74" s="13"/>
      <c r="W74" s="13"/>
      <c r="X74" s="14"/>
      <c r="Y74" s="14"/>
      <c r="Z74" s="14"/>
    </row>
    <row r="75" spans="1:54" s="8" customFormat="1" ht="15" customHeight="1">
      <c r="B75" s="84" t="s">
        <v>126</v>
      </c>
    </row>
    <row r="76" spans="1:54" s="8" customFormat="1" ht="4.5" customHeight="1"/>
    <row r="77" spans="1:54" s="8" customFormat="1" ht="15" customHeight="1">
      <c r="B77" s="179" t="s">
        <v>117</v>
      </c>
      <c r="C77" s="108"/>
      <c r="D77" s="108"/>
      <c r="E77" s="108"/>
      <c r="F77" s="108"/>
      <c r="G77" s="108"/>
      <c r="H77" s="108"/>
      <c r="I77" s="108"/>
      <c r="J77" s="108"/>
      <c r="K77" s="109"/>
      <c r="L77" s="110" t="s">
        <v>127</v>
      </c>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3"/>
    </row>
    <row r="78" spans="1:54" s="8" customFormat="1" ht="12.95" customHeight="1">
      <c r="B78" s="215" t="str">
        <f>B64</f>
        <v>医用テレメータ</v>
      </c>
      <c r="C78" s="216"/>
      <c r="D78" s="216"/>
      <c r="E78" s="216"/>
      <c r="F78" s="216"/>
      <c r="G78" s="216"/>
      <c r="H78" s="216"/>
      <c r="I78" s="216"/>
      <c r="J78" s="216"/>
      <c r="K78" s="217"/>
      <c r="L78" s="224" t="s">
        <v>128</v>
      </c>
      <c r="M78" s="225"/>
      <c r="N78" s="225"/>
      <c r="O78" s="225"/>
      <c r="P78" s="225"/>
      <c r="Q78" s="225"/>
      <c r="R78" s="225"/>
      <c r="S78" s="225"/>
      <c r="T78" s="225"/>
      <c r="U78" s="225"/>
      <c r="V78" s="225"/>
      <c r="W78" s="224" t="s">
        <v>129</v>
      </c>
      <c r="X78" s="225"/>
      <c r="Y78" s="225"/>
      <c r="Z78" s="225"/>
      <c r="AA78" s="224" t="s">
        <v>130</v>
      </c>
      <c r="AB78" s="225"/>
      <c r="AC78" s="225"/>
      <c r="AD78" s="226"/>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8"/>
      <c r="BB78" s="8" t="s">
        <v>129</v>
      </c>
    </row>
    <row r="79" spans="1:54" s="8" customFormat="1" ht="15" customHeight="1">
      <c r="B79" s="218"/>
      <c r="C79" s="219"/>
      <c r="D79" s="219"/>
      <c r="E79" s="219"/>
      <c r="F79" s="219"/>
      <c r="G79" s="219"/>
      <c r="H79" s="219"/>
      <c r="I79" s="219"/>
      <c r="J79" s="219"/>
      <c r="K79" s="220"/>
      <c r="L79" s="229" t="s">
        <v>131</v>
      </c>
      <c r="M79" s="230"/>
      <c r="N79" s="230"/>
      <c r="O79" s="230"/>
      <c r="P79" s="231"/>
      <c r="Q79" s="235" t="s">
        <v>132</v>
      </c>
      <c r="R79" s="236"/>
      <c r="S79" s="236"/>
      <c r="T79" s="237"/>
      <c r="U79" s="241" t="s">
        <v>133</v>
      </c>
      <c r="V79" s="242"/>
      <c r="W79" s="243"/>
      <c r="X79" s="247" t="s">
        <v>134</v>
      </c>
      <c r="Y79" s="248"/>
      <c r="Z79" s="249"/>
      <c r="AA79" s="241" t="s">
        <v>135</v>
      </c>
      <c r="AB79" s="253"/>
      <c r="AC79" s="254"/>
      <c r="AD79" s="258" t="s">
        <v>136</v>
      </c>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60"/>
      <c r="BB79" s="8" t="s">
        <v>137</v>
      </c>
    </row>
    <row r="80" spans="1:54" s="8" customFormat="1" ht="26.1" customHeight="1">
      <c r="B80" s="221"/>
      <c r="C80" s="222"/>
      <c r="D80" s="222"/>
      <c r="E80" s="222"/>
      <c r="F80" s="222"/>
      <c r="G80" s="222"/>
      <c r="H80" s="222"/>
      <c r="I80" s="222"/>
      <c r="J80" s="222"/>
      <c r="K80" s="223"/>
      <c r="L80" s="232"/>
      <c r="M80" s="233"/>
      <c r="N80" s="233"/>
      <c r="O80" s="233"/>
      <c r="P80" s="234"/>
      <c r="Q80" s="238"/>
      <c r="R80" s="239"/>
      <c r="S80" s="239"/>
      <c r="T80" s="240"/>
      <c r="U80" s="244"/>
      <c r="V80" s="245"/>
      <c r="W80" s="246"/>
      <c r="X80" s="250"/>
      <c r="Y80" s="251"/>
      <c r="Z80" s="252"/>
      <c r="AA80" s="255"/>
      <c r="AB80" s="256"/>
      <c r="AC80" s="257"/>
      <c r="AD80" s="261"/>
      <c r="AE80" s="262"/>
      <c r="AF80" s="262"/>
      <c r="AG80" s="262"/>
      <c r="AH80" s="262"/>
      <c r="AI80" s="262"/>
      <c r="AJ80" s="262"/>
      <c r="AK80" s="262"/>
      <c r="AL80" s="262"/>
      <c r="AM80" s="262"/>
      <c r="AN80" s="262"/>
      <c r="AO80" s="262"/>
      <c r="AP80" s="262"/>
      <c r="AQ80" s="262"/>
      <c r="AR80" s="262"/>
      <c r="AS80" s="262"/>
      <c r="AT80" s="262"/>
      <c r="AU80" s="262"/>
      <c r="AV80" s="262"/>
      <c r="AW80" s="262"/>
      <c r="AX80" s="262"/>
      <c r="AY80" s="262"/>
      <c r="AZ80" s="263"/>
    </row>
    <row r="81" spans="2:54" s="8" customFormat="1" ht="12.95" customHeight="1">
      <c r="B81" s="215" t="str">
        <f>B65</f>
        <v>チルトテーブル</v>
      </c>
      <c r="C81" s="216"/>
      <c r="D81" s="216"/>
      <c r="E81" s="216"/>
      <c r="F81" s="216"/>
      <c r="G81" s="216"/>
      <c r="H81" s="216"/>
      <c r="I81" s="216"/>
      <c r="J81" s="216"/>
      <c r="K81" s="217"/>
      <c r="L81" s="224" t="s">
        <v>128</v>
      </c>
      <c r="M81" s="225"/>
      <c r="N81" s="225"/>
      <c r="O81" s="225"/>
      <c r="P81" s="225"/>
      <c r="Q81" s="225"/>
      <c r="R81" s="225"/>
      <c r="S81" s="225"/>
      <c r="T81" s="225"/>
      <c r="U81" s="225"/>
      <c r="V81" s="225"/>
      <c r="W81" s="224" t="s">
        <v>137</v>
      </c>
      <c r="X81" s="225"/>
      <c r="Y81" s="225"/>
      <c r="Z81" s="225"/>
      <c r="AA81" s="224" t="s">
        <v>130</v>
      </c>
      <c r="AB81" s="225"/>
      <c r="AC81" s="225"/>
      <c r="AD81" s="226" t="s">
        <v>138</v>
      </c>
      <c r="AE81" s="227"/>
      <c r="AF81" s="227"/>
      <c r="AG81" s="227"/>
      <c r="AH81" s="227"/>
      <c r="AI81" s="227"/>
      <c r="AJ81" s="227"/>
      <c r="AK81" s="227"/>
      <c r="AL81" s="227"/>
      <c r="AM81" s="227"/>
      <c r="AN81" s="227"/>
      <c r="AO81" s="227"/>
      <c r="AP81" s="227"/>
      <c r="AQ81" s="227"/>
      <c r="AR81" s="227"/>
      <c r="AS81" s="227"/>
      <c r="AT81" s="227"/>
      <c r="AU81" s="227"/>
      <c r="AV81" s="227"/>
      <c r="AW81" s="227"/>
      <c r="AX81" s="227"/>
      <c r="AY81" s="227"/>
      <c r="AZ81" s="228"/>
      <c r="BB81" s="8" t="s">
        <v>134</v>
      </c>
    </row>
    <row r="82" spans="2:54" s="8" customFormat="1" ht="15" customHeight="1">
      <c r="B82" s="218"/>
      <c r="C82" s="219"/>
      <c r="D82" s="219"/>
      <c r="E82" s="219"/>
      <c r="F82" s="219"/>
      <c r="G82" s="219"/>
      <c r="H82" s="219"/>
      <c r="I82" s="219"/>
      <c r="J82" s="219"/>
      <c r="K82" s="220"/>
      <c r="L82" s="229" t="s">
        <v>131</v>
      </c>
      <c r="M82" s="230"/>
      <c r="N82" s="230"/>
      <c r="O82" s="230"/>
      <c r="P82" s="231"/>
      <c r="Q82" s="235" t="s">
        <v>139</v>
      </c>
      <c r="R82" s="236"/>
      <c r="S82" s="236"/>
      <c r="T82" s="237"/>
      <c r="U82" s="241" t="s">
        <v>133</v>
      </c>
      <c r="V82" s="242"/>
      <c r="W82" s="243"/>
      <c r="X82" s="247" t="s">
        <v>140</v>
      </c>
      <c r="Y82" s="248"/>
      <c r="Z82" s="249"/>
      <c r="AA82" s="241" t="s">
        <v>135</v>
      </c>
      <c r="AB82" s="253"/>
      <c r="AC82" s="254"/>
      <c r="AD82" s="258" t="s">
        <v>141</v>
      </c>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60"/>
      <c r="BB82" s="8" t="s">
        <v>140</v>
      </c>
    </row>
    <row r="83" spans="2:54" s="8" customFormat="1" ht="26.1" customHeight="1">
      <c r="B83" s="221"/>
      <c r="C83" s="222"/>
      <c r="D83" s="222"/>
      <c r="E83" s="222"/>
      <c r="F83" s="222"/>
      <c r="G83" s="222"/>
      <c r="H83" s="222"/>
      <c r="I83" s="222"/>
      <c r="J83" s="222"/>
      <c r="K83" s="223"/>
      <c r="L83" s="232"/>
      <c r="M83" s="233"/>
      <c r="N83" s="233"/>
      <c r="O83" s="233"/>
      <c r="P83" s="234"/>
      <c r="Q83" s="238"/>
      <c r="R83" s="239"/>
      <c r="S83" s="239"/>
      <c r="T83" s="240"/>
      <c r="U83" s="244"/>
      <c r="V83" s="245"/>
      <c r="W83" s="246"/>
      <c r="X83" s="250"/>
      <c r="Y83" s="251"/>
      <c r="Z83" s="252"/>
      <c r="AA83" s="255"/>
      <c r="AB83" s="256"/>
      <c r="AC83" s="257"/>
      <c r="AD83" s="261"/>
      <c r="AE83" s="262"/>
      <c r="AF83" s="262"/>
      <c r="AG83" s="262"/>
      <c r="AH83" s="262"/>
      <c r="AI83" s="262"/>
      <c r="AJ83" s="262"/>
      <c r="AK83" s="262"/>
      <c r="AL83" s="262"/>
      <c r="AM83" s="262"/>
      <c r="AN83" s="262"/>
      <c r="AO83" s="262"/>
      <c r="AP83" s="262"/>
      <c r="AQ83" s="262"/>
      <c r="AR83" s="262"/>
      <c r="AS83" s="262"/>
      <c r="AT83" s="262"/>
      <c r="AU83" s="262"/>
      <c r="AV83" s="262"/>
      <c r="AW83" s="262"/>
      <c r="AX83" s="262"/>
      <c r="AY83" s="262"/>
      <c r="AZ83" s="263"/>
      <c r="BB83" s="8" t="s">
        <v>142</v>
      </c>
    </row>
    <row r="84" spans="2:54" s="8" customFormat="1" ht="12.95" customHeight="1">
      <c r="B84" s="215" t="str">
        <f>B66</f>
        <v>特殊浴槽</v>
      </c>
      <c r="C84" s="216"/>
      <c r="D84" s="216"/>
      <c r="E84" s="216"/>
      <c r="F84" s="216"/>
      <c r="G84" s="216"/>
      <c r="H84" s="216"/>
      <c r="I84" s="216"/>
      <c r="J84" s="216"/>
      <c r="K84" s="217"/>
      <c r="L84" s="224" t="s">
        <v>128</v>
      </c>
      <c r="M84" s="225"/>
      <c r="N84" s="225"/>
      <c r="O84" s="225"/>
      <c r="P84" s="225"/>
      <c r="Q84" s="225"/>
      <c r="R84" s="225"/>
      <c r="S84" s="225"/>
      <c r="T84" s="225"/>
      <c r="U84" s="225"/>
      <c r="V84" s="225"/>
      <c r="W84" s="224" t="s">
        <v>137</v>
      </c>
      <c r="X84" s="225"/>
      <c r="Y84" s="225"/>
      <c r="Z84" s="225"/>
      <c r="AA84" s="224" t="s">
        <v>130</v>
      </c>
      <c r="AB84" s="225"/>
      <c r="AC84" s="225"/>
      <c r="AD84" s="226" t="s">
        <v>143</v>
      </c>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8"/>
    </row>
    <row r="85" spans="2:54" s="8" customFormat="1" ht="15" customHeight="1">
      <c r="B85" s="218"/>
      <c r="C85" s="219"/>
      <c r="D85" s="219"/>
      <c r="E85" s="219"/>
      <c r="F85" s="219"/>
      <c r="G85" s="219"/>
      <c r="H85" s="219"/>
      <c r="I85" s="219"/>
      <c r="J85" s="219"/>
      <c r="K85" s="220"/>
      <c r="L85" s="229" t="s">
        <v>131</v>
      </c>
      <c r="M85" s="230"/>
      <c r="N85" s="230"/>
      <c r="O85" s="230"/>
      <c r="P85" s="231"/>
      <c r="Q85" s="235" t="s">
        <v>144</v>
      </c>
      <c r="R85" s="236"/>
      <c r="S85" s="236"/>
      <c r="T85" s="237"/>
      <c r="U85" s="241" t="s">
        <v>133</v>
      </c>
      <c r="V85" s="242"/>
      <c r="W85" s="243"/>
      <c r="X85" s="247" t="s">
        <v>142</v>
      </c>
      <c r="Y85" s="248"/>
      <c r="Z85" s="249"/>
      <c r="AA85" s="241" t="s">
        <v>135</v>
      </c>
      <c r="AB85" s="253"/>
      <c r="AC85" s="254"/>
      <c r="AD85" s="258" t="s">
        <v>145</v>
      </c>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60"/>
    </row>
    <row r="86" spans="2:54" s="8" customFormat="1" ht="26.1" customHeight="1">
      <c r="B86" s="221"/>
      <c r="C86" s="222"/>
      <c r="D86" s="222"/>
      <c r="E86" s="222"/>
      <c r="F86" s="222"/>
      <c r="G86" s="222"/>
      <c r="H86" s="222"/>
      <c r="I86" s="222"/>
      <c r="J86" s="222"/>
      <c r="K86" s="223"/>
      <c r="L86" s="232"/>
      <c r="M86" s="233"/>
      <c r="N86" s="233"/>
      <c r="O86" s="233"/>
      <c r="P86" s="234"/>
      <c r="Q86" s="238"/>
      <c r="R86" s="239"/>
      <c r="S86" s="239"/>
      <c r="T86" s="240"/>
      <c r="U86" s="244"/>
      <c r="V86" s="245"/>
      <c r="W86" s="246"/>
      <c r="X86" s="250"/>
      <c r="Y86" s="251"/>
      <c r="Z86" s="252"/>
      <c r="AA86" s="255"/>
      <c r="AB86" s="256"/>
      <c r="AC86" s="257"/>
      <c r="AD86" s="261"/>
      <c r="AE86" s="262"/>
      <c r="AF86" s="262"/>
      <c r="AG86" s="262"/>
      <c r="AH86" s="262"/>
      <c r="AI86" s="262"/>
      <c r="AJ86" s="262"/>
      <c r="AK86" s="262"/>
      <c r="AL86" s="262"/>
      <c r="AM86" s="262"/>
      <c r="AN86" s="262"/>
      <c r="AO86" s="262"/>
      <c r="AP86" s="262"/>
      <c r="AQ86" s="262"/>
      <c r="AR86" s="262"/>
      <c r="AS86" s="262"/>
      <c r="AT86" s="262"/>
      <c r="AU86" s="262"/>
      <c r="AV86" s="262"/>
      <c r="AW86" s="262"/>
      <c r="AX86" s="262"/>
      <c r="AY86" s="262"/>
      <c r="AZ86" s="263"/>
    </row>
    <row r="87" spans="2:54" s="8" customFormat="1" ht="12.95" customHeight="1">
      <c r="B87" s="215" t="str">
        <f>B67</f>
        <v/>
      </c>
      <c r="C87" s="216"/>
      <c r="D87" s="216"/>
      <c r="E87" s="216"/>
      <c r="F87" s="216"/>
      <c r="G87" s="216"/>
      <c r="H87" s="216"/>
      <c r="I87" s="216"/>
      <c r="J87" s="216"/>
      <c r="K87" s="217"/>
      <c r="L87" s="224" t="s">
        <v>128</v>
      </c>
      <c r="M87" s="225"/>
      <c r="N87" s="225"/>
      <c r="O87" s="225"/>
      <c r="P87" s="225"/>
      <c r="Q87" s="225"/>
      <c r="R87" s="225"/>
      <c r="S87" s="225"/>
      <c r="T87" s="225"/>
      <c r="U87" s="225"/>
      <c r="V87" s="225"/>
      <c r="W87" s="224"/>
      <c r="X87" s="225"/>
      <c r="Y87" s="225"/>
      <c r="Z87" s="225"/>
      <c r="AA87" s="224" t="s">
        <v>130</v>
      </c>
      <c r="AB87" s="225"/>
      <c r="AC87" s="225"/>
      <c r="AD87" s="226"/>
      <c r="AE87" s="227"/>
      <c r="AF87" s="227"/>
      <c r="AG87" s="227"/>
      <c r="AH87" s="227"/>
      <c r="AI87" s="227"/>
      <c r="AJ87" s="227"/>
      <c r="AK87" s="227"/>
      <c r="AL87" s="227"/>
      <c r="AM87" s="227"/>
      <c r="AN87" s="227"/>
      <c r="AO87" s="227"/>
      <c r="AP87" s="227"/>
      <c r="AQ87" s="227"/>
      <c r="AR87" s="227"/>
      <c r="AS87" s="227"/>
      <c r="AT87" s="227"/>
      <c r="AU87" s="227"/>
      <c r="AV87" s="227"/>
      <c r="AW87" s="227"/>
      <c r="AX87" s="227"/>
      <c r="AY87" s="227"/>
      <c r="AZ87" s="228"/>
    </row>
    <row r="88" spans="2:54" s="8" customFormat="1" ht="15" customHeight="1">
      <c r="B88" s="218"/>
      <c r="C88" s="219"/>
      <c r="D88" s="219"/>
      <c r="E88" s="219"/>
      <c r="F88" s="219"/>
      <c r="G88" s="219"/>
      <c r="H88" s="219"/>
      <c r="I88" s="219"/>
      <c r="J88" s="219"/>
      <c r="K88" s="220"/>
      <c r="L88" s="229" t="s">
        <v>131</v>
      </c>
      <c r="M88" s="230"/>
      <c r="N88" s="230"/>
      <c r="O88" s="230"/>
      <c r="P88" s="231"/>
      <c r="Q88" s="235"/>
      <c r="R88" s="236"/>
      <c r="S88" s="236"/>
      <c r="T88" s="237"/>
      <c r="U88" s="241" t="s">
        <v>133</v>
      </c>
      <c r="V88" s="242"/>
      <c r="W88" s="243"/>
      <c r="X88" s="247"/>
      <c r="Y88" s="248"/>
      <c r="Z88" s="249"/>
      <c r="AA88" s="241" t="s">
        <v>135</v>
      </c>
      <c r="AB88" s="253"/>
      <c r="AC88" s="254"/>
      <c r="AD88" s="258"/>
      <c r="AE88" s="259"/>
      <c r="AF88" s="259"/>
      <c r="AG88" s="259"/>
      <c r="AH88" s="259"/>
      <c r="AI88" s="259"/>
      <c r="AJ88" s="259"/>
      <c r="AK88" s="259"/>
      <c r="AL88" s="259"/>
      <c r="AM88" s="259"/>
      <c r="AN88" s="259"/>
      <c r="AO88" s="259"/>
      <c r="AP88" s="259"/>
      <c r="AQ88" s="259"/>
      <c r="AR88" s="259"/>
      <c r="AS88" s="259"/>
      <c r="AT88" s="259"/>
      <c r="AU88" s="259"/>
      <c r="AV88" s="259"/>
      <c r="AW88" s="259"/>
      <c r="AX88" s="259"/>
      <c r="AY88" s="259"/>
      <c r="AZ88" s="260"/>
    </row>
    <row r="89" spans="2:54" s="8" customFormat="1" ht="26.1" customHeight="1">
      <c r="B89" s="221"/>
      <c r="C89" s="222"/>
      <c r="D89" s="222"/>
      <c r="E89" s="222"/>
      <c r="F89" s="222"/>
      <c r="G89" s="222"/>
      <c r="H89" s="222"/>
      <c r="I89" s="222"/>
      <c r="J89" s="222"/>
      <c r="K89" s="223"/>
      <c r="L89" s="232"/>
      <c r="M89" s="233"/>
      <c r="N89" s="233"/>
      <c r="O89" s="233"/>
      <c r="P89" s="234"/>
      <c r="Q89" s="238"/>
      <c r="R89" s="239"/>
      <c r="S89" s="239"/>
      <c r="T89" s="240"/>
      <c r="U89" s="244"/>
      <c r="V89" s="245"/>
      <c r="W89" s="246"/>
      <c r="X89" s="250"/>
      <c r="Y89" s="251"/>
      <c r="Z89" s="252"/>
      <c r="AA89" s="255"/>
      <c r="AB89" s="256"/>
      <c r="AC89" s="257"/>
      <c r="AD89" s="261"/>
      <c r="AE89" s="262"/>
      <c r="AF89" s="262"/>
      <c r="AG89" s="262"/>
      <c r="AH89" s="262"/>
      <c r="AI89" s="262"/>
      <c r="AJ89" s="262"/>
      <c r="AK89" s="262"/>
      <c r="AL89" s="262"/>
      <c r="AM89" s="262"/>
      <c r="AN89" s="262"/>
      <c r="AO89" s="262"/>
      <c r="AP89" s="262"/>
      <c r="AQ89" s="262"/>
      <c r="AR89" s="262"/>
      <c r="AS89" s="262"/>
      <c r="AT89" s="262"/>
      <c r="AU89" s="262"/>
      <c r="AV89" s="262"/>
      <c r="AW89" s="262"/>
      <c r="AX89" s="262"/>
      <c r="AY89" s="262"/>
      <c r="AZ89" s="263"/>
    </row>
    <row r="90" spans="2:54" s="8" customFormat="1" ht="12.95" customHeight="1">
      <c r="B90" s="215" t="str">
        <f>B68</f>
        <v/>
      </c>
      <c r="C90" s="216"/>
      <c r="D90" s="216"/>
      <c r="E90" s="216"/>
      <c r="F90" s="216"/>
      <c r="G90" s="216"/>
      <c r="H90" s="216"/>
      <c r="I90" s="216"/>
      <c r="J90" s="216"/>
      <c r="K90" s="217"/>
      <c r="L90" s="224" t="s">
        <v>128</v>
      </c>
      <c r="M90" s="225"/>
      <c r="N90" s="225"/>
      <c r="O90" s="225"/>
      <c r="P90" s="225"/>
      <c r="Q90" s="225"/>
      <c r="R90" s="225"/>
      <c r="S90" s="225"/>
      <c r="T90" s="225"/>
      <c r="U90" s="225"/>
      <c r="V90" s="225"/>
      <c r="W90" s="224"/>
      <c r="X90" s="225"/>
      <c r="Y90" s="225"/>
      <c r="Z90" s="225"/>
      <c r="AA90" s="224" t="s">
        <v>130</v>
      </c>
      <c r="AB90" s="225"/>
      <c r="AC90" s="225"/>
      <c r="AD90" s="226"/>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8"/>
    </row>
    <row r="91" spans="2:54" s="8" customFormat="1" ht="15" customHeight="1">
      <c r="B91" s="218"/>
      <c r="C91" s="219"/>
      <c r="D91" s="219"/>
      <c r="E91" s="219"/>
      <c r="F91" s="219"/>
      <c r="G91" s="219"/>
      <c r="H91" s="219"/>
      <c r="I91" s="219"/>
      <c r="J91" s="219"/>
      <c r="K91" s="220"/>
      <c r="L91" s="229" t="s">
        <v>131</v>
      </c>
      <c r="M91" s="230"/>
      <c r="N91" s="230"/>
      <c r="O91" s="230"/>
      <c r="P91" s="231"/>
      <c r="Q91" s="235"/>
      <c r="R91" s="236"/>
      <c r="S91" s="236"/>
      <c r="T91" s="237"/>
      <c r="U91" s="241" t="s">
        <v>133</v>
      </c>
      <c r="V91" s="242"/>
      <c r="W91" s="243"/>
      <c r="X91" s="247"/>
      <c r="Y91" s="248"/>
      <c r="Z91" s="249"/>
      <c r="AA91" s="241" t="s">
        <v>135</v>
      </c>
      <c r="AB91" s="253"/>
      <c r="AC91" s="254"/>
      <c r="AD91" s="258"/>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260"/>
    </row>
    <row r="92" spans="2:54" s="8" customFormat="1" ht="26.1" customHeight="1">
      <c r="B92" s="221"/>
      <c r="C92" s="222"/>
      <c r="D92" s="222"/>
      <c r="E92" s="222"/>
      <c r="F92" s="222"/>
      <c r="G92" s="222"/>
      <c r="H92" s="222"/>
      <c r="I92" s="222"/>
      <c r="J92" s="222"/>
      <c r="K92" s="223"/>
      <c r="L92" s="232"/>
      <c r="M92" s="233"/>
      <c r="N92" s="233"/>
      <c r="O92" s="233"/>
      <c r="P92" s="234"/>
      <c r="Q92" s="238"/>
      <c r="R92" s="239"/>
      <c r="S92" s="239"/>
      <c r="T92" s="240"/>
      <c r="U92" s="244"/>
      <c r="V92" s="245"/>
      <c r="W92" s="246"/>
      <c r="X92" s="250"/>
      <c r="Y92" s="251"/>
      <c r="Z92" s="252"/>
      <c r="AA92" s="255"/>
      <c r="AB92" s="256"/>
      <c r="AC92" s="257"/>
      <c r="AD92" s="261"/>
      <c r="AE92" s="262"/>
      <c r="AF92" s="262"/>
      <c r="AG92" s="262"/>
      <c r="AH92" s="262"/>
      <c r="AI92" s="262"/>
      <c r="AJ92" s="262"/>
      <c r="AK92" s="262"/>
      <c r="AL92" s="262"/>
      <c r="AM92" s="262"/>
      <c r="AN92" s="262"/>
      <c r="AO92" s="262"/>
      <c r="AP92" s="262"/>
      <c r="AQ92" s="262"/>
      <c r="AR92" s="262"/>
      <c r="AS92" s="262"/>
      <c r="AT92" s="262"/>
      <c r="AU92" s="262"/>
      <c r="AV92" s="262"/>
      <c r="AW92" s="262"/>
      <c r="AX92" s="262"/>
      <c r="AY92" s="262"/>
      <c r="AZ92" s="263"/>
    </row>
    <row r="93" spans="2:54" s="8" customFormat="1" ht="12.95" customHeight="1">
      <c r="B93" s="215" t="str">
        <f>B69</f>
        <v/>
      </c>
      <c r="C93" s="216"/>
      <c r="D93" s="216"/>
      <c r="E93" s="216"/>
      <c r="F93" s="216"/>
      <c r="G93" s="216"/>
      <c r="H93" s="216"/>
      <c r="I93" s="216"/>
      <c r="J93" s="216"/>
      <c r="K93" s="217"/>
      <c r="L93" s="224" t="s">
        <v>128</v>
      </c>
      <c r="M93" s="225"/>
      <c r="N93" s="225"/>
      <c r="O93" s="225"/>
      <c r="P93" s="225"/>
      <c r="Q93" s="225"/>
      <c r="R93" s="225"/>
      <c r="S93" s="225"/>
      <c r="T93" s="225"/>
      <c r="U93" s="225"/>
      <c r="V93" s="225"/>
      <c r="W93" s="224"/>
      <c r="X93" s="225"/>
      <c r="Y93" s="225"/>
      <c r="Z93" s="225"/>
      <c r="AA93" s="224" t="s">
        <v>130</v>
      </c>
      <c r="AB93" s="225"/>
      <c r="AC93" s="225"/>
      <c r="AD93" s="226"/>
      <c r="AE93" s="227"/>
      <c r="AF93" s="227"/>
      <c r="AG93" s="227"/>
      <c r="AH93" s="227"/>
      <c r="AI93" s="227"/>
      <c r="AJ93" s="227"/>
      <c r="AK93" s="227"/>
      <c r="AL93" s="227"/>
      <c r="AM93" s="227"/>
      <c r="AN93" s="227"/>
      <c r="AO93" s="227"/>
      <c r="AP93" s="227"/>
      <c r="AQ93" s="227"/>
      <c r="AR93" s="227"/>
      <c r="AS93" s="227"/>
      <c r="AT93" s="227"/>
      <c r="AU93" s="227"/>
      <c r="AV93" s="227"/>
      <c r="AW93" s="227"/>
      <c r="AX93" s="227"/>
      <c r="AY93" s="227"/>
      <c r="AZ93" s="228"/>
    </row>
    <row r="94" spans="2:54" s="8" customFormat="1" ht="15" customHeight="1">
      <c r="B94" s="218"/>
      <c r="C94" s="219"/>
      <c r="D94" s="219"/>
      <c r="E94" s="219"/>
      <c r="F94" s="219"/>
      <c r="G94" s="219"/>
      <c r="H94" s="219"/>
      <c r="I94" s="219"/>
      <c r="J94" s="219"/>
      <c r="K94" s="220"/>
      <c r="L94" s="229" t="s">
        <v>131</v>
      </c>
      <c r="M94" s="230"/>
      <c r="N94" s="230"/>
      <c r="O94" s="230"/>
      <c r="P94" s="231"/>
      <c r="Q94" s="235"/>
      <c r="R94" s="236"/>
      <c r="S94" s="236"/>
      <c r="T94" s="237"/>
      <c r="U94" s="241" t="s">
        <v>133</v>
      </c>
      <c r="V94" s="242"/>
      <c r="W94" s="243"/>
      <c r="X94" s="247"/>
      <c r="Y94" s="248"/>
      <c r="Z94" s="249"/>
      <c r="AA94" s="241" t="s">
        <v>135</v>
      </c>
      <c r="AB94" s="253"/>
      <c r="AC94" s="254"/>
      <c r="AD94" s="258"/>
      <c r="AE94" s="259"/>
      <c r="AF94" s="259"/>
      <c r="AG94" s="259"/>
      <c r="AH94" s="259"/>
      <c r="AI94" s="259"/>
      <c r="AJ94" s="259"/>
      <c r="AK94" s="259"/>
      <c r="AL94" s="259"/>
      <c r="AM94" s="259"/>
      <c r="AN94" s="259"/>
      <c r="AO94" s="259"/>
      <c r="AP94" s="259"/>
      <c r="AQ94" s="259"/>
      <c r="AR94" s="259"/>
      <c r="AS94" s="259"/>
      <c r="AT94" s="259"/>
      <c r="AU94" s="259"/>
      <c r="AV94" s="259"/>
      <c r="AW94" s="259"/>
      <c r="AX94" s="259"/>
      <c r="AY94" s="259"/>
      <c r="AZ94" s="260"/>
    </row>
    <row r="95" spans="2:54" s="8" customFormat="1" ht="26.1" customHeight="1">
      <c r="B95" s="221"/>
      <c r="C95" s="222"/>
      <c r="D95" s="222"/>
      <c r="E95" s="222"/>
      <c r="F95" s="222"/>
      <c r="G95" s="222"/>
      <c r="H95" s="222"/>
      <c r="I95" s="222"/>
      <c r="J95" s="222"/>
      <c r="K95" s="223"/>
      <c r="L95" s="232"/>
      <c r="M95" s="233"/>
      <c r="N95" s="233"/>
      <c r="O95" s="233"/>
      <c r="P95" s="234"/>
      <c r="Q95" s="238"/>
      <c r="R95" s="239"/>
      <c r="S95" s="239"/>
      <c r="T95" s="240"/>
      <c r="U95" s="244"/>
      <c r="V95" s="245"/>
      <c r="W95" s="246"/>
      <c r="X95" s="250"/>
      <c r="Y95" s="251"/>
      <c r="Z95" s="252"/>
      <c r="AA95" s="255"/>
      <c r="AB95" s="256"/>
      <c r="AC95" s="257"/>
      <c r="AD95" s="261"/>
      <c r="AE95" s="262"/>
      <c r="AF95" s="262"/>
      <c r="AG95" s="262"/>
      <c r="AH95" s="262"/>
      <c r="AI95" s="262"/>
      <c r="AJ95" s="262"/>
      <c r="AK95" s="262"/>
      <c r="AL95" s="262"/>
      <c r="AM95" s="262"/>
      <c r="AN95" s="262"/>
      <c r="AO95" s="262"/>
      <c r="AP95" s="262"/>
      <c r="AQ95" s="262"/>
      <c r="AR95" s="262"/>
      <c r="AS95" s="262"/>
      <c r="AT95" s="262"/>
      <c r="AU95" s="262"/>
      <c r="AV95" s="262"/>
      <c r="AW95" s="262"/>
      <c r="AX95" s="262"/>
      <c r="AY95" s="262"/>
      <c r="AZ95" s="263"/>
    </row>
    <row r="96" spans="2:54" s="8" customFormat="1" ht="12.95" customHeight="1">
      <c r="B96" s="215" t="str">
        <f>B70</f>
        <v/>
      </c>
      <c r="C96" s="216"/>
      <c r="D96" s="216"/>
      <c r="E96" s="216"/>
      <c r="F96" s="216"/>
      <c r="G96" s="216"/>
      <c r="H96" s="216"/>
      <c r="I96" s="216"/>
      <c r="J96" s="216"/>
      <c r="K96" s="217"/>
      <c r="L96" s="224" t="s">
        <v>128</v>
      </c>
      <c r="M96" s="225"/>
      <c r="N96" s="225"/>
      <c r="O96" s="225"/>
      <c r="P96" s="225"/>
      <c r="Q96" s="225"/>
      <c r="R96" s="225"/>
      <c r="S96" s="225"/>
      <c r="T96" s="225"/>
      <c r="U96" s="225"/>
      <c r="V96" s="225"/>
      <c r="W96" s="224"/>
      <c r="X96" s="225"/>
      <c r="Y96" s="225"/>
      <c r="Z96" s="225"/>
      <c r="AA96" s="224" t="s">
        <v>130</v>
      </c>
      <c r="AB96" s="225"/>
      <c r="AC96" s="225"/>
      <c r="AD96" s="226"/>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8"/>
    </row>
    <row r="97" spans="1:52" s="8" customFormat="1" ht="15" customHeight="1">
      <c r="B97" s="218"/>
      <c r="C97" s="219"/>
      <c r="D97" s="219"/>
      <c r="E97" s="219"/>
      <c r="F97" s="219"/>
      <c r="G97" s="219"/>
      <c r="H97" s="219"/>
      <c r="I97" s="219"/>
      <c r="J97" s="219"/>
      <c r="K97" s="220"/>
      <c r="L97" s="229" t="s">
        <v>131</v>
      </c>
      <c r="M97" s="230"/>
      <c r="N97" s="230"/>
      <c r="O97" s="230"/>
      <c r="P97" s="231"/>
      <c r="Q97" s="235"/>
      <c r="R97" s="236"/>
      <c r="S97" s="236"/>
      <c r="T97" s="237"/>
      <c r="U97" s="241" t="s">
        <v>133</v>
      </c>
      <c r="V97" s="242"/>
      <c r="W97" s="243"/>
      <c r="X97" s="247"/>
      <c r="Y97" s="248"/>
      <c r="Z97" s="249"/>
      <c r="AA97" s="241" t="s">
        <v>135</v>
      </c>
      <c r="AB97" s="253"/>
      <c r="AC97" s="254"/>
      <c r="AD97" s="258"/>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60"/>
    </row>
    <row r="98" spans="1:52" s="8" customFormat="1" ht="26.1" customHeight="1">
      <c r="B98" s="221"/>
      <c r="C98" s="222"/>
      <c r="D98" s="222"/>
      <c r="E98" s="222"/>
      <c r="F98" s="222"/>
      <c r="G98" s="222"/>
      <c r="H98" s="222"/>
      <c r="I98" s="222"/>
      <c r="J98" s="222"/>
      <c r="K98" s="223"/>
      <c r="L98" s="232"/>
      <c r="M98" s="233"/>
      <c r="N98" s="233"/>
      <c r="O98" s="233"/>
      <c r="P98" s="234"/>
      <c r="Q98" s="238"/>
      <c r="R98" s="239"/>
      <c r="S98" s="239"/>
      <c r="T98" s="240"/>
      <c r="U98" s="244"/>
      <c r="V98" s="245"/>
      <c r="W98" s="246"/>
      <c r="X98" s="250"/>
      <c r="Y98" s="251"/>
      <c r="Z98" s="252"/>
      <c r="AA98" s="255"/>
      <c r="AB98" s="256"/>
      <c r="AC98" s="257"/>
      <c r="AD98" s="261"/>
      <c r="AE98" s="262"/>
      <c r="AF98" s="262"/>
      <c r="AG98" s="262"/>
      <c r="AH98" s="262"/>
      <c r="AI98" s="262"/>
      <c r="AJ98" s="262"/>
      <c r="AK98" s="262"/>
      <c r="AL98" s="262"/>
      <c r="AM98" s="262"/>
      <c r="AN98" s="262"/>
      <c r="AO98" s="262"/>
      <c r="AP98" s="262"/>
      <c r="AQ98" s="262"/>
      <c r="AR98" s="262"/>
      <c r="AS98" s="262"/>
      <c r="AT98" s="262"/>
      <c r="AU98" s="262"/>
      <c r="AV98" s="262"/>
      <c r="AW98" s="262"/>
      <c r="AX98" s="262"/>
      <c r="AY98" s="262"/>
      <c r="AZ98" s="263"/>
    </row>
    <row r="99" spans="1:52" s="8" customFormat="1" ht="12.95" customHeight="1">
      <c r="B99" s="215" t="str">
        <f>B71</f>
        <v/>
      </c>
      <c r="C99" s="216"/>
      <c r="D99" s="216"/>
      <c r="E99" s="216"/>
      <c r="F99" s="216"/>
      <c r="G99" s="216"/>
      <c r="H99" s="216"/>
      <c r="I99" s="216"/>
      <c r="J99" s="216"/>
      <c r="K99" s="217"/>
      <c r="L99" s="224" t="s">
        <v>128</v>
      </c>
      <c r="M99" s="225"/>
      <c r="N99" s="225"/>
      <c r="O99" s="225"/>
      <c r="P99" s="225"/>
      <c r="Q99" s="225"/>
      <c r="R99" s="225"/>
      <c r="S99" s="225"/>
      <c r="T99" s="225"/>
      <c r="U99" s="225"/>
      <c r="V99" s="225"/>
      <c r="W99" s="224"/>
      <c r="X99" s="225"/>
      <c r="Y99" s="225"/>
      <c r="Z99" s="225"/>
      <c r="AA99" s="224" t="s">
        <v>130</v>
      </c>
      <c r="AB99" s="225"/>
      <c r="AC99" s="225"/>
      <c r="AD99" s="226"/>
      <c r="AE99" s="227"/>
      <c r="AF99" s="227"/>
      <c r="AG99" s="227"/>
      <c r="AH99" s="227"/>
      <c r="AI99" s="227"/>
      <c r="AJ99" s="227"/>
      <c r="AK99" s="227"/>
      <c r="AL99" s="227"/>
      <c r="AM99" s="227"/>
      <c r="AN99" s="227"/>
      <c r="AO99" s="227"/>
      <c r="AP99" s="227"/>
      <c r="AQ99" s="227"/>
      <c r="AR99" s="227"/>
      <c r="AS99" s="227"/>
      <c r="AT99" s="227"/>
      <c r="AU99" s="227"/>
      <c r="AV99" s="227"/>
      <c r="AW99" s="227"/>
      <c r="AX99" s="227"/>
      <c r="AY99" s="227"/>
      <c r="AZ99" s="228"/>
    </row>
    <row r="100" spans="1:52" s="8" customFormat="1" ht="15" customHeight="1">
      <c r="B100" s="218"/>
      <c r="C100" s="219"/>
      <c r="D100" s="219"/>
      <c r="E100" s="219"/>
      <c r="F100" s="219"/>
      <c r="G100" s="219"/>
      <c r="H100" s="219"/>
      <c r="I100" s="219"/>
      <c r="J100" s="219"/>
      <c r="K100" s="220"/>
      <c r="L100" s="229" t="s">
        <v>131</v>
      </c>
      <c r="M100" s="230"/>
      <c r="N100" s="230"/>
      <c r="O100" s="230"/>
      <c r="P100" s="231"/>
      <c r="Q100" s="235"/>
      <c r="R100" s="236"/>
      <c r="S100" s="236"/>
      <c r="T100" s="237"/>
      <c r="U100" s="241" t="s">
        <v>133</v>
      </c>
      <c r="V100" s="242"/>
      <c r="W100" s="243"/>
      <c r="X100" s="247"/>
      <c r="Y100" s="248"/>
      <c r="Z100" s="249"/>
      <c r="AA100" s="241" t="s">
        <v>135</v>
      </c>
      <c r="AB100" s="253"/>
      <c r="AC100" s="254"/>
      <c r="AD100" s="258"/>
      <c r="AE100" s="259"/>
      <c r="AF100" s="259"/>
      <c r="AG100" s="259"/>
      <c r="AH100" s="259"/>
      <c r="AI100" s="259"/>
      <c r="AJ100" s="259"/>
      <c r="AK100" s="259"/>
      <c r="AL100" s="259"/>
      <c r="AM100" s="259"/>
      <c r="AN100" s="259"/>
      <c r="AO100" s="259"/>
      <c r="AP100" s="259"/>
      <c r="AQ100" s="259"/>
      <c r="AR100" s="259"/>
      <c r="AS100" s="259"/>
      <c r="AT100" s="259"/>
      <c r="AU100" s="259"/>
      <c r="AV100" s="259"/>
      <c r="AW100" s="259"/>
      <c r="AX100" s="259"/>
      <c r="AY100" s="259"/>
      <c r="AZ100" s="260"/>
    </row>
    <row r="101" spans="1:52" s="8" customFormat="1" ht="26.1" customHeight="1">
      <c r="B101" s="221"/>
      <c r="C101" s="222"/>
      <c r="D101" s="222"/>
      <c r="E101" s="222"/>
      <c r="F101" s="222"/>
      <c r="G101" s="222"/>
      <c r="H101" s="222"/>
      <c r="I101" s="222"/>
      <c r="J101" s="222"/>
      <c r="K101" s="223"/>
      <c r="L101" s="232"/>
      <c r="M101" s="233"/>
      <c r="N101" s="233"/>
      <c r="O101" s="233"/>
      <c r="P101" s="234"/>
      <c r="Q101" s="238"/>
      <c r="R101" s="239"/>
      <c r="S101" s="239"/>
      <c r="T101" s="240"/>
      <c r="U101" s="244"/>
      <c r="V101" s="245"/>
      <c r="W101" s="246"/>
      <c r="X101" s="250"/>
      <c r="Y101" s="251"/>
      <c r="Z101" s="252"/>
      <c r="AA101" s="255"/>
      <c r="AB101" s="256"/>
      <c r="AC101" s="257"/>
      <c r="AD101" s="261"/>
      <c r="AE101" s="262"/>
      <c r="AF101" s="262"/>
      <c r="AG101" s="262"/>
      <c r="AH101" s="262"/>
      <c r="AI101" s="262"/>
      <c r="AJ101" s="262"/>
      <c r="AK101" s="262"/>
      <c r="AL101" s="262"/>
      <c r="AM101" s="262"/>
      <c r="AN101" s="262"/>
      <c r="AO101" s="262"/>
      <c r="AP101" s="262"/>
      <c r="AQ101" s="262"/>
      <c r="AR101" s="262"/>
      <c r="AS101" s="262"/>
      <c r="AT101" s="262"/>
      <c r="AU101" s="262"/>
      <c r="AV101" s="262"/>
      <c r="AW101" s="262"/>
      <c r="AX101" s="262"/>
      <c r="AY101" s="262"/>
      <c r="AZ101" s="263"/>
    </row>
    <row r="102" spans="1:52" s="8" customFormat="1" ht="12.95" customHeight="1">
      <c r="B102" s="215" t="str">
        <f>B72</f>
        <v/>
      </c>
      <c r="C102" s="216"/>
      <c r="D102" s="216"/>
      <c r="E102" s="216"/>
      <c r="F102" s="216"/>
      <c r="G102" s="216"/>
      <c r="H102" s="216"/>
      <c r="I102" s="216"/>
      <c r="J102" s="216"/>
      <c r="K102" s="217"/>
      <c r="L102" s="224" t="s">
        <v>128</v>
      </c>
      <c r="M102" s="225"/>
      <c r="N102" s="225"/>
      <c r="O102" s="225"/>
      <c r="P102" s="225"/>
      <c r="Q102" s="225"/>
      <c r="R102" s="225"/>
      <c r="S102" s="225"/>
      <c r="T102" s="225"/>
      <c r="U102" s="225"/>
      <c r="V102" s="225"/>
      <c r="W102" s="224"/>
      <c r="X102" s="225"/>
      <c r="Y102" s="225"/>
      <c r="Z102" s="225"/>
      <c r="AA102" s="224" t="s">
        <v>130</v>
      </c>
      <c r="AB102" s="225"/>
      <c r="AC102" s="225"/>
      <c r="AD102" s="226"/>
      <c r="AE102" s="227"/>
      <c r="AF102" s="227"/>
      <c r="AG102" s="227"/>
      <c r="AH102" s="227"/>
      <c r="AI102" s="227"/>
      <c r="AJ102" s="227"/>
      <c r="AK102" s="227"/>
      <c r="AL102" s="227"/>
      <c r="AM102" s="227"/>
      <c r="AN102" s="227"/>
      <c r="AO102" s="227"/>
      <c r="AP102" s="227"/>
      <c r="AQ102" s="227"/>
      <c r="AR102" s="227"/>
      <c r="AS102" s="227"/>
      <c r="AT102" s="227"/>
      <c r="AU102" s="227"/>
      <c r="AV102" s="227"/>
      <c r="AW102" s="227"/>
      <c r="AX102" s="227"/>
      <c r="AY102" s="227"/>
      <c r="AZ102" s="228"/>
    </row>
    <row r="103" spans="1:52" s="8" customFormat="1" ht="15" customHeight="1">
      <c r="B103" s="218"/>
      <c r="C103" s="219"/>
      <c r="D103" s="219"/>
      <c r="E103" s="219"/>
      <c r="F103" s="219"/>
      <c r="G103" s="219"/>
      <c r="H103" s="219"/>
      <c r="I103" s="219"/>
      <c r="J103" s="219"/>
      <c r="K103" s="220"/>
      <c r="L103" s="229" t="s">
        <v>131</v>
      </c>
      <c r="M103" s="230"/>
      <c r="N103" s="230"/>
      <c r="O103" s="230"/>
      <c r="P103" s="231"/>
      <c r="Q103" s="235"/>
      <c r="R103" s="236"/>
      <c r="S103" s="236"/>
      <c r="T103" s="237"/>
      <c r="U103" s="241" t="s">
        <v>133</v>
      </c>
      <c r="V103" s="242"/>
      <c r="W103" s="243"/>
      <c r="X103" s="247"/>
      <c r="Y103" s="248"/>
      <c r="Z103" s="249"/>
      <c r="AA103" s="241" t="s">
        <v>135</v>
      </c>
      <c r="AB103" s="253"/>
      <c r="AC103" s="254"/>
      <c r="AD103" s="258"/>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60"/>
    </row>
    <row r="104" spans="1:52" s="8" customFormat="1" ht="26.1" customHeight="1">
      <c r="B104" s="221"/>
      <c r="C104" s="222"/>
      <c r="D104" s="222"/>
      <c r="E104" s="222"/>
      <c r="F104" s="222"/>
      <c r="G104" s="222"/>
      <c r="H104" s="222"/>
      <c r="I104" s="222"/>
      <c r="J104" s="222"/>
      <c r="K104" s="223"/>
      <c r="L104" s="232"/>
      <c r="M104" s="233"/>
      <c r="N104" s="233"/>
      <c r="O104" s="233"/>
      <c r="P104" s="234"/>
      <c r="Q104" s="238"/>
      <c r="R104" s="239"/>
      <c r="S104" s="239"/>
      <c r="T104" s="240"/>
      <c r="U104" s="244"/>
      <c r="V104" s="245"/>
      <c r="W104" s="246"/>
      <c r="X104" s="250"/>
      <c r="Y104" s="251"/>
      <c r="Z104" s="252"/>
      <c r="AA104" s="255"/>
      <c r="AB104" s="256"/>
      <c r="AC104" s="257"/>
      <c r="AD104" s="261"/>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2"/>
      <c r="AZ104" s="263"/>
    </row>
    <row r="105" spans="1:52" s="8" customFormat="1" ht="12.95" customHeight="1">
      <c r="B105" s="215" t="str">
        <f>B73</f>
        <v/>
      </c>
      <c r="C105" s="216"/>
      <c r="D105" s="216"/>
      <c r="E105" s="216"/>
      <c r="F105" s="216"/>
      <c r="G105" s="216"/>
      <c r="H105" s="216"/>
      <c r="I105" s="216"/>
      <c r="J105" s="216"/>
      <c r="K105" s="217"/>
      <c r="L105" s="224" t="s">
        <v>128</v>
      </c>
      <c r="M105" s="225"/>
      <c r="N105" s="225"/>
      <c r="O105" s="225"/>
      <c r="P105" s="225"/>
      <c r="Q105" s="225"/>
      <c r="R105" s="225"/>
      <c r="S105" s="225"/>
      <c r="T105" s="225"/>
      <c r="U105" s="225"/>
      <c r="V105" s="225"/>
      <c r="W105" s="224"/>
      <c r="X105" s="225"/>
      <c r="Y105" s="225"/>
      <c r="Z105" s="225"/>
      <c r="AA105" s="224" t="s">
        <v>130</v>
      </c>
      <c r="AB105" s="225"/>
      <c r="AC105" s="225"/>
      <c r="AD105" s="226"/>
      <c r="AE105" s="227"/>
      <c r="AF105" s="227"/>
      <c r="AG105" s="227"/>
      <c r="AH105" s="227"/>
      <c r="AI105" s="227"/>
      <c r="AJ105" s="227"/>
      <c r="AK105" s="227"/>
      <c r="AL105" s="227"/>
      <c r="AM105" s="227"/>
      <c r="AN105" s="227"/>
      <c r="AO105" s="227"/>
      <c r="AP105" s="227"/>
      <c r="AQ105" s="227"/>
      <c r="AR105" s="227"/>
      <c r="AS105" s="227"/>
      <c r="AT105" s="227"/>
      <c r="AU105" s="227"/>
      <c r="AV105" s="227"/>
      <c r="AW105" s="227"/>
      <c r="AX105" s="227"/>
      <c r="AY105" s="227"/>
      <c r="AZ105" s="228"/>
    </row>
    <row r="106" spans="1:52" s="8" customFormat="1" ht="15" customHeight="1">
      <c r="B106" s="218"/>
      <c r="C106" s="219"/>
      <c r="D106" s="219"/>
      <c r="E106" s="219"/>
      <c r="F106" s="219"/>
      <c r="G106" s="219"/>
      <c r="H106" s="219"/>
      <c r="I106" s="219"/>
      <c r="J106" s="219"/>
      <c r="K106" s="220"/>
      <c r="L106" s="229" t="s">
        <v>131</v>
      </c>
      <c r="M106" s="230"/>
      <c r="N106" s="230"/>
      <c r="O106" s="230"/>
      <c r="P106" s="231"/>
      <c r="Q106" s="235"/>
      <c r="R106" s="236"/>
      <c r="S106" s="236"/>
      <c r="T106" s="237"/>
      <c r="U106" s="241" t="s">
        <v>133</v>
      </c>
      <c r="V106" s="242"/>
      <c r="W106" s="243"/>
      <c r="X106" s="247"/>
      <c r="Y106" s="248"/>
      <c r="Z106" s="249"/>
      <c r="AA106" s="241" t="s">
        <v>135</v>
      </c>
      <c r="AB106" s="253"/>
      <c r="AC106" s="254"/>
      <c r="AD106" s="258"/>
      <c r="AE106" s="259"/>
      <c r="AF106" s="259"/>
      <c r="AG106" s="259"/>
      <c r="AH106" s="259"/>
      <c r="AI106" s="259"/>
      <c r="AJ106" s="259"/>
      <c r="AK106" s="259"/>
      <c r="AL106" s="259"/>
      <c r="AM106" s="259"/>
      <c r="AN106" s="259"/>
      <c r="AO106" s="259"/>
      <c r="AP106" s="259"/>
      <c r="AQ106" s="259"/>
      <c r="AR106" s="259"/>
      <c r="AS106" s="259"/>
      <c r="AT106" s="259"/>
      <c r="AU106" s="259"/>
      <c r="AV106" s="259"/>
      <c r="AW106" s="259"/>
      <c r="AX106" s="259"/>
      <c r="AY106" s="259"/>
      <c r="AZ106" s="260"/>
    </row>
    <row r="107" spans="1:52" s="8" customFormat="1" ht="26.1" customHeight="1" thickBot="1">
      <c r="B107" s="276"/>
      <c r="C107" s="277"/>
      <c r="D107" s="277"/>
      <c r="E107" s="277"/>
      <c r="F107" s="277"/>
      <c r="G107" s="277"/>
      <c r="H107" s="277"/>
      <c r="I107" s="277"/>
      <c r="J107" s="277"/>
      <c r="K107" s="278"/>
      <c r="L107" s="279"/>
      <c r="M107" s="280"/>
      <c r="N107" s="280"/>
      <c r="O107" s="280"/>
      <c r="P107" s="281"/>
      <c r="Q107" s="146"/>
      <c r="R107" s="147"/>
      <c r="S107" s="147"/>
      <c r="T107" s="148"/>
      <c r="U107" s="282"/>
      <c r="V107" s="283"/>
      <c r="W107" s="284"/>
      <c r="X107" s="285"/>
      <c r="Y107" s="286"/>
      <c r="Z107" s="287"/>
      <c r="AA107" s="288"/>
      <c r="AB107" s="161"/>
      <c r="AC107" s="171"/>
      <c r="AD107" s="264"/>
      <c r="AE107" s="265"/>
      <c r="AF107" s="265"/>
      <c r="AG107" s="265"/>
      <c r="AH107" s="265"/>
      <c r="AI107" s="265"/>
      <c r="AJ107" s="265"/>
      <c r="AK107" s="265"/>
      <c r="AL107" s="265"/>
      <c r="AM107" s="265"/>
      <c r="AN107" s="265"/>
      <c r="AO107" s="265"/>
      <c r="AP107" s="265"/>
      <c r="AQ107" s="265"/>
      <c r="AR107" s="265"/>
      <c r="AS107" s="265"/>
      <c r="AT107" s="265"/>
      <c r="AU107" s="265"/>
      <c r="AV107" s="265"/>
      <c r="AW107" s="265"/>
      <c r="AX107" s="265"/>
      <c r="AY107" s="265"/>
      <c r="AZ107" s="266"/>
    </row>
    <row r="108" spans="1:52" s="16" customFormat="1" ht="15" customHeight="1"/>
    <row r="109" spans="1:52" s="17" customFormat="1" ht="15" customHeight="1">
      <c r="B109" s="81" t="s">
        <v>146</v>
      </c>
      <c r="C109" s="29"/>
      <c r="D109" s="29"/>
      <c r="E109" s="29"/>
      <c r="F109" s="29"/>
      <c r="G109" s="29"/>
      <c r="H109" s="29"/>
      <c r="I109" s="29"/>
      <c r="J109" s="29"/>
      <c r="K109" s="29"/>
      <c r="L109" s="29"/>
      <c r="M109" s="29"/>
      <c r="N109" s="29"/>
      <c r="O109" s="29"/>
    </row>
    <row r="110" spans="1:52" s="18" customFormat="1" ht="15" customHeight="1">
      <c r="B110" s="19"/>
      <c r="C110" s="663" t="s">
        <v>147</v>
      </c>
      <c r="D110" s="663"/>
      <c r="E110" s="663"/>
      <c r="F110" s="663"/>
      <c r="G110" s="663"/>
      <c r="H110" s="663"/>
      <c r="I110" s="663"/>
      <c r="J110" s="663"/>
      <c r="K110" s="663"/>
      <c r="L110" s="663"/>
      <c r="M110" s="663"/>
      <c r="N110" s="663"/>
      <c r="O110" s="267" t="s">
        <v>148</v>
      </c>
      <c r="P110" s="267"/>
      <c r="Q110" s="267"/>
      <c r="R110" s="267"/>
      <c r="S110" s="267"/>
      <c r="T110" s="267"/>
      <c r="U110" s="267"/>
      <c r="V110" s="267"/>
      <c r="W110" s="267"/>
      <c r="X110" s="267"/>
      <c r="Y110" s="268" t="s">
        <v>149</v>
      </c>
      <c r="Z110" s="269"/>
      <c r="AA110" s="269"/>
      <c r="AB110" s="269"/>
      <c r="AC110" s="269"/>
      <c r="AD110" s="269"/>
      <c r="AE110" s="269"/>
      <c r="AF110" s="269"/>
      <c r="AG110" s="269"/>
      <c r="AH110" s="270"/>
    </row>
    <row r="111" spans="1:52" s="16" customFormat="1" ht="18.75">
      <c r="A111" s="20">
        <v>1</v>
      </c>
      <c r="B111" s="21" t="s">
        <v>150</v>
      </c>
      <c r="C111" s="271" t="str">
        <f>IF(ISNA(VLOOKUP(A111,見本!$B$42:$L$59,3,FALSE)),"",VLOOKUP(A111,見本!$B$42:$L$59,3,FALSE))</f>
        <v>医用テレメータ</v>
      </c>
      <c r="D111" s="271"/>
      <c r="E111" s="271"/>
      <c r="F111" s="271"/>
      <c r="G111" s="271"/>
      <c r="H111" s="271"/>
      <c r="I111" s="271"/>
      <c r="J111" s="271"/>
      <c r="K111" s="271"/>
      <c r="L111" s="271"/>
      <c r="M111" s="271"/>
      <c r="N111" s="271"/>
      <c r="O111" s="272" t="s">
        <v>151</v>
      </c>
      <c r="P111" s="272"/>
      <c r="Q111" s="272"/>
      <c r="R111" s="272"/>
      <c r="S111" s="272"/>
      <c r="T111" s="272"/>
      <c r="U111" s="272"/>
      <c r="V111" s="272"/>
      <c r="W111" s="272"/>
      <c r="X111" s="272"/>
      <c r="Y111" s="273" t="s">
        <v>75</v>
      </c>
      <c r="Z111" s="274"/>
      <c r="AA111" s="274"/>
      <c r="AB111" s="274"/>
      <c r="AC111" s="274"/>
      <c r="AD111" s="274"/>
      <c r="AE111" s="274"/>
      <c r="AF111" s="274"/>
      <c r="AG111" s="274"/>
      <c r="AH111" s="275"/>
      <c r="AI111" s="22"/>
      <c r="AJ111" s="22"/>
      <c r="AK111" s="22"/>
      <c r="AL111" s="22"/>
      <c r="AM111" s="22"/>
      <c r="AN111" s="22"/>
      <c r="AO111" s="22"/>
      <c r="AP111" s="22"/>
      <c r="AQ111" s="22"/>
      <c r="AR111" s="22"/>
      <c r="AS111" s="22"/>
      <c r="AT111" s="22"/>
      <c r="AU111" s="22"/>
      <c r="AV111" s="22"/>
      <c r="AW111" s="22"/>
      <c r="AX111" s="22"/>
      <c r="AY111" s="22"/>
    </row>
    <row r="112" spans="1:52" s="16" customFormat="1" ht="18.75">
      <c r="A112" s="20">
        <v>2</v>
      </c>
      <c r="B112" s="21" t="s">
        <v>152</v>
      </c>
      <c r="C112" s="271" t="str">
        <f>IF(ISNA(VLOOKUP(A112,見本!$B$42:$L$59,3,FALSE)),"",VLOOKUP(A112,見本!$B$42:$L$59,3,FALSE))</f>
        <v>チルトテーブル</v>
      </c>
      <c r="D112" s="271"/>
      <c r="E112" s="271"/>
      <c r="F112" s="271"/>
      <c r="G112" s="271"/>
      <c r="H112" s="271"/>
      <c r="I112" s="271"/>
      <c r="J112" s="271"/>
      <c r="K112" s="271"/>
      <c r="L112" s="271"/>
      <c r="M112" s="271"/>
      <c r="N112" s="271"/>
      <c r="O112" s="272" t="s">
        <v>153</v>
      </c>
      <c r="P112" s="272"/>
      <c r="Q112" s="272"/>
      <c r="R112" s="272"/>
      <c r="S112" s="272"/>
      <c r="T112" s="272"/>
      <c r="U112" s="272"/>
      <c r="V112" s="272"/>
      <c r="W112" s="272"/>
      <c r="X112" s="272"/>
      <c r="Y112" s="273" t="s">
        <v>89</v>
      </c>
      <c r="Z112" s="274"/>
      <c r="AA112" s="274"/>
      <c r="AB112" s="274"/>
      <c r="AC112" s="274"/>
      <c r="AD112" s="274"/>
      <c r="AE112" s="274"/>
      <c r="AF112" s="274"/>
      <c r="AG112" s="274"/>
      <c r="AH112" s="275"/>
      <c r="AI112" s="22"/>
      <c r="AJ112" s="22"/>
      <c r="AK112" s="22"/>
      <c r="AL112" s="22"/>
      <c r="AM112" s="22"/>
      <c r="AN112" s="22"/>
      <c r="AO112" s="22"/>
      <c r="AP112" s="22"/>
      <c r="AQ112" s="22"/>
      <c r="AR112" s="22"/>
      <c r="AS112" s="22"/>
      <c r="AT112" s="22"/>
      <c r="AU112" s="22"/>
      <c r="AV112" s="22"/>
      <c r="AW112" s="22"/>
      <c r="AX112" s="22"/>
      <c r="AY112" s="22"/>
    </row>
    <row r="113" spans="1:51" s="16" customFormat="1" ht="18.75">
      <c r="A113" s="20">
        <v>3</v>
      </c>
      <c r="B113" s="21" t="s">
        <v>154</v>
      </c>
      <c r="C113" s="271" t="str">
        <f>IF(ISNA(VLOOKUP(A113,見本!$B$42:$L$59,3,FALSE)),"",VLOOKUP(A113,見本!$B$42:$L$59,3,FALSE))</f>
        <v>特殊浴槽</v>
      </c>
      <c r="D113" s="271"/>
      <c r="E113" s="271"/>
      <c r="F113" s="271"/>
      <c r="G113" s="271"/>
      <c r="H113" s="271"/>
      <c r="I113" s="271"/>
      <c r="J113" s="271"/>
      <c r="K113" s="271"/>
      <c r="L113" s="271"/>
      <c r="M113" s="271"/>
      <c r="N113" s="271"/>
      <c r="O113" s="272" t="s">
        <v>155</v>
      </c>
      <c r="P113" s="272"/>
      <c r="Q113" s="272"/>
      <c r="R113" s="272"/>
      <c r="S113" s="272"/>
      <c r="T113" s="272"/>
      <c r="U113" s="272"/>
      <c r="V113" s="272"/>
      <c r="W113" s="272"/>
      <c r="X113" s="272"/>
      <c r="Y113" s="273" t="s">
        <v>156</v>
      </c>
      <c r="Z113" s="274"/>
      <c r="AA113" s="274"/>
      <c r="AB113" s="274"/>
      <c r="AC113" s="274"/>
      <c r="AD113" s="274"/>
      <c r="AE113" s="274"/>
      <c r="AF113" s="274"/>
      <c r="AG113" s="274"/>
      <c r="AH113" s="275"/>
      <c r="AI113" s="22"/>
      <c r="AJ113" s="22"/>
      <c r="AK113" s="22"/>
      <c r="AL113" s="22"/>
      <c r="AM113" s="22"/>
      <c r="AN113" s="22"/>
      <c r="AO113" s="22"/>
      <c r="AP113" s="22"/>
      <c r="AQ113" s="22"/>
      <c r="AR113" s="22"/>
      <c r="AS113" s="22"/>
      <c r="AT113" s="22"/>
      <c r="AU113" s="22"/>
      <c r="AV113" s="22"/>
      <c r="AW113" s="22"/>
      <c r="AX113" s="22"/>
      <c r="AY113" s="22"/>
    </row>
    <row r="114" spans="1:51" s="16" customFormat="1" ht="18.75">
      <c r="A114" s="20">
        <v>4</v>
      </c>
      <c r="B114" s="21" t="s">
        <v>157</v>
      </c>
      <c r="C114" s="271" t="str">
        <f>IF(ISNA(VLOOKUP(A114,見本!$B$42:$L$59,3,FALSE)),"",VLOOKUP(A114,見本!$B$42:$L$59,3,FALSE))</f>
        <v/>
      </c>
      <c r="D114" s="271"/>
      <c r="E114" s="271"/>
      <c r="F114" s="271"/>
      <c r="G114" s="271"/>
      <c r="H114" s="271"/>
      <c r="I114" s="271"/>
      <c r="J114" s="271"/>
      <c r="K114" s="271"/>
      <c r="L114" s="271"/>
      <c r="M114" s="271"/>
      <c r="N114" s="271"/>
      <c r="O114" s="272"/>
      <c r="P114" s="272"/>
      <c r="Q114" s="272"/>
      <c r="R114" s="272"/>
      <c r="S114" s="272"/>
      <c r="T114" s="272"/>
      <c r="U114" s="272"/>
      <c r="V114" s="272"/>
      <c r="W114" s="272"/>
      <c r="X114" s="272"/>
      <c r="Y114" s="273"/>
      <c r="Z114" s="274"/>
      <c r="AA114" s="274"/>
      <c r="AB114" s="274"/>
      <c r="AC114" s="274"/>
      <c r="AD114" s="274"/>
      <c r="AE114" s="274"/>
      <c r="AF114" s="274"/>
      <c r="AG114" s="274"/>
      <c r="AH114" s="275"/>
      <c r="AI114" s="22"/>
      <c r="AJ114" s="22"/>
      <c r="AK114" s="22"/>
      <c r="AL114" s="22"/>
      <c r="AM114" s="22"/>
      <c r="AN114" s="22"/>
      <c r="AO114" s="22"/>
      <c r="AP114" s="22"/>
      <c r="AQ114" s="22"/>
      <c r="AR114" s="22"/>
      <c r="AS114" s="22"/>
      <c r="AT114" s="22"/>
      <c r="AU114" s="22"/>
      <c r="AV114" s="22"/>
      <c r="AW114" s="22"/>
      <c r="AX114" s="22"/>
      <c r="AY114" s="22"/>
    </row>
    <row r="115" spans="1:51" s="16" customFormat="1" ht="18.75">
      <c r="A115" s="20">
        <v>5</v>
      </c>
      <c r="B115" s="21" t="s">
        <v>158</v>
      </c>
      <c r="C115" s="271" t="str">
        <f>IF(ISNA(VLOOKUP(A115,見本!$B$42:$L$59,3,FALSE)),"",VLOOKUP(A115,見本!$B$42:$L$59,3,FALSE))</f>
        <v/>
      </c>
      <c r="D115" s="271"/>
      <c r="E115" s="271"/>
      <c r="F115" s="271"/>
      <c r="G115" s="271"/>
      <c r="H115" s="271"/>
      <c r="I115" s="271"/>
      <c r="J115" s="271"/>
      <c r="K115" s="271"/>
      <c r="L115" s="271"/>
      <c r="M115" s="271"/>
      <c r="N115" s="271"/>
      <c r="O115" s="272"/>
      <c r="P115" s="272"/>
      <c r="Q115" s="272"/>
      <c r="R115" s="272"/>
      <c r="S115" s="272"/>
      <c r="T115" s="272"/>
      <c r="U115" s="272"/>
      <c r="V115" s="272"/>
      <c r="W115" s="272"/>
      <c r="X115" s="272"/>
      <c r="Y115" s="273"/>
      <c r="Z115" s="274"/>
      <c r="AA115" s="274"/>
      <c r="AB115" s="274"/>
      <c r="AC115" s="274"/>
      <c r="AD115" s="274"/>
      <c r="AE115" s="274"/>
      <c r="AF115" s="274"/>
      <c r="AG115" s="274"/>
      <c r="AH115" s="275"/>
      <c r="AI115" s="22"/>
      <c r="AJ115" s="22"/>
      <c r="AK115" s="22"/>
      <c r="AL115" s="22"/>
      <c r="AM115" s="22"/>
      <c r="AN115" s="22"/>
      <c r="AO115" s="22"/>
      <c r="AP115" s="22"/>
      <c r="AQ115" s="22"/>
      <c r="AR115" s="22"/>
      <c r="AS115" s="22"/>
      <c r="AT115" s="22"/>
      <c r="AU115" s="22"/>
      <c r="AV115" s="22"/>
      <c r="AW115" s="22"/>
      <c r="AX115" s="22"/>
      <c r="AY115" s="22"/>
    </row>
    <row r="116" spans="1:51" s="16" customFormat="1" ht="18.75">
      <c r="A116" s="20">
        <v>6</v>
      </c>
      <c r="B116" s="21" t="s">
        <v>159</v>
      </c>
      <c r="C116" s="271" t="str">
        <f>IF(ISNA(VLOOKUP(A116,見本!$B$42:$L$59,3,FALSE)),"",VLOOKUP(A116,見本!$B$42:$L$59,3,FALSE))</f>
        <v/>
      </c>
      <c r="D116" s="271"/>
      <c r="E116" s="271"/>
      <c r="F116" s="271"/>
      <c r="G116" s="271"/>
      <c r="H116" s="271"/>
      <c r="I116" s="271"/>
      <c r="J116" s="271"/>
      <c r="K116" s="271"/>
      <c r="L116" s="271"/>
      <c r="M116" s="271"/>
      <c r="N116" s="271"/>
      <c r="O116" s="272"/>
      <c r="P116" s="272"/>
      <c r="Q116" s="272"/>
      <c r="R116" s="272"/>
      <c r="S116" s="272"/>
      <c r="T116" s="272"/>
      <c r="U116" s="272"/>
      <c r="V116" s="272"/>
      <c r="W116" s="272"/>
      <c r="X116" s="272"/>
      <c r="Y116" s="273"/>
      <c r="Z116" s="274"/>
      <c r="AA116" s="274"/>
      <c r="AB116" s="274"/>
      <c r="AC116" s="274"/>
      <c r="AD116" s="274"/>
      <c r="AE116" s="274"/>
      <c r="AF116" s="274"/>
      <c r="AG116" s="274"/>
      <c r="AH116" s="275"/>
      <c r="AI116" s="22"/>
      <c r="AJ116" s="22"/>
      <c r="AK116" s="22"/>
      <c r="AL116" s="22"/>
      <c r="AM116" s="22"/>
      <c r="AN116" s="22"/>
      <c r="AO116" s="22"/>
      <c r="AP116" s="22"/>
      <c r="AQ116" s="22"/>
      <c r="AR116" s="22"/>
      <c r="AS116" s="22"/>
      <c r="AT116" s="22"/>
      <c r="AU116" s="22"/>
      <c r="AV116" s="22"/>
      <c r="AW116" s="22"/>
      <c r="AX116" s="22"/>
      <c r="AY116" s="22"/>
    </row>
    <row r="117" spans="1:51" s="16" customFormat="1" ht="18.75">
      <c r="A117" s="20">
        <v>7</v>
      </c>
      <c r="B117" s="21" t="s">
        <v>160</v>
      </c>
      <c r="C117" s="271" t="str">
        <f>IF(ISNA(VLOOKUP(A117,見本!$B$42:$L$59,3,FALSE)),"",VLOOKUP(A117,見本!$B$42:$L$59,3,FALSE))</f>
        <v/>
      </c>
      <c r="D117" s="271"/>
      <c r="E117" s="271"/>
      <c r="F117" s="271"/>
      <c r="G117" s="271"/>
      <c r="H117" s="271"/>
      <c r="I117" s="271"/>
      <c r="J117" s="271"/>
      <c r="K117" s="271"/>
      <c r="L117" s="271"/>
      <c r="M117" s="271"/>
      <c r="N117" s="271"/>
      <c r="O117" s="272"/>
      <c r="P117" s="272"/>
      <c r="Q117" s="272"/>
      <c r="R117" s="272"/>
      <c r="S117" s="272"/>
      <c r="T117" s="272"/>
      <c r="U117" s="272"/>
      <c r="V117" s="272"/>
      <c r="W117" s="272"/>
      <c r="X117" s="272"/>
      <c r="Y117" s="273"/>
      <c r="Z117" s="274"/>
      <c r="AA117" s="274"/>
      <c r="AB117" s="274"/>
      <c r="AC117" s="274"/>
      <c r="AD117" s="274"/>
      <c r="AE117" s="274"/>
      <c r="AF117" s="274"/>
      <c r="AG117" s="274"/>
      <c r="AH117" s="275"/>
      <c r="AI117" s="22"/>
      <c r="AJ117" s="22"/>
      <c r="AK117" s="22"/>
      <c r="AL117" s="22"/>
      <c r="AM117" s="22"/>
      <c r="AN117" s="22"/>
      <c r="AO117" s="22"/>
      <c r="AP117" s="22"/>
      <c r="AQ117" s="22"/>
      <c r="AR117" s="22"/>
      <c r="AS117" s="22"/>
      <c r="AT117" s="22"/>
      <c r="AU117" s="22"/>
      <c r="AV117" s="22"/>
      <c r="AW117" s="22"/>
      <c r="AX117" s="22"/>
      <c r="AY117" s="22"/>
    </row>
    <row r="118" spans="1:51" s="16" customFormat="1" ht="18.75">
      <c r="A118" s="20">
        <v>8</v>
      </c>
      <c r="B118" s="21" t="s">
        <v>161</v>
      </c>
      <c r="C118" s="271" t="str">
        <f>IF(ISNA(VLOOKUP(A118,見本!$B$42:$L$59,3,FALSE)),"",VLOOKUP(A118,見本!$B$42:$L$59,3,FALSE))</f>
        <v/>
      </c>
      <c r="D118" s="271"/>
      <c r="E118" s="271"/>
      <c r="F118" s="271"/>
      <c r="G118" s="271"/>
      <c r="H118" s="271"/>
      <c r="I118" s="271"/>
      <c r="J118" s="271"/>
      <c r="K118" s="271"/>
      <c r="L118" s="271"/>
      <c r="M118" s="271"/>
      <c r="N118" s="271"/>
      <c r="O118" s="272"/>
      <c r="P118" s="272"/>
      <c r="Q118" s="272"/>
      <c r="R118" s="272"/>
      <c r="S118" s="272"/>
      <c r="T118" s="272"/>
      <c r="U118" s="272"/>
      <c r="V118" s="272"/>
      <c r="W118" s="272"/>
      <c r="X118" s="272"/>
      <c r="Y118" s="273"/>
      <c r="Z118" s="274"/>
      <c r="AA118" s="274"/>
      <c r="AB118" s="274"/>
      <c r="AC118" s="274"/>
      <c r="AD118" s="274"/>
      <c r="AE118" s="274"/>
      <c r="AF118" s="274"/>
      <c r="AG118" s="274"/>
      <c r="AH118" s="275"/>
      <c r="AI118" s="22"/>
      <c r="AJ118" s="22"/>
      <c r="AK118" s="22"/>
      <c r="AL118" s="22"/>
      <c r="AM118" s="22"/>
      <c r="AN118" s="22"/>
      <c r="AO118" s="22"/>
      <c r="AP118" s="22"/>
      <c r="AQ118" s="22"/>
      <c r="AR118" s="22"/>
      <c r="AS118" s="22"/>
      <c r="AT118" s="22"/>
      <c r="AU118" s="22"/>
      <c r="AV118" s="22"/>
      <c r="AW118" s="22"/>
      <c r="AX118" s="22"/>
      <c r="AY118" s="22"/>
    </row>
    <row r="119" spans="1:51" s="16" customFormat="1" ht="18.75">
      <c r="A119" s="20">
        <v>9</v>
      </c>
      <c r="B119" s="21" t="s">
        <v>162</v>
      </c>
      <c r="C119" s="271" t="str">
        <f>IF(ISNA(VLOOKUP(A119,見本!$B$42:$L$59,3,FALSE)),"",VLOOKUP(A119,見本!$B$42:$L$59,3,FALSE))</f>
        <v/>
      </c>
      <c r="D119" s="271"/>
      <c r="E119" s="271"/>
      <c r="F119" s="271"/>
      <c r="G119" s="271"/>
      <c r="H119" s="271"/>
      <c r="I119" s="271"/>
      <c r="J119" s="271"/>
      <c r="K119" s="271"/>
      <c r="L119" s="271"/>
      <c r="M119" s="271"/>
      <c r="N119" s="271"/>
      <c r="O119" s="272"/>
      <c r="P119" s="272"/>
      <c r="Q119" s="272"/>
      <c r="R119" s="272"/>
      <c r="S119" s="272"/>
      <c r="T119" s="272"/>
      <c r="U119" s="272"/>
      <c r="V119" s="272"/>
      <c r="W119" s="272"/>
      <c r="X119" s="272"/>
      <c r="Y119" s="273"/>
      <c r="Z119" s="274"/>
      <c r="AA119" s="274"/>
      <c r="AB119" s="274"/>
      <c r="AC119" s="274"/>
      <c r="AD119" s="274"/>
      <c r="AE119" s="274"/>
      <c r="AF119" s="274"/>
      <c r="AG119" s="274"/>
      <c r="AH119" s="275"/>
      <c r="AI119" s="22"/>
      <c r="AJ119" s="22"/>
      <c r="AK119" s="22"/>
      <c r="AL119" s="22"/>
      <c r="AM119" s="22"/>
      <c r="AN119" s="22"/>
      <c r="AO119" s="22"/>
      <c r="AP119" s="22"/>
      <c r="AQ119" s="22"/>
      <c r="AR119" s="22"/>
      <c r="AS119" s="22"/>
      <c r="AT119" s="22"/>
      <c r="AU119" s="22"/>
      <c r="AV119" s="22"/>
      <c r="AW119" s="22"/>
      <c r="AX119" s="22"/>
      <c r="AY119" s="22"/>
    </row>
    <row r="120" spans="1:51" s="16" customFormat="1" ht="19.5" thickBot="1">
      <c r="A120" s="20">
        <v>10</v>
      </c>
      <c r="B120" s="23" t="s">
        <v>163</v>
      </c>
      <c r="C120" s="271" t="str">
        <f>IF(ISNA(VLOOKUP(A120,見本!$B$42:$L$59,3,FALSE)),"",VLOOKUP(A120,見本!$B$42:$L$59,3,FALSE))</f>
        <v/>
      </c>
      <c r="D120" s="271"/>
      <c r="E120" s="271"/>
      <c r="F120" s="271"/>
      <c r="G120" s="271"/>
      <c r="H120" s="271"/>
      <c r="I120" s="271"/>
      <c r="J120" s="271"/>
      <c r="K120" s="271"/>
      <c r="L120" s="271"/>
      <c r="M120" s="271"/>
      <c r="N120" s="271"/>
      <c r="O120" s="272"/>
      <c r="P120" s="272"/>
      <c r="Q120" s="272"/>
      <c r="R120" s="272"/>
      <c r="S120" s="272"/>
      <c r="T120" s="272"/>
      <c r="U120" s="272"/>
      <c r="V120" s="272"/>
      <c r="W120" s="272"/>
      <c r="X120" s="272"/>
      <c r="Y120" s="273"/>
      <c r="Z120" s="274"/>
      <c r="AA120" s="274"/>
      <c r="AB120" s="274"/>
      <c r="AC120" s="274"/>
      <c r="AD120" s="274"/>
      <c r="AE120" s="274"/>
      <c r="AF120" s="274"/>
      <c r="AG120" s="274"/>
      <c r="AH120" s="275"/>
      <c r="AI120" s="24"/>
      <c r="AJ120" s="22"/>
      <c r="AK120" s="22"/>
      <c r="AL120" s="22"/>
      <c r="AM120" s="22"/>
      <c r="AN120" s="22"/>
      <c r="AO120" s="22"/>
      <c r="AP120" s="22"/>
      <c r="AQ120" s="22"/>
      <c r="AR120" s="22"/>
      <c r="AS120" s="22"/>
      <c r="AT120" s="22"/>
      <c r="AU120" s="22"/>
      <c r="AV120" s="22"/>
      <c r="AW120" s="22"/>
      <c r="AX120" s="22"/>
      <c r="AY120" s="22"/>
    </row>
    <row r="121" spans="1:51" s="16" customFormat="1" ht="18.75">
      <c r="B121" s="20"/>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row>
    <row r="122" spans="1:51" ht="18.75" customHeight="1">
      <c r="B122" s="82" t="s">
        <v>146</v>
      </c>
    </row>
    <row r="123" spans="1:51" ht="17.25" thickBot="1">
      <c r="B123" s="292" t="s">
        <v>164</v>
      </c>
      <c r="C123" s="293"/>
      <c r="D123" s="293"/>
      <c r="E123" s="294"/>
      <c r="F123" s="299">
        <v>45566</v>
      </c>
      <c r="G123" s="299"/>
      <c r="H123" s="299"/>
      <c r="I123" s="299"/>
      <c r="J123" s="299"/>
      <c r="K123" s="299"/>
      <c r="L123" s="300"/>
    </row>
    <row r="124" spans="1:51" ht="17.25" thickBot="1">
      <c r="B124" s="289" t="s">
        <v>165</v>
      </c>
      <c r="C124" s="290"/>
      <c r="D124" s="290"/>
      <c r="E124" s="291"/>
      <c r="F124" s="292" t="s">
        <v>166</v>
      </c>
      <c r="G124" s="293"/>
      <c r="H124" s="293"/>
      <c r="I124" s="293"/>
      <c r="J124" s="293"/>
      <c r="K124" s="293"/>
      <c r="L124" s="294"/>
      <c r="M124" s="289" t="s">
        <v>167</v>
      </c>
      <c r="N124" s="290"/>
      <c r="O124" s="290"/>
      <c r="P124" s="291"/>
      <c r="Q124" s="292" t="s">
        <v>168</v>
      </c>
      <c r="R124" s="293"/>
      <c r="S124" s="293"/>
      <c r="T124" s="293"/>
      <c r="U124" s="293"/>
      <c r="V124" s="293"/>
      <c r="W124" s="294"/>
    </row>
    <row r="125" spans="1:51" ht="17.25" thickBot="1">
      <c r="B125" s="289" t="s">
        <v>169</v>
      </c>
      <c r="C125" s="290"/>
      <c r="D125" s="290"/>
      <c r="E125" s="291"/>
      <c r="F125" s="292" t="s">
        <v>170</v>
      </c>
      <c r="G125" s="293"/>
      <c r="H125" s="293"/>
      <c r="I125" s="293"/>
      <c r="J125" s="293"/>
      <c r="K125" s="293"/>
      <c r="L125" s="294"/>
      <c r="M125" s="289" t="s">
        <v>171</v>
      </c>
      <c r="N125" s="290"/>
      <c r="O125" s="290"/>
      <c r="P125" s="291"/>
      <c r="Q125" s="292" t="s">
        <v>172</v>
      </c>
      <c r="R125" s="293"/>
      <c r="S125" s="293"/>
      <c r="T125" s="293"/>
      <c r="U125" s="293"/>
      <c r="V125" s="293"/>
      <c r="W125" s="294"/>
    </row>
    <row r="127" spans="1:51" s="8" customFormat="1" ht="15" customHeight="1">
      <c r="B127" s="84" t="s">
        <v>173</v>
      </c>
    </row>
    <row r="128" spans="1:51" s="8" customFormat="1" ht="4.5" customHeight="1"/>
    <row r="129" spans="2:52" s="8" customFormat="1" ht="15" customHeight="1">
      <c r="B129" s="295" t="s">
        <v>174</v>
      </c>
      <c r="C129" s="112"/>
      <c r="D129" s="112"/>
      <c r="E129" s="112"/>
      <c r="F129" s="112"/>
      <c r="G129" s="112"/>
      <c r="H129" s="112"/>
      <c r="I129" s="113"/>
      <c r="J129" s="296" t="s">
        <v>175</v>
      </c>
      <c r="K129" s="297"/>
      <c r="L129" s="297"/>
      <c r="M129" s="297"/>
      <c r="N129" s="297"/>
      <c r="O129" s="297"/>
      <c r="P129" s="297"/>
      <c r="Q129" s="297"/>
      <c r="R129" s="297"/>
      <c r="S129" s="297"/>
      <c r="T129" s="297"/>
      <c r="U129" s="297"/>
      <c r="V129" s="297"/>
      <c r="W129" s="297"/>
      <c r="X129" s="297"/>
      <c r="Y129" s="297"/>
      <c r="Z129" s="297"/>
      <c r="AA129" s="297"/>
      <c r="AB129" s="297"/>
      <c r="AC129" s="297"/>
      <c r="AD129" s="297"/>
      <c r="AE129" s="297"/>
      <c r="AF129" s="297"/>
      <c r="AG129" s="297"/>
      <c r="AH129" s="297"/>
      <c r="AI129" s="297"/>
      <c r="AJ129" s="297"/>
      <c r="AK129" s="297"/>
      <c r="AL129" s="297"/>
      <c r="AM129" s="297"/>
      <c r="AN129" s="297"/>
      <c r="AO129" s="297"/>
      <c r="AP129" s="297"/>
      <c r="AQ129" s="297"/>
      <c r="AR129" s="297"/>
      <c r="AS129" s="297"/>
      <c r="AT129" s="297"/>
      <c r="AU129" s="297"/>
      <c r="AV129" s="297"/>
      <c r="AW129" s="297"/>
      <c r="AX129" s="297"/>
      <c r="AY129" s="297"/>
      <c r="AZ129" s="298"/>
    </row>
    <row r="130" spans="2:52" s="8" customFormat="1" ht="15" customHeight="1" thickBot="1">
      <c r="B130" s="301" t="s">
        <v>176</v>
      </c>
      <c r="C130" s="302"/>
      <c r="D130" s="302"/>
      <c r="E130" s="302"/>
      <c r="F130" s="302"/>
      <c r="G130" s="302"/>
      <c r="H130" s="302"/>
      <c r="I130" s="303"/>
      <c r="J130" s="304" t="s">
        <v>177</v>
      </c>
      <c r="K130" s="305"/>
      <c r="L130" s="305"/>
      <c r="M130" s="305"/>
      <c r="N130" s="305"/>
      <c r="O130" s="305"/>
      <c r="P130" s="305"/>
      <c r="Q130" s="305"/>
      <c r="R130" s="305"/>
      <c r="S130" s="305"/>
      <c r="T130" s="305"/>
      <c r="U130" s="305"/>
      <c r="V130" s="305"/>
      <c r="W130" s="305"/>
      <c r="X130" s="305"/>
      <c r="Y130" s="305"/>
      <c r="Z130" s="305"/>
      <c r="AA130" s="305"/>
      <c r="AB130" s="305"/>
      <c r="AC130" s="305"/>
      <c r="AD130" s="305"/>
      <c r="AE130" s="305"/>
      <c r="AF130" s="305"/>
      <c r="AG130" s="305"/>
      <c r="AH130" s="305"/>
      <c r="AI130" s="305"/>
      <c r="AJ130" s="305"/>
      <c r="AK130" s="305"/>
      <c r="AL130" s="305"/>
      <c r="AM130" s="305"/>
      <c r="AN130" s="305"/>
      <c r="AO130" s="305"/>
      <c r="AP130" s="305"/>
      <c r="AQ130" s="305"/>
      <c r="AR130" s="305"/>
      <c r="AS130" s="305"/>
      <c r="AT130" s="305"/>
      <c r="AU130" s="305"/>
      <c r="AV130" s="305"/>
      <c r="AW130" s="305"/>
      <c r="AX130" s="305"/>
      <c r="AY130" s="305"/>
      <c r="AZ130" s="306"/>
    </row>
    <row r="131" spans="2:52" s="8" customFormat="1" ht="15" customHeight="1">
      <c r="B131" s="307"/>
      <c r="C131" s="308"/>
      <c r="D131" s="308"/>
      <c r="E131" s="308"/>
      <c r="F131" s="308"/>
      <c r="G131" s="308"/>
      <c r="H131" s="308"/>
      <c r="I131" s="309"/>
      <c r="J131" s="295" t="s">
        <v>178</v>
      </c>
      <c r="K131" s="112"/>
      <c r="L131" s="112"/>
      <c r="M131" s="112"/>
      <c r="N131" s="112"/>
      <c r="O131" s="112"/>
      <c r="P131" s="112"/>
      <c r="Q131" s="111"/>
      <c r="R131" s="110" t="s">
        <v>179</v>
      </c>
      <c r="S131" s="112"/>
      <c r="T131" s="112"/>
      <c r="U131" s="112"/>
      <c r="V131" s="111"/>
      <c r="W131" s="110" t="s">
        <v>13</v>
      </c>
      <c r="X131" s="112"/>
      <c r="Y131" s="112"/>
      <c r="Z131" s="112"/>
      <c r="AA131" s="111"/>
      <c r="AB131" s="110" t="s">
        <v>180</v>
      </c>
      <c r="AC131" s="112"/>
      <c r="AD131" s="112"/>
      <c r="AE131" s="112"/>
      <c r="AF131" s="112"/>
      <c r="AG131" s="112"/>
      <c r="AH131" s="112"/>
      <c r="AI131" s="111"/>
      <c r="AJ131" s="110" t="s">
        <v>181</v>
      </c>
      <c r="AK131" s="112"/>
      <c r="AL131" s="112"/>
      <c r="AM131" s="112"/>
      <c r="AN131" s="111"/>
      <c r="AO131" s="110" t="s">
        <v>182</v>
      </c>
      <c r="AP131" s="112"/>
      <c r="AQ131" s="112"/>
      <c r="AR131" s="112"/>
      <c r="AS131" s="112"/>
      <c r="AT131" s="112"/>
      <c r="AU131" s="112"/>
      <c r="AV131" s="112"/>
      <c r="AW131" s="112"/>
      <c r="AX131" s="112"/>
      <c r="AY131" s="112"/>
      <c r="AZ131" s="113"/>
    </row>
    <row r="132" spans="2:52" s="8" customFormat="1" ht="15" customHeight="1">
      <c r="B132" s="325" t="s">
        <v>183</v>
      </c>
      <c r="C132" s="225"/>
      <c r="D132" s="225"/>
      <c r="E132" s="225"/>
      <c r="F132" s="225"/>
      <c r="G132" s="225"/>
      <c r="H132" s="225"/>
      <c r="I132" s="326"/>
      <c r="J132" s="325" t="s">
        <v>184</v>
      </c>
      <c r="K132" s="225"/>
      <c r="L132" s="225"/>
      <c r="M132" s="225"/>
      <c r="N132" s="225"/>
      <c r="O132" s="225"/>
      <c r="P132" s="225"/>
      <c r="Q132" s="327"/>
      <c r="R132" s="224" t="s">
        <v>185</v>
      </c>
      <c r="S132" s="225"/>
      <c r="T132" s="225"/>
      <c r="U132" s="225"/>
      <c r="V132" s="327"/>
      <c r="W132" s="224" t="s">
        <v>168</v>
      </c>
      <c r="X132" s="225"/>
      <c r="Y132" s="225"/>
      <c r="Z132" s="225"/>
      <c r="AA132" s="327"/>
      <c r="AB132" s="224" t="s">
        <v>186</v>
      </c>
      <c r="AC132" s="225"/>
      <c r="AD132" s="225"/>
      <c r="AE132" s="225"/>
      <c r="AF132" s="225"/>
      <c r="AG132" s="225"/>
      <c r="AH132" s="225"/>
      <c r="AI132" s="327"/>
      <c r="AJ132" s="328" t="s">
        <v>187</v>
      </c>
      <c r="AK132" s="329"/>
      <c r="AL132" s="329"/>
      <c r="AM132" s="329"/>
      <c r="AN132" s="330"/>
      <c r="AO132" s="313" t="s">
        <v>188</v>
      </c>
      <c r="AP132" s="314"/>
      <c r="AQ132" s="314"/>
      <c r="AR132" s="314"/>
      <c r="AS132" s="314"/>
      <c r="AT132" s="314"/>
      <c r="AU132" s="314"/>
      <c r="AV132" s="314"/>
      <c r="AW132" s="314"/>
      <c r="AX132" s="314"/>
      <c r="AY132" s="314"/>
      <c r="AZ132" s="315"/>
    </row>
    <row r="133" spans="2:52" s="8" customFormat="1" ht="15" customHeight="1" thickBot="1">
      <c r="B133" s="301" t="s">
        <v>189</v>
      </c>
      <c r="C133" s="302"/>
      <c r="D133" s="302"/>
      <c r="E133" s="302"/>
      <c r="F133" s="302"/>
      <c r="G133" s="302"/>
      <c r="H133" s="302"/>
      <c r="I133" s="303"/>
      <c r="J133" s="301" t="s">
        <v>184</v>
      </c>
      <c r="K133" s="302"/>
      <c r="L133" s="302"/>
      <c r="M133" s="302"/>
      <c r="N133" s="302"/>
      <c r="O133" s="302"/>
      <c r="P133" s="302"/>
      <c r="Q133" s="317"/>
      <c r="R133" s="318" t="s">
        <v>170</v>
      </c>
      <c r="S133" s="302"/>
      <c r="T133" s="302"/>
      <c r="U133" s="302"/>
      <c r="V133" s="317"/>
      <c r="W133" s="319" t="s">
        <v>172</v>
      </c>
      <c r="X133" s="320"/>
      <c r="Y133" s="320"/>
      <c r="Z133" s="320"/>
      <c r="AA133" s="321"/>
      <c r="AB133" s="318" t="s">
        <v>190</v>
      </c>
      <c r="AC133" s="302"/>
      <c r="AD133" s="302"/>
      <c r="AE133" s="302"/>
      <c r="AF133" s="302"/>
      <c r="AG133" s="302"/>
      <c r="AH133" s="302"/>
      <c r="AI133" s="317"/>
      <c r="AJ133" s="322" t="s">
        <v>191</v>
      </c>
      <c r="AK133" s="323"/>
      <c r="AL133" s="323"/>
      <c r="AM133" s="323"/>
      <c r="AN133" s="324"/>
      <c r="AO133" s="310" t="s">
        <v>192</v>
      </c>
      <c r="AP133" s="311"/>
      <c r="AQ133" s="311"/>
      <c r="AR133" s="311"/>
      <c r="AS133" s="311"/>
      <c r="AT133" s="311"/>
      <c r="AU133" s="311"/>
      <c r="AV133" s="311"/>
      <c r="AW133" s="311"/>
      <c r="AX133" s="311"/>
      <c r="AY133" s="311"/>
      <c r="AZ133" s="312"/>
    </row>
    <row r="134" spans="2:52" ht="23.25" customHeight="1">
      <c r="B134" s="2"/>
    </row>
    <row r="135" spans="2:52">
      <c r="B135" s="15" t="s">
        <v>193</v>
      </c>
      <c r="C135" s="15"/>
      <c r="D135" s="15"/>
      <c r="E135" s="15"/>
      <c r="F135" s="15"/>
    </row>
    <row r="136" spans="2:52">
      <c r="B136" s="94" t="s">
        <v>194</v>
      </c>
      <c r="C136" s="94"/>
      <c r="D136" s="94"/>
      <c r="E136" s="94"/>
      <c r="F136" s="94"/>
      <c r="G136" s="94" t="s">
        <v>175</v>
      </c>
      <c r="H136" s="94"/>
      <c r="I136" s="94"/>
      <c r="J136" s="94"/>
      <c r="K136" s="94"/>
      <c r="L136" s="94"/>
      <c r="M136" s="94"/>
      <c r="N136" s="94" t="s">
        <v>195</v>
      </c>
      <c r="O136" s="94"/>
      <c r="P136" s="94"/>
      <c r="Q136" s="94"/>
      <c r="R136" s="316" t="s">
        <v>196</v>
      </c>
      <c r="S136" s="316"/>
      <c r="T136" s="316"/>
      <c r="U136" s="316"/>
      <c r="V136" s="316"/>
      <c r="W136" s="316"/>
      <c r="X136" s="316"/>
    </row>
    <row r="137" spans="2:52">
      <c r="C137" s="88" t="s">
        <v>197</v>
      </c>
      <c r="D137" s="89"/>
      <c r="E137" s="89"/>
      <c r="F137" s="90"/>
      <c r="G137" s="94" t="s">
        <v>168</v>
      </c>
      <c r="H137" s="94"/>
      <c r="I137" s="94"/>
      <c r="J137" s="94"/>
      <c r="K137" s="94"/>
      <c r="L137" s="94"/>
      <c r="M137" s="94"/>
      <c r="N137" s="94" t="s">
        <v>195</v>
      </c>
      <c r="O137" s="94"/>
      <c r="P137" s="94"/>
      <c r="Q137" s="94"/>
      <c r="R137" s="316" t="s">
        <v>191</v>
      </c>
      <c r="S137" s="316"/>
      <c r="T137" s="316"/>
      <c r="U137" s="316"/>
      <c r="V137" s="316"/>
      <c r="W137" s="316"/>
      <c r="X137" s="316"/>
    </row>
  </sheetData>
  <sheetProtection sheet="1" objects="1" scenarios="1" selectLockedCells="1" selectUnlockedCells="1"/>
  <mergeCells count="807">
    <mergeCell ref="AO133:AZ133"/>
    <mergeCell ref="AO132:AZ132"/>
    <mergeCell ref="B136:F136"/>
    <mergeCell ref="G136:M136"/>
    <mergeCell ref="N136:Q136"/>
    <mergeCell ref="R136:X136"/>
    <mergeCell ref="C137:F137"/>
    <mergeCell ref="G137:M137"/>
    <mergeCell ref="N137:Q137"/>
    <mergeCell ref="R137:X137"/>
    <mergeCell ref="B133:I133"/>
    <mergeCell ref="J133:Q133"/>
    <mergeCell ref="R133:V133"/>
    <mergeCell ref="W133:AA133"/>
    <mergeCell ref="AB133:AI133"/>
    <mergeCell ref="AJ133:AN133"/>
    <mergeCell ref="B132:I132"/>
    <mergeCell ref="J132:Q132"/>
    <mergeCell ref="R132:V132"/>
    <mergeCell ref="W132:AA132"/>
    <mergeCell ref="AB132:AI132"/>
    <mergeCell ref="AJ132:AN132"/>
    <mergeCell ref="B130:I130"/>
    <mergeCell ref="J130:AZ130"/>
    <mergeCell ref="B131:I131"/>
    <mergeCell ref="J131:Q131"/>
    <mergeCell ref="R131:V131"/>
    <mergeCell ref="W131:AA131"/>
    <mergeCell ref="AB131:AI131"/>
    <mergeCell ref="AJ131:AN131"/>
    <mergeCell ref="AO131:AZ131"/>
    <mergeCell ref="B125:E125"/>
    <mergeCell ref="F125:L125"/>
    <mergeCell ref="M125:P125"/>
    <mergeCell ref="Q125:W125"/>
    <mergeCell ref="B129:I129"/>
    <mergeCell ref="J129:AZ129"/>
    <mergeCell ref="C120:N120"/>
    <mergeCell ref="O120:X120"/>
    <mergeCell ref="Y120:AH120"/>
    <mergeCell ref="B123:E123"/>
    <mergeCell ref="F123:L123"/>
    <mergeCell ref="B124:E124"/>
    <mergeCell ref="F124:L124"/>
    <mergeCell ref="M124:P124"/>
    <mergeCell ref="Q124:W124"/>
    <mergeCell ref="C118:N118"/>
    <mergeCell ref="O118:X118"/>
    <mergeCell ref="Y118:AH118"/>
    <mergeCell ref="C119:N119"/>
    <mergeCell ref="O119:X119"/>
    <mergeCell ref="Y119:AH119"/>
    <mergeCell ref="C116:N116"/>
    <mergeCell ref="O116:X116"/>
    <mergeCell ref="Y116:AH116"/>
    <mergeCell ref="C117:N117"/>
    <mergeCell ref="O117:X117"/>
    <mergeCell ref="Y117:AH117"/>
    <mergeCell ref="C114:N114"/>
    <mergeCell ref="O114:X114"/>
    <mergeCell ref="Y114:AH114"/>
    <mergeCell ref="C115:N115"/>
    <mergeCell ref="O115:X115"/>
    <mergeCell ref="Y115:AH115"/>
    <mergeCell ref="C112:N112"/>
    <mergeCell ref="O112:X112"/>
    <mergeCell ref="Y112:AH112"/>
    <mergeCell ref="C113:N113"/>
    <mergeCell ref="O113:X113"/>
    <mergeCell ref="Y113:AH113"/>
    <mergeCell ref="AD106:AZ107"/>
    <mergeCell ref="C110:N110"/>
    <mergeCell ref="O110:X110"/>
    <mergeCell ref="Y110:AH110"/>
    <mergeCell ref="C111:N111"/>
    <mergeCell ref="O111:X111"/>
    <mergeCell ref="Y111:AH111"/>
    <mergeCell ref="B105:K107"/>
    <mergeCell ref="L105:V105"/>
    <mergeCell ref="W105:Z105"/>
    <mergeCell ref="AA105:AC105"/>
    <mergeCell ref="AD105:AZ105"/>
    <mergeCell ref="L106:P107"/>
    <mergeCell ref="Q106:T107"/>
    <mergeCell ref="U106:W107"/>
    <mergeCell ref="X106:Z107"/>
    <mergeCell ref="AA106:AC107"/>
    <mergeCell ref="U103:W104"/>
    <mergeCell ref="X103:Z104"/>
    <mergeCell ref="AA103:AC104"/>
    <mergeCell ref="AD103:AZ104"/>
    <mergeCell ref="Q100:T101"/>
    <mergeCell ref="U100:W101"/>
    <mergeCell ref="X100:Z101"/>
    <mergeCell ref="AA100:AC101"/>
    <mergeCell ref="AD100:AZ101"/>
    <mergeCell ref="B96:K98"/>
    <mergeCell ref="L96:V96"/>
    <mergeCell ref="W96:Z96"/>
    <mergeCell ref="AA96:AC96"/>
    <mergeCell ref="AD96:AZ96"/>
    <mergeCell ref="L97:P98"/>
    <mergeCell ref="Q97:T98"/>
    <mergeCell ref="B102:K104"/>
    <mergeCell ref="L102:V102"/>
    <mergeCell ref="W102:Z102"/>
    <mergeCell ref="AA102:AC102"/>
    <mergeCell ref="AD102:AZ102"/>
    <mergeCell ref="U97:W98"/>
    <mergeCell ref="X97:Z98"/>
    <mergeCell ref="AA97:AC98"/>
    <mergeCell ref="AD97:AZ98"/>
    <mergeCell ref="B99:K101"/>
    <mergeCell ref="L99:V99"/>
    <mergeCell ref="W99:Z99"/>
    <mergeCell ref="AA99:AC99"/>
    <mergeCell ref="AD99:AZ99"/>
    <mergeCell ref="L100:P101"/>
    <mergeCell ref="L103:P104"/>
    <mergeCell ref="Q103:T104"/>
    <mergeCell ref="B93:K95"/>
    <mergeCell ref="L93:V93"/>
    <mergeCell ref="W93:Z93"/>
    <mergeCell ref="AA93:AC93"/>
    <mergeCell ref="AD93:AZ93"/>
    <mergeCell ref="L94:P95"/>
    <mergeCell ref="Q94:T95"/>
    <mergeCell ref="U94:W95"/>
    <mergeCell ref="X94:Z95"/>
    <mergeCell ref="AA94:AC95"/>
    <mergeCell ref="AD94:AZ95"/>
    <mergeCell ref="AA82:AC83"/>
    <mergeCell ref="AD82:AZ83"/>
    <mergeCell ref="AD88:AZ89"/>
    <mergeCell ref="B90:K92"/>
    <mergeCell ref="L90:V90"/>
    <mergeCell ref="W90:Z90"/>
    <mergeCell ref="AA90:AC90"/>
    <mergeCell ref="AD90:AZ90"/>
    <mergeCell ref="L91:P92"/>
    <mergeCell ref="Q91:T92"/>
    <mergeCell ref="U91:W92"/>
    <mergeCell ref="X91:Z92"/>
    <mergeCell ref="B87:K89"/>
    <mergeCell ref="L87:V87"/>
    <mergeCell ref="W87:Z87"/>
    <mergeCell ref="AA87:AC87"/>
    <mergeCell ref="AD87:AZ87"/>
    <mergeCell ref="L88:P89"/>
    <mergeCell ref="Q88:T89"/>
    <mergeCell ref="U88:W89"/>
    <mergeCell ref="X88:Z89"/>
    <mergeCell ref="AA88:AC89"/>
    <mergeCell ref="AA91:AC92"/>
    <mergeCell ref="AD91:AZ92"/>
    <mergeCell ref="B84:K86"/>
    <mergeCell ref="L84:V84"/>
    <mergeCell ref="W84:Z84"/>
    <mergeCell ref="AA84:AC84"/>
    <mergeCell ref="AD84:AZ84"/>
    <mergeCell ref="U79:W80"/>
    <mergeCell ref="X79:Z80"/>
    <mergeCell ref="AA79:AC80"/>
    <mergeCell ref="AD79:AZ80"/>
    <mergeCell ref="B81:K83"/>
    <mergeCell ref="L81:V81"/>
    <mergeCell ref="W81:Z81"/>
    <mergeCell ref="AA81:AC81"/>
    <mergeCell ref="AD81:AZ81"/>
    <mergeCell ref="L82:P83"/>
    <mergeCell ref="L85:P86"/>
    <mergeCell ref="Q85:T86"/>
    <mergeCell ref="U85:W86"/>
    <mergeCell ref="X85:Z86"/>
    <mergeCell ref="AA85:AC86"/>
    <mergeCell ref="AD85:AZ86"/>
    <mergeCell ref="Q82:T83"/>
    <mergeCell ref="U82:W83"/>
    <mergeCell ref="X82:Z83"/>
    <mergeCell ref="B77:K77"/>
    <mergeCell ref="L77:AZ77"/>
    <mergeCell ref="B78:K80"/>
    <mergeCell ref="L78:V78"/>
    <mergeCell ref="W78:Z78"/>
    <mergeCell ref="AA78:AC78"/>
    <mergeCell ref="AD78:AZ78"/>
    <mergeCell ref="L79:P80"/>
    <mergeCell ref="Q79:T80"/>
    <mergeCell ref="B73:K73"/>
    <mergeCell ref="L73:P73"/>
    <mergeCell ref="Q73:U73"/>
    <mergeCell ref="V73:W73"/>
    <mergeCell ref="X73:Z73"/>
    <mergeCell ref="AL73:AN73"/>
    <mergeCell ref="AO73:AQ73"/>
    <mergeCell ref="AR73:AT73"/>
    <mergeCell ref="AU73:AW73"/>
    <mergeCell ref="AO71:AQ71"/>
    <mergeCell ref="AR71:AT71"/>
    <mergeCell ref="AU71:AW71"/>
    <mergeCell ref="B72:K72"/>
    <mergeCell ref="L72:P72"/>
    <mergeCell ref="Q72:U72"/>
    <mergeCell ref="V72:W72"/>
    <mergeCell ref="X72:Z72"/>
    <mergeCell ref="AL72:AN72"/>
    <mergeCell ref="AO72:AQ72"/>
    <mergeCell ref="B71:K71"/>
    <mergeCell ref="L71:P71"/>
    <mergeCell ref="Q71:U71"/>
    <mergeCell ref="V71:W71"/>
    <mergeCell ref="X71:Z71"/>
    <mergeCell ref="AL71:AN71"/>
    <mergeCell ref="AR72:AT72"/>
    <mergeCell ref="AU72:AW72"/>
    <mergeCell ref="B70:K70"/>
    <mergeCell ref="L70:P70"/>
    <mergeCell ref="Q70:U70"/>
    <mergeCell ref="V70:W70"/>
    <mergeCell ref="X70:Z70"/>
    <mergeCell ref="AL70:AN70"/>
    <mergeCell ref="AO70:AQ70"/>
    <mergeCell ref="AR70:AT70"/>
    <mergeCell ref="AU70:AW70"/>
    <mergeCell ref="B69:K69"/>
    <mergeCell ref="L69:P69"/>
    <mergeCell ref="Q69:U69"/>
    <mergeCell ref="V69:W69"/>
    <mergeCell ref="X69:Z69"/>
    <mergeCell ref="AL69:AN69"/>
    <mergeCell ref="AO69:AQ69"/>
    <mergeCell ref="AR69:AT69"/>
    <mergeCell ref="AU69:AW69"/>
    <mergeCell ref="AO67:AQ67"/>
    <mergeCell ref="AR67:AT67"/>
    <mergeCell ref="AU67:AW67"/>
    <mergeCell ref="B68:K68"/>
    <mergeCell ref="L68:P68"/>
    <mergeCell ref="Q68:U68"/>
    <mergeCell ref="V68:W68"/>
    <mergeCell ref="X68:Z68"/>
    <mergeCell ref="AL68:AN68"/>
    <mergeCell ref="AO68:AQ68"/>
    <mergeCell ref="B67:K67"/>
    <mergeCell ref="L67:P67"/>
    <mergeCell ref="Q67:U67"/>
    <mergeCell ref="V67:W67"/>
    <mergeCell ref="X67:Z67"/>
    <mergeCell ref="AL67:AN67"/>
    <mergeCell ref="AR68:AT68"/>
    <mergeCell ref="AU68:AW68"/>
    <mergeCell ref="AC67:AD67"/>
    <mergeCell ref="AE67:AF67"/>
    <mergeCell ref="AG67:AI67"/>
    <mergeCell ref="B66:K66"/>
    <mergeCell ref="L66:P66"/>
    <mergeCell ref="Q66:U66"/>
    <mergeCell ref="V66:W66"/>
    <mergeCell ref="X66:Z66"/>
    <mergeCell ref="AL66:AN66"/>
    <mergeCell ref="AO66:AQ66"/>
    <mergeCell ref="AR66:AT66"/>
    <mergeCell ref="AU66:AW66"/>
    <mergeCell ref="AC66:AD66"/>
    <mergeCell ref="AE66:AF66"/>
    <mergeCell ref="AG66:AI66"/>
    <mergeCell ref="AR64:AT64"/>
    <mergeCell ref="AU64:AW64"/>
    <mergeCell ref="B65:K65"/>
    <mergeCell ref="L65:P65"/>
    <mergeCell ref="Q65:U65"/>
    <mergeCell ref="V65:W65"/>
    <mergeCell ref="X65:Z65"/>
    <mergeCell ref="AL65:AN65"/>
    <mergeCell ref="AO65:AQ65"/>
    <mergeCell ref="AR65:AT65"/>
    <mergeCell ref="AU65:AW65"/>
    <mergeCell ref="B64:K64"/>
    <mergeCell ref="L64:P64"/>
    <mergeCell ref="Q64:U64"/>
    <mergeCell ref="V64:W64"/>
    <mergeCell ref="X64:Z64"/>
    <mergeCell ref="AL64:AN64"/>
    <mergeCell ref="AO64:AQ64"/>
    <mergeCell ref="AC64:AD64"/>
    <mergeCell ref="AE64:AF64"/>
    <mergeCell ref="AG64:AI64"/>
    <mergeCell ref="AC65:AD65"/>
    <mergeCell ref="AE65:AF65"/>
    <mergeCell ref="AG65:AI65"/>
    <mergeCell ref="B63:K63"/>
    <mergeCell ref="L63:P63"/>
    <mergeCell ref="Q63:U63"/>
    <mergeCell ref="V63:W63"/>
    <mergeCell ref="X63:Z63"/>
    <mergeCell ref="AL63:AN63"/>
    <mergeCell ref="B59:C59"/>
    <mergeCell ref="D59:L59"/>
    <mergeCell ref="M59:Q59"/>
    <mergeCell ref="R59:V59"/>
    <mergeCell ref="W59:X59"/>
    <mergeCell ref="Y59:Z59"/>
    <mergeCell ref="AA59:AC59"/>
    <mergeCell ref="AD59:AF59"/>
    <mergeCell ref="AG59:AI59"/>
    <mergeCell ref="AC63:AF63"/>
    <mergeCell ref="AG63:AI63"/>
    <mergeCell ref="AO63:AQ63"/>
    <mergeCell ref="AR63:AT63"/>
    <mergeCell ref="AU63:AW63"/>
    <mergeCell ref="AS59:AU59"/>
    <mergeCell ref="AV59:AX59"/>
    <mergeCell ref="AY59:BA59"/>
    <mergeCell ref="BB59:BD59"/>
    <mergeCell ref="BE59:BF59"/>
    <mergeCell ref="AL61:AQ61"/>
    <mergeCell ref="AR61:AW61"/>
    <mergeCell ref="AJ59:AL59"/>
    <mergeCell ref="AM59:AO59"/>
    <mergeCell ref="AP59:AR59"/>
    <mergeCell ref="AV58:AX58"/>
    <mergeCell ref="AY58:BA58"/>
    <mergeCell ref="BB58:BD58"/>
    <mergeCell ref="BE58:BF58"/>
    <mergeCell ref="Y58:Z58"/>
    <mergeCell ref="AA58:AC58"/>
    <mergeCell ref="AD58:AF58"/>
    <mergeCell ref="AG58:AI58"/>
    <mergeCell ref="AJ58:AL58"/>
    <mergeCell ref="AM58:AO58"/>
    <mergeCell ref="AS57:AU57"/>
    <mergeCell ref="AV57:AX57"/>
    <mergeCell ref="AY57:BA57"/>
    <mergeCell ref="BB57:BD57"/>
    <mergeCell ref="BE57:BF57"/>
    <mergeCell ref="B58:C58"/>
    <mergeCell ref="D58:L58"/>
    <mergeCell ref="M58:Q58"/>
    <mergeCell ref="R58:V58"/>
    <mergeCell ref="W58:X58"/>
    <mergeCell ref="AA57:AC57"/>
    <mergeCell ref="AD57:AF57"/>
    <mergeCell ref="AG57:AI57"/>
    <mergeCell ref="AJ57:AL57"/>
    <mergeCell ref="AM57:AO57"/>
    <mergeCell ref="AP57:AR57"/>
    <mergeCell ref="B57:C57"/>
    <mergeCell ref="D57:L57"/>
    <mergeCell ref="M57:Q57"/>
    <mergeCell ref="R57:V57"/>
    <mergeCell ref="W57:X57"/>
    <mergeCell ref="Y57:Z57"/>
    <mergeCell ref="AP58:AR58"/>
    <mergeCell ref="AS58:AU58"/>
    <mergeCell ref="AV56:AX56"/>
    <mergeCell ref="AY56:BA56"/>
    <mergeCell ref="BB56:BD56"/>
    <mergeCell ref="BE56:BF56"/>
    <mergeCell ref="Y56:Z56"/>
    <mergeCell ref="AA56:AC56"/>
    <mergeCell ref="AD56:AF56"/>
    <mergeCell ref="AG56:AI56"/>
    <mergeCell ref="AJ56:AL56"/>
    <mergeCell ref="AM56:AO56"/>
    <mergeCell ref="AS55:AU55"/>
    <mergeCell ref="AV55:AX55"/>
    <mergeCell ref="AY55:BA55"/>
    <mergeCell ref="BB55:BD55"/>
    <mergeCell ref="BE55:BF55"/>
    <mergeCell ref="B56:C56"/>
    <mergeCell ref="D56:L56"/>
    <mergeCell ref="M56:Q56"/>
    <mergeCell ref="R56:V56"/>
    <mergeCell ref="W56:X56"/>
    <mergeCell ref="AA55:AC55"/>
    <mergeCell ref="AD55:AF55"/>
    <mergeCell ref="AG55:AI55"/>
    <mergeCell ref="AJ55:AL55"/>
    <mergeCell ref="AM55:AO55"/>
    <mergeCell ref="AP55:AR55"/>
    <mergeCell ref="B55:C55"/>
    <mergeCell ref="D55:L55"/>
    <mergeCell ref="M55:Q55"/>
    <mergeCell ref="R55:V55"/>
    <mergeCell ref="W55:X55"/>
    <mergeCell ref="Y55:Z55"/>
    <mergeCell ref="AP56:AR56"/>
    <mergeCell ref="AS56:AU56"/>
    <mergeCell ref="AV54:AX54"/>
    <mergeCell ref="AY54:BA54"/>
    <mergeCell ref="BB54:BD54"/>
    <mergeCell ref="BE54:BF54"/>
    <mergeCell ref="Y54:Z54"/>
    <mergeCell ref="AA54:AC54"/>
    <mergeCell ref="AD54:AF54"/>
    <mergeCell ref="AG54:AI54"/>
    <mergeCell ref="AJ54:AL54"/>
    <mergeCell ref="AM54:AO54"/>
    <mergeCell ref="AS53:AU53"/>
    <mergeCell ref="AV53:AX53"/>
    <mergeCell ref="AY53:BA53"/>
    <mergeCell ref="BB53:BD53"/>
    <mergeCell ref="BE53:BF53"/>
    <mergeCell ref="B54:C54"/>
    <mergeCell ref="D54:L54"/>
    <mergeCell ref="M54:Q54"/>
    <mergeCell ref="R54:V54"/>
    <mergeCell ref="W54:X54"/>
    <mergeCell ref="AA53:AC53"/>
    <mergeCell ref="AD53:AF53"/>
    <mergeCell ref="AG53:AI53"/>
    <mergeCell ref="AJ53:AL53"/>
    <mergeCell ref="AM53:AO53"/>
    <mergeCell ref="AP53:AR53"/>
    <mergeCell ref="B53:C53"/>
    <mergeCell ref="D53:L53"/>
    <mergeCell ref="M53:Q53"/>
    <mergeCell ref="R53:V53"/>
    <mergeCell ref="W53:X53"/>
    <mergeCell ref="Y53:Z53"/>
    <mergeCell ref="AP54:AR54"/>
    <mergeCell ref="AS54:AU54"/>
    <mergeCell ref="AV52:AX52"/>
    <mergeCell ref="AY52:BA52"/>
    <mergeCell ref="BB52:BD52"/>
    <mergeCell ref="BE52:BF52"/>
    <mergeCell ref="Y52:Z52"/>
    <mergeCell ref="AA52:AC52"/>
    <mergeCell ref="AD52:AF52"/>
    <mergeCell ref="AG52:AI52"/>
    <mergeCell ref="AJ52:AL52"/>
    <mergeCell ref="AM52:AO52"/>
    <mergeCell ref="AS51:AU51"/>
    <mergeCell ref="AV51:AX51"/>
    <mergeCell ref="AY51:BA51"/>
    <mergeCell ref="BB51:BD51"/>
    <mergeCell ref="BE51:BF51"/>
    <mergeCell ref="B52:C52"/>
    <mergeCell ref="D52:L52"/>
    <mergeCell ref="M52:Q52"/>
    <mergeCell ref="R52:V52"/>
    <mergeCell ref="W52:X52"/>
    <mergeCell ref="AA51:AC51"/>
    <mergeCell ref="AD51:AF51"/>
    <mergeCell ref="AG51:AI51"/>
    <mergeCell ref="AJ51:AL51"/>
    <mergeCell ref="AM51:AO51"/>
    <mergeCell ref="AP51:AR51"/>
    <mergeCell ref="B51:C51"/>
    <mergeCell ref="D51:L51"/>
    <mergeCell ref="M51:Q51"/>
    <mergeCell ref="R51:V51"/>
    <mergeCell ref="W51:X51"/>
    <mergeCell ref="Y51:Z51"/>
    <mergeCell ref="AP52:AR52"/>
    <mergeCell ref="AS52:AU52"/>
    <mergeCell ref="AV50:AX50"/>
    <mergeCell ref="AY50:BA50"/>
    <mergeCell ref="BB50:BD50"/>
    <mergeCell ref="BE50:BF50"/>
    <mergeCell ref="Y50:Z50"/>
    <mergeCell ref="AA50:AC50"/>
    <mergeCell ref="AD50:AF50"/>
    <mergeCell ref="AG50:AI50"/>
    <mergeCell ref="AJ50:AL50"/>
    <mergeCell ref="AM50:AO50"/>
    <mergeCell ref="AS49:AU49"/>
    <mergeCell ref="AV49:AX49"/>
    <mergeCell ref="AY49:BA49"/>
    <mergeCell ref="BB49:BD49"/>
    <mergeCell ref="BE49:BF49"/>
    <mergeCell ref="B50:C50"/>
    <mergeCell ref="D50:L50"/>
    <mergeCell ref="M50:Q50"/>
    <mergeCell ref="R50:V50"/>
    <mergeCell ref="W50:X50"/>
    <mergeCell ref="AA49:AC49"/>
    <mergeCell ref="AD49:AF49"/>
    <mergeCell ref="AG49:AI49"/>
    <mergeCell ref="AJ49:AL49"/>
    <mergeCell ref="AM49:AO49"/>
    <mergeCell ref="AP49:AR49"/>
    <mergeCell ref="B49:C49"/>
    <mergeCell ref="D49:L49"/>
    <mergeCell ref="M49:Q49"/>
    <mergeCell ref="R49:V49"/>
    <mergeCell ref="W49:X49"/>
    <mergeCell ref="Y49:Z49"/>
    <mergeCell ref="AP50:AR50"/>
    <mergeCell ref="AS50:AU50"/>
    <mergeCell ref="AV48:AX48"/>
    <mergeCell ref="AY48:BA48"/>
    <mergeCell ref="BB48:BD48"/>
    <mergeCell ref="BE48:BF48"/>
    <mergeCell ref="Y48:Z48"/>
    <mergeCell ref="AA48:AC48"/>
    <mergeCell ref="AD48:AF48"/>
    <mergeCell ref="AG48:AI48"/>
    <mergeCell ref="AJ48:AL48"/>
    <mergeCell ref="AM48:AO48"/>
    <mergeCell ref="AS47:AU47"/>
    <mergeCell ref="AV47:AX47"/>
    <mergeCell ref="AY47:BA47"/>
    <mergeCell ref="BB47:BD47"/>
    <mergeCell ref="BE47:BF47"/>
    <mergeCell ref="B48:C48"/>
    <mergeCell ref="D48:L48"/>
    <mergeCell ref="M48:Q48"/>
    <mergeCell ref="R48:V48"/>
    <mergeCell ref="W48:X48"/>
    <mergeCell ref="AA47:AC47"/>
    <mergeCell ref="AD47:AF47"/>
    <mergeCell ref="AG47:AI47"/>
    <mergeCell ref="AJ47:AL47"/>
    <mergeCell ref="AM47:AO47"/>
    <mergeCell ref="AP47:AR47"/>
    <mergeCell ref="B47:C47"/>
    <mergeCell ref="D47:L47"/>
    <mergeCell ref="M47:Q47"/>
    <mergeCell ref="R47:V47"/>
    <mergeCell ref="W47:X47"/>
    <mergeCell ref="Y47:Z47"/>
    <mergeCell ref="AP48:AR48"/>
    <mergeCell ref="AS48:AU48"/>
    <mergeCell ref="AV46:AX46"/>
    <mergeCell ref="AY46:BA46"/>
    <mergeCell ref="BB46:BD46"/>
    <mergeCell ref="BE46:BF46"/>
    <mergeCell ref="Y46:Z46"/>
    <mergeCell ref="AA46:AC46"/>
    <mergeCell ref="AD46:AF46"/>
    <mergeCell ref="AG46:AI46"/>
    <mergeCell ref="AJ46:AL46"/>
    <mergeCell ref="AM46:AO46"/>
    <mergeCell ref="AS45:AU45"/>
    <mergeCell ref="AV45:AX45"/>
    <mergeCell ref="AY45:BA45"/>
    <mergeCell ref="BB45:BD45"/>
    <mergeCell ref="BE45:BF45"/>
    <mergeCell ref="B46:C46"/>
    <mergeCell ref="D46:L46"/>
    <mergeCell ref="M46:Q46"/>
    <mergeCell ref="R46:V46"/>
    <mergeCell ref="W46:X46"/>
    <mergeCell ref="AA45:AC45"/>
    <mergeCell ref="AD45:AF45"/>
    <mergeCell ref="AG45:AI45"/>
    <mergeCell ref="AJ45:AL45"/>
    <mergeCell ref="AM45:AO45"/>
    <mergeCell ref="AP45:AR45"/>
    <mergeCell ref="B45:C45"/>
    <mergeCell ref="D45:L45"/>
    <mergeCell ref="M45:Q45"/>
    <mergeCell ref="R45:V45"/>
    <mergeCell ref="W45:X45"/>
    <mergeCell ref="Y45:Z45"/>
    <mergeCell ref="AP46:AR46"/>
    <mergeCell ref="AS46:AU46"/>
    <mergeCell ref="AV44:AX44"/>
    <mergeCell ref="AY44:BA44"/>
    <mergeCell ref="BB44:BD44"/>
    <mergeCell ref="BE44:BF44"/>
    <mergeCell ref="Y44:Z44"/>
    <mergeCell ref="AA44:AC44"/>
    <mergeCell ref="AD44:AF44"/>
    <mergeCell ref="AG44:AI44"/>
    <mergeCell ref="AJ44:AL44"/>
    <mergeCell ref="AM44:AO44"/>
    <mergeCell ref="AS43:AU43"/>
    <mergeCell ref="AV43:AX43"/>
    <mergeCell ref="AY43:BA43"/>
    <mergeCell ref="BB43:BD43"/>
    <mergeCell ref="BE43:BF43"/>
    <mergeCell ref="B44:C44"/>
    <mergeCell ref="D44:L44"/>
    <mergeCell ref="M44:Q44"/>
    <mergeCell ref="R44:V44"/>
    <mergeCell ref="W44:X44"/>
    <mergeCell ref="AA43:AC43"/>
    <mergeCell ref="AD43:AF43"/>
    <mergeCell ref="AG43:AI43"/>
    <mergeCell ref="AJ43:AL43"/>
    <mergeCell ref="AM43:AO43"/>
    <mergeCell ref="AP43:AR43"/>
    <mergeCell ref="B43:C43"/>
    <mergeCell ref="D43:L43"/>
    <mergeCell ref="M43:Q43"/>
    <mergeCell ref="R43:V43"/>
    <mergeCell ref="W43:X43"/>
    <mergeCell ref="Y43:Z43"/>
    <mergeCell ref="AP44:AR44"/>
    <mergeCell ref="AS44:AU44"/>
    <mergeCell ref="AV42:AX42"/>
    <mergeCell ref="AY42:BA42"/>
    <mergeCell ref="BB42:BD42"/>
    <mergeCell ref="BE42:BF42"/>
    <mergeCell ref="Y42:Z42"/>
    <mergeCell ref="AA42:AC42"/>
    <mergeCell ref="AD42:AF42"/>
    <mergeCell ref="AG42:AI42"/>
    <mergeCell ref="AJ42:AL42"/>
    <mergeCell ref="AM42:AO42"/>
    <mergeCell ref="AS41:AU41"/>
    <mergeCell ref="AV41:AX41"/>
    <mergeCell ref="AY41:BA41"/>
    <mergeCell ref="BB41:BD41"/>
    <mergeCell ref="BE41:BF41"/>
    <mergeCell ref="B42:C42"/>
    <mergeCell ref="D42:L42"/>
    <mergeCell ref="M42:Q42"/>
    <mergeCell ref="R42:V42"/>
    <mergeCell ref="W42:X42"/>
    <mergeCell ref="AA41:AC41"/>
    <mergeCell ref="AD41:AF41"/>
    <mergeCell ref="AG41:AI41"/>
    <mergeCell ref="AJ41:AL41"/>
    <mergeCell ref="AM41:AO41"/>
    <mergeCell ref="AP41:AR41"/>
    <mergeCell ref="B41:C41"/>
    <mergeCell ref="D41:L41"/>
    <mergeCell ref="M41:Q41"/>
    <mergeCell ref="R41:V41"/>
    <mergeCell ref="W41:X41"/>
    <mergeCell ref="Y41:Z41"/>
    <mergeCell ref="AP42:AR42"/>
    <mergeCell ref="AS42:AU42"/>
    <mergeCell ref="AA40:AF40"/>
    <mergeCell ref="AG40:AL40"/>
    <mergeCell ref="AM40:AR40"/>
    <mergeCell ref="AY40:BD40"/>
    <mergeCell ref="C37:E37"/>
    <mergeCell ref="F37:I37"/>
    <mergeCell ref="J37:M37"/>
    <mergeCell ref="N37:O37"/>
    <mergeCell ref="P37:R37"/>
    <mergeCell ref="AC37:AE37"/>
    <mergeCell ref="C36:E36"/>
    <mergeCell ref="F36:I36"/>
    <mergeCell ref="J36:M36"/>
    <mergeCell ref="N36:O36"/>
    <mergeCell ref="P36:R36"/>
    <mergeCell ref="AC36:AE36"/>
    <mergeCell ref="AF36:AH36"/>
    <mergeCell ref="AI36:AK36"/>
    <mergeCell ref="AF37:AH37"/>
    <mergeCell ref="AI37:AK37"/>
    <mergeCell ref="AC34:AE34"/>
    <mergeCell ref="AF34:AH34"/>
    <mergeCell ref="AI34:AK34"/>
    <mergeCell ref="C35:E35"/>
    <mergeCell ref="F35:I35"/>
    <mergeCell ref="J35:M35"/>
    <mergeCell ref="N35:O35"/>
    <mergeCell ref="P35:R35"/>
    <mergeCell ref="AC35:AE35"/>
    <mergeCell ref="AF35:AH35"/>
    <mergeCell ref="AI35:AK35"/>
    <mergeCell ref="U34:AB35"/>
    <mergeCell ref="C33:E33"/>
    <mergeCell ref="F33:I33"/>
    <mergeCell ref="J33:M33"/>
    <mergeCell ref="N33:O33"/>
    <mergeCell ref="P33:R33"/>
    <mergeCell ref="C34:E34"/>
    <mergeCell ref="F34:I34"/>
    <mergeCell ref="J34:M34"/>
    <mergeCell ref="N34:O34"/>
    <mergeCell ref="P34:R34"/>
    <mergeCell ref="AA31:AC31"/>
    <mergeCell ref="C32:E32"/>
    <mergeCell ref="F32:I32"/>
    <mergeCell ref="J32:M32"/>
    <mergeCell ref="N32:O32"/>
    <mergeCell ref="P32:R32"/>
    <mergeCell ref="U32:W32"/>
    <mergeCell ref="X32:Z32"/>
    <mergeCell ref="AA32:AC32"/>
    <mergeCell ref="C31:E31"/>
    <mergeCell ref="F31:I31"/>
    <mergeCell ref="J31:M31"/>
    <mergeCell ref="N31:O31"/>
    <mergeCell ref="P31:R31"/>
    <mergeCell ref="X31:Z31"/>
    <mergeCell ref="U31:W31"/>
    <mergeCell ref="X29:Z29"/>
    <mergeCell ref="AA29:AC29"/>
    <mergeCell ref="C30:E30"/>
    <mergeCell ref="F30:I30"/>
    <mergeCell ref="J30:M30"/>
    <mergeCell ref="N30:O30"/>
    <mergeCell ref="P30:R30"/>
    <mergeCell ref="U30:W30"/>
    <mergeCell ref="X30:Z30"/>
    <mergeCell ref="AA30:AC30"/>
    <mergeCell ref="C29:E29"/>
    <mergeCell ref="F29:I29"/>
    <mergeCell ref="J29:M29"/>
    <mergeCell ref="N29:O29"/>
    <mergeCell ref="P29:R29"/>
    <mergeCell ref="U29:W29"/>
    <mergeCell ref="C27:E27"/>
    <mergeCell ref="F27:I27"/>
    <mergeCell ref="J27:M27"/>
    <mergeCell ref="N27:O27"/>
    <mergeCell ref="P27:R27"/>
    <mergeCell ref="C28:E28"/>
    <mergeCell ref="F28:I28"/>
    <mergeCell ref="J28:M28"/>
    <mergeCell ref="N28:O28"/>
    <mergeCell ref="P28:R28"/>
    <mergeCell ref="C25:E25"/>
    <mergeCell ref="F25:I25"/>
    <mergeCell ref="J25:M25"/>
    <mergeCell ref="N25:O25"/>
    <mergeCell ref="P25:R25"/>
    <mergeCell ref="C26:E26"/>
    <mergeCell ref="F26:I26"/>
    <mergeCell ref="J26:M26"/>
    <mergeCell ref="N26:O26"/>
    <mergeCell ref="P26:R26"/>
    <mergeCell ref="C23:E23"/>
    <mergeCell ref="F23:I23"/>
    <mergeCell ref="J23:M23"/>
    <mergeCell ref="N23:O23"/>
    <mergeCell ref="P23:R23"/>
    <mergeCell ref="C24:E24"/>
    <mergeCell ref="F24:I24"/>
    <mergeCell ref="J24:M24"/>
    <mergeCell ref="N24:O24"/>
    <mergeCell ref="P24:R24"/>
    <mergeCell ref="C21:E21"/>
    <mergeCell ref="F21:I21"/>
    <mergeCell ref="J21:M21"/>
    <mergeCell ref="N21:O21"/>
    <mergeCell ref="P21:R21"/>
    <mergeCell ref="C22:E22"/>
    <mergeCell ref="F22:I22"/>
    <mergeCell ref="J22:M22"/>
    <mergeCell ref="N22:O22"/>
    <mergeCell ref="P22:R22"/>
    <mergeCell ref="C19:E19"/>
    <mergeCell ref="F19:I19"/>
    <mergeCell ref="J19:M19"/>
    <mergeCell ref="N19:O19"/>
    <mergeCell ref="P19:R19"/>
    <mergeCell ref="C20:E20"/>
    <mergeCell ref="F20:I20"/>
    <mergeCell ref="J20:M20"/>
    <mergeCell ref="N20:O20"/>
    <mergeCell ref="P20:R20"/>
    <mergeCell ref="C17:E17"/>
    <mergeCell ref="F17:I17"/>
    <mergeCell ref="J17:M17"/>
    <mergeCell ref="N17:O17"/>
    <mergeCell ref="P17:R17"/>
    <mergeCell ref="C18:E18"/>
    <mergeCell ref="F18:I18"/>
    <mergeCell ref="J18:M18"/>
    <mergeCell ref="N18:O18"/>
    <mergeCell ref="P18:R18"/>
    <mergeCell ref="B11:S11"/>
    <mergeCell ref="T11:X11"/>
    <mergeCell ref="AA8:AF8"/>
    <mergeCell ref="AG8:AM8"/>
    <mergeCell ref="AN8:AR8"/>
    <mergeCell ref="AS8:AX8"/>
    <mergeCell ref="B12:S12"/>
    <mergeCell ref="T12:X12"/>
    <mergeCell ref="C16:E16"/>
    <mergeCell ref="F16:I16"/>
    <mergeCell ref="J16:M16"/>
    <mergeCell ref="N16:O16"/>
    <mergeCell ref="P16:R16"/>
    <mergeCell ref="AS12:AX12"/>
    <mergeCell ref="AA12:AR12"/>
    <mergeCell ref="F5:X5"/>
    <mergeCell ref="AA5:AD6"/>
    <mergeCell ref="AE5:AF5"/>
    <mergeCell ref="AG5:AX5"/>
    <mergeCell ref="B6:E6"/>
    <mergeCell ref="F6:X6"/>
    <mergeCell ref="AA9:AF9"/>
    <mergeCell ref="AG9:AX9"/>
    <mergeCell ref="AA10:AF10"/>
    <mergeCell ref="AG10:AX10"/>
    <mergeCell ref="AE6:AF6"/>
    <mergeCell ref="AG6:AX6"/>
    <mergeCell ref="B7:E7"/>
    <mergeCell ref="F7:X7"/>
    <mergeCell ref="AA7:AF7"/>
    <mergeCell ref="AG7:AM7"/>
    <mergeCell ref="AN7:AR7"/>
    <mergeCell ref="AS7:AX7"/>
    <mergeCell ref="B5:E5"/>
    <mergeCell ref="B2:E2"/>
    <mergeCell ref="F2:X2"/>
    <mergeCell ref="AA2:AF2"/>
    <mergeCell ref="AG2:AX2"/>
    <mergeCell ref="B3:E3"/>
    <mergeCell ref="F3:X3"/>
    <mergeCell ref="AA3:AD4"/>
    <mergeCell ref="AE3:AF3"/>
    <mergeCell ref="AG3:AX3"/>
    <mergeCell ref="B4:E4"/>
    <mergeCell ref="F4:X4"/>
    <mergeCell ref="AE4:AF4"/>
    <mergeCell ref="AG4:AX4"/>
  </mergeCells>
  <phoneticPr fontId="4"/>
  <conditionalFormatting sqref="B42:AC59 AS42:AU59">
    <cfRule type="containsBlanks" dxfId="18" priority="6">
      <formula>LEN(TRIM(B42))=0</formula>
    </cfRule>
  </conditionalFormatting>
  <conditionalFormatting sqref="C17:M36 P17:R36 AF35:AH37">
    <cfRule type="containsBlanks" dxfId="17" priority="7">
      <formula>LEN(TRIM(C17))=0</formula>
    </cfRule>
  </conditionalFormatting>
  <conditionalFormatting sqref="F123:L125 Q124:W125">
    <cfRule type="containsBlanks" dxfId="16" priority="11">
      <formula>LEN(TRIM(F123))=0</formula>
    </cfRule>
  </conditionalFormatting>
  <conditionalFormatting sqref="G136:M137 R136:X137">
    <cfRule type="containsBlanks" dxfId="15" priority="13">
      <formula>LEN(TRIM(G136))=0</formula>
    </cfRule>
  </conditionalFormatting>
  <conditionalFormatting sqref="J129:AZ130">
    <cfRule type="containsBlanks" dxfId="14" priority="12">
      <formula>LEN(TRIM(J129))=0</formula>
    </cfRule>
  </conditionalFormatting>
  <conditionalFormatting sqref="L64:U73">
    <cfRule type="containsBlanks" dxfId="13" priority="5">
      <formula>LEN(TRIM(L64))=0</formula>
    </cfRule>
  </conditionalFormatting>
  <conditionalFormatting sqref="O111:AH120 J132:AO133">
    <cfRule type="containsBlanks" dxfId="12" priority="10">
      <formula>LEN(TRIM(J111))=0</formula>
    </cfRule>
  </conditionalFormatting>
  <conditionalFormatting sqref="W78:Z78 AD78:AZ107 Q79:T80 X79:Z80 W81:Z81 Q82:T83 X82:Z83 W84:Z84 Q85:T86 X85:Z86 W87:Z87 Q88:T89 X88:Z89 W90:Z90 Q91:T92 X91:Z92 W93:Z93 Q94:T95 X94:Z95 W96:Z96 Q97:T98 X97:Z98 W99:Z99 Q100:T101 X100:Z101 W102:Z102 Q103:T104 X103:Z104 W105:Z105 Q106:T107 X106:Z107">
    <cfRule type="containsBlanks" dxfId="11" priority="4">
      <formula>LEN(TRIM(Q78))=0</formula>
    </cfRule>
  </conditionalFormatting>
  <conditionalFormatting sqref="AG2:AX6 F2:X7 AG7:AM8 AS7:AX8 AG9:AX10 T11:X12">
    <cfRule type="containsBlanks" dxfId="10" priority="8">
      <formula>LEN(TRIM(F2))=0</formula>
    </cfRule>
  </conditionalFormatting>
  <dataValidations count="4">
    <dataValidation type="list" allowBlank="1" showInputMessage="1" showErrorMessage="1" sqref="T11:X11" xr:uid="{6E838357-199B-4F7A-B429-6C788CE4A6D5}">
      <formula1>$BC$11:$BC$12</formula1>
    </dataValidation>
    <dataValidation type="list" allowBlank="1" showInputMessage="1" showErrorMessage="1" sqref="W78:Z78 W105:Z105 W102:Z102 W99:Z99 W96:Z96 W93:Z93 W90:Z90 W87:Z87 W84:Z84 W81:Z81" xr:uid="{1603A074-6908-4EB7-9E77-B808AE9EBC29}">
      <formula1>$BB$78:$BB$79</formula1>
    </dataValidation>
    <dataValidation type="list" allowBlank="1" showInputMessage="1" showErrorMessage="1" sqref="X79:Z80 X106:Z107 X103:Z104 X100:Z101 X97:Z98 X94:Z95 X91:Z92 X88:Z89 X85:Z86 X82:Z83" xr:uid="{D9D896EC-83F8-4BC0-A7E2-BE28090151C6}">
      <formula1>$BB$81:$BB$83</formula1>
    </dataValidation>
    <dataValidation type="list" allowBlank="1" showInputMessage="1" showErrorMessage="1" sqref="P17:R36" xr:uid="{3EE2CFAA-D885-4E9F-B0DA-E670A31455CA}">
      <formula1>$U$30:$U$32</formula1>
    </dataValidation>
  </dataValidations>
  <hyperlinks>
    <hyperlink ref="AO133" r:id="rId1" xr:uid="{88C75100-D423-4AD2-9913-9A43FAA2772D}"/>
    <hyperlink ref="AO132" r:id="rId2" xr:uid="{00974838-4AA2-4850-B68B-A2D0E6B35E3A}"/>
  </hyperlinks>
  <pageMargins left="0.7" right="0.7" top="0.75" bottom="0.75" header="0.3" footer="0.3"/>
  <pageSetup paperSize="9" scale="46" orientation="landscape" r:id="rId3"/>
  <rowBreaks count="3" manualBreakCount="3">
    <brk id="39" max="57" man="1"/>
    <brk id="107" max="57" man="1"/>
    <brk id="108" max="57" man="1"/>
  </rowBreak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F137"/>
  <sheetViews>
    <sheetView tabSelected="1" view="pageBreakPreview" zoomScaleSheetLayoutView="100" workbookViewId="0">
      <selection activeCell="U9" sqref="U9"/>
    </sheetView>
  </sheetViews>
  <sheetFormatPr defaultColWidth="9" defaultRowHeight="16.5"/>
  <cols>
    <col min="1" max="1" width="4.140625" style="2" customWidth="1"/>
    <col min="2" max="2" width="2.5703125" style="14" customWidth="1"/>
    <col min="3" max="21" width="2.5703125" style="2" customWidth="1"/>
    <col min="22" max="22" width="4.85546875" style="2" customWidth="1"/>
    <col min="23" max="23" width="5.140625" style="2" customWidth="1"/>
    <col min="24" max="47" width="2.5703125" style="2" customWidth="1"/>
    <col min="48" max="48" width="4" style="2" customWidth="1"/>
    <col min="49" max="100" width="2.5703125" style="2" customWidth="1"/>
    <col min="101" max="101" width="9" style="2" customWidth="1"/>
    <col min="102" max="16384" width="9" style="2"/>
  </cols>
  <sheetData>
    <row r="2" spans="2:55">
      <c r="B2" s="88" t="s">
        <v>0</v>
      </c>
      <c r="C2" s="89"/>
      <c r="D2" s="89"/>
      <c r="E2" s="90"/>
      <c r="F2" s="91"/>
      <c r="G2" s="92"/>
      <c r="H2" s="92"/>
      <c r="I2" s="92"/>
      <c r="J2" s="92"/>
      <c r="K2" s="92"/>
      <c r="L2" s="92"/>
      <c r="M2" s="92"/>
      <c r="N2" s="92"/>
      <c r="O2" s="92"/>
      <c r="P2" s="92"/>
      <c r="Q2" s="92"/>
      <c r="R2" s="92"/>
      <c r="S2" s="92"/>
      <c r="T2" s="92"/>
      <c r="U2" s="92"/>
      <c r="V2" s="92"/>
      <c r="W2" s="92"/>
      <c r="X2" s="93"/>
      <c r="AA2" s="94" t="s">
        <v>2</v>
      </c>
      <c r="AB2" s="94"/>
      <c r="AC2" s="94"/>
      <c r="AD2" s="94"/>
      <c r="AE2" s="94"/>
      <c r="AF2" s="94"/>
      <c r="AG2" s="95"/>
      <c r="AH2" s="95"/>
      <c r="AI2" s="95"/>
      <c r="AJ2" s="95"/>
      <c r="AK2" s="95"/>
      <c r="AL2" s="95"/>
      <c r="AM2" s="95"/>
      <c r="AN2" s="95"/>
      <c r="AO2" s="95"/>
      <c r="AP2" s="95"/>
      <c r="AQ2" s="95"/>
      <c r="AR2" s="95"/>
      <c r="AS2" s="95"/>
      <c r="AT2" s="95"/>
      <c r="AU2" s="95"/>
      <c r="AV2" s="95"/>
      <c r="AW2" s="95"/>
      <c r="AX2" s="95"/>
    </row>
    <row r="3" spans="2:55">
      <c r="B3" s="88" t="s">
        <v>4</v>
      </c>
      <c r="C3" s="89"/>
      <c r="D3" s="89"/>
      <c r="E3" s="90"/>
      <c r="F3" s="91"/>
      <c r="G3" s="92"/>
      <c r="H3" s="92"/>
      <c r="I3" s="92"/>
      <c r="J3" s="92"/>
      <c r="K3" s="92"/>
      <c r="L3" s="92"/>
      <c r="M3" s="92"/>
      <c r="N3" s="92"/>
      <c r="O3" s="92"/>
      <c r="P3" s="92"/>
      <c r="Q3" s="92"/>
      <c r="R3" s="92"/>
      <c r="S3" s="92"/>
      <c r="T3" s="92"/>
      <c r="U3" s="92"/>
      <c r="V3" s="92"/>
      <c r="W3" s="92"/>
      <c r="X3" s="93"/>
      <c r="AA3" s="94" t="s">
        <v>6</v>
      </c>
      <c r="AB3" s="94"/>
      <c r="AC3" s="94"/>
      <c r="AD3" s="94"/>
      <c r="AE3" s="94" t="s">
        <v>7</v>
      </c>
      <c r="AF3" s="94"/>
      <c r="AG3" s="96"/>
      <c r="AH3" s="96"/>
      <c r="AI3" s="96"/>
      <c r="AJ3" s="96"/>
      <c r="AK3" s="96"/>
      <c r="AL3" s="96"/>
      <c r="AM3" s="96"/>
      <c r="AN3" s="96"/>
      <c r="AO3" s="96"/>
      <c r="AP3" s="96"/>
      <c r="AQ3" s="96"/>
      <c r="AR3" s="96"/>
      <c r="AS3" s="96"/>
      <c r="AT3" s="96"/>
      <c r="AU3" s="96"/>
      <c r="AV3" s="96"/>
      <c r="AW3" s="96"/>
      <c r="AX3" s="96"/>
    </row>
    <row r="4" spans="2:55">
      <c r="B4" s="88" t="s">
        <v>9</v>
      </c>
      <c r="C4" s="89"/>
      <c r="D4" s="89"/>
      <c r="E4" s="90"/>
      <c r="F4" s="97"/>
      <c r="G4" s="98"/>
      <c r="H4" s="98"/>
      <c r="I4" s="98"/>
      <c r="J4" s="98"/>
      <c r="K4" s="98"/>
      <c r="L4" s="98"/>
      <c r="M4" s="98"/>
      <c r="N4" s="98"/>
      <c r="O4" s="98"/>
      <c r="P4" s="98"/>
      <c r="Q4" s="98"/>
      <c r="R4" s="98"/>
      <c r="S4" s="98"/>
      <c r="T4" s="98"/>
      <c r="U4" s="98"/>
      <c r="V4" s="98"/>
      <c r="W4" s="98"/>
      <c r="X4" s="99"/>
      <c r="AA4" s="94"/>
      <c r="AB4" s="94"/>
      <c r="AC4" s="94"/>
      <c r="AD4" s="94"/>
      <c r="AE4" s="94" t="s">
        <v>10</v>
      </c>
      <c r="AF4" s="94"/>
      <c r="AG4" s="100"/>
      <c r="AH4" s="100"/>
      <c r="AI4" s="100"/>
      <c r="AJ4" s="100"/>
      <c r="AK4" s="100"/>
      <c r="AL4" s="100"/>
      <c r="AM4" s="100"/>
      <c r="AN4" s="100"/>
      <c r="AO4" s="100"/>
      <c r="AP4" s="100"/>
      <c r="AQ4" s="100"/>
      <c r="AR4" s="100"/>
      <c r="AS4" s="100"/>
      <c r="AT4" s="100"/>
      <c r="AU4" s="100"/>
      <c r="AV4" s="100"/>
      <c r="AW4" s="100"/>
      <c r="AX4" s="100"/>
    </row>
    <row r="5" spans="2:55">
      <c r="B5" s="88" t="s">
        <v>7</v>
      </c>
      <c r="C5" s="89"/>
      <c r="D5" s="89"/>
      <c r="E5" s="90"/>
      <c r="F5" s="101"/>
      <c r="G5" s="102"/>
      <c r="H5" s="102"/>
      <c r="I5" s="102"/>
      <c r="J5" s="102"/>
      <c r="K5" s="102"/>
      <c r="L5" s="102"/>
      <c r="M5" s="102"/>
      <c r="N5" s="102"/>
      <c r="O5" s="102"/>
      <c r="P5" s="102"/>
      <c r="Q5" s="102"/>
      <c r="R5" s="102"/>
      <c r="S5" s="102"/>
      <c r="T5" s="102"/>
      <c r="U5" s="102"/>
      <c r="V5" s="102"/>
      <c r="W5" s="102"/>
      <c r="X5" s="103"/>
      <c r="AA5" s="94" t="s">
        <v>12</v>
      </c>
      <c r="AB5" s="94"/>
      <c r="AC5" s="94"/>
      <c r="AD5" s="94"/>
      <c r="AE5" s="94" t="s">
        <v>13</v>
      </c>
      <c r="AF5" s="94"/>
      <c r="AG5" s="96"/>
      <c r="AH5" s="96"/>
      <c r="AI5" s="96"/>
      <c r="AJ5" s="96"/>
      <c r="AK5" s="96"/>
      <c r="AL5" s="96"/>
      <c r="AM5" s="96"/>
      <c r="AN5" s="96"/>
      <c r="AO5" s="96"/>
      <c r="AP5" s="96"/>
      <c r="AQ5" s="96"/>
      <c r="AR5" s="96"/>
      <c r="AS5" s="96"/>
      <c r="AT5" s="96"/>
      <c r="AU5" s="96"/>
      <c r="AV5" s="96"/>
      <c r="AW5" s="96"/>
      <c r="AX5" s="96"/>
    </row>
    <row r="6" spans="2:55">
      <c r="B6" s="88" t="s">
        <v>15</v>
      </c>
      <c r="C6" s="89"/>
      <c r="D6" s="89"/>
      <c r="E6" s="90"/>
      <c r="F6" s="101"/>
      <c r="G6" s="102"/>
      <c r="H6" s="102"/>
      <c r="I6" s="102"/>
      <c r="J6" s="102"/>
      <c r="K6" s="102"/>
      <c r="L6" s="102"/>
      <c r="M6" s="102"/>
      <c r="N6" s="102"/>
      <c r="O6" s="102"/>
      <c r="P6" s="102"/>
      <c r="Q6" s="102"/>
      <c r="R6" s="102"/>
      <c r="S6" s="102"/>
      <c r="T6" s="102"/>
      <c r="U6" s="102"/>
      <c r="V6" s="102"/>
      <c r="W6" s="102"/>
      <c r="X6" s="103"/>
      <c r="AA6" s="94"/>
      <c r="AB6" s="94"/>
      <c r="AC6" s="94"/>
      <c r="AD6" s="94"/>
      <c r="AE6" s="94" t="s">
        <v>10</v>
      </c>
      <c r="AF6" s="94"/>
      <c r="AG6" s="100"/>
      <c r="AH6" s="100"/>
      <c r="AI6" s="100"/>
      <c r="AJ6" s="100"/>
      <c r="AK6" s="100"/>
      <c r="AL6" s="100"/>
      <c r="AM6" s="100"/>
      <c r="AN6" s="100"/>
      <c r="AO6" s="100"/>
      <c r="AP6" s="100"/>
      <c r="AQ6" s="100"/>
      <c r="AR6" s="100"/>
      <c r="AS6" s="100"/>
      <c r="AT6" s="100"/>
      <c r="AU6" s="100"/>
      <c r="AV6" s="100"/>
      <c r="AW6" s="100"/>
      <c r="AX6" s="100"/>
    </row>
    <row r="7" spans="2:55">
      <c r="B7" s="88" t="s">
        <v>18</v>
      </c>
      <c r="C7" s="89"/>
      <c r="D7" s="89"/>
      <c r="E7" s="90"/>
      <c r="F7" s="101"/>
      <c r="G7" s="102"/>
      <c r="H7" s="102"/>
      <c r="I7" s="102"/>
      <c r="J7" s="102"/>
      <c r="K7" s="102"/>
      <c r="L7" s="102"/>
      <c r="M7" s="102"/>
      <c r="N7" s="102"/>
      <c r="O7" s="102"/>
      <c r="P7" s="102"/>
      <c r="Q7" s="102"/>
      <c r="R7" s="102"/>
      <c r="S7" s="102"/>
      <c r="T7" s="102"/>
      <c r="U7" s="102"/>
      <c r="V7" s="102"/>
      <c r="W7" s="102"/>
      <c r="X7" s="103"/>
      <c r="AA7" s="94" t="s">
        <v>20</v>
      </c>
      <c r="AB7" s="94"/>
      <c r="AC7" s="94"/>
      <c r="AD7" s="94"/>
      <c r="AE7" s="94"/>
      <c r="AF7" s="94"/>
      <c r="AG7" s="101"/>
      <c r="AH7" s="102"/>
      <c r="AI7" s="102"/>
      <c r="AJ7" s="102"/>
      <c r="AK7" s="102"/>
      <c r="AL7" s="102"/>
      <c r="AM7" s="103"/>
      <c r="AN7" s="88" t="s">
        <v>22</v>
      </c>
      <c r="AO7" s="89"/>
      <c r="AP7" s="89"/>
      <c r="AQ7" s="89"/>
      <c r="AR7" s="90"/>
      <c r="AS7" s="91"/>
      <c r="AT7" s="92"/>
      <c r="AU7" s="92"/>
      <c r="AV7" s="92"/>
      <c r="AW7" s="92"/>
      <c r="AX7" s="93"/>
    </row>
    <row r="8" spans="2:55">
      <c r="B8" s="2"/>
      <c r="AA8" s="94" t="s">
        <v>24</v>
      </c>
      <c r="AB8" s="94"/>
      <c r="AC8" s="94"/>
      <c r="AD8" s="94"/>
      <c r="AE8" s="94"/>
      <c r="AF8" s="94"/>
      <c r="AG8" s="101"/>
      <c r="AH8" s="102"/>
      <c r="AI8" s="102"/>
      <c r="AJ8" s="102"/>
      <c r="AK8" s="102"/>
      <c r="AL8" s="102"/>
      <c r="AM8" s="103"/>
      <c r="AN8" s="88" t="s">
        <v>26</v>
      </c>
      <c r="AO8" s="89"/>
      <c r="AP8" s="89"/>
      <c r="AQ8" s="89"/>
      <c r="AR8" s="90"/>
      <c r="AS8" s="91"/>
      <c r="AT8" s="92"/>
      <c r="AU8" s="92"/>
      <c r="AV8" s="92"/>
      <c r="AW8" s="92"/>
      <c r="AX8" s="93"/>
    </row>
    <row r="9" spans="2:55">
      <c r="AA9" s="94" t="s">
        <v>28</v>
      </c>
      <c r="AB9" s="94"/>
      <c r="AC9" s="94"/>
      <c r="AD9" s="94"/>
      <c r="AE9" s="94"/>
      <c r="AF9" s="94"/>
      <c r="AG9" s="96"/>
      <c r="AH9" s="96"/>
      <c r="AI9" s="96"/>
      <c r="AJ9" s="96"/>
      <c r="AK9" s="96"/>
      <c r="AL9" s="96"/>
      <c r="AM9" s="96"/>
      <c r="AN9" s="96"/>
      <c r="AO9" s="96"/>
      <c r="AP9" s="96"/>
      <c r="AQ9" s="96"/>
      <c r="AR9" s="96"/>
      <c r="AS9" s="96"/>
      <c r="AT9" s="96"/>
      <c r="AU9" s="96"/>
      <c r="AV9" s="96"/>
      <c r="AW9" s="96"/>
      <c r="AX9" s="96"/>
    </row>
    <row r="10" spans="2:55">
      <c r="AA10" s="94" t="s">
        <v>30</v>
      </c>
      <c r="AB10" s="94"/>
      <c r="AC10" s="94"/>
      <c r="AD10" s="94"/>
      <c r="AE10" s="94"/>
      <c r="AF10" s="342"/>
      <c r="AG10" s="93"/>
      <c r="AH10" s="95"/>
      <c r="AI10" s="95"/>
      <c r="AJ10" s="95"/>
      <c r="AK10" s="95"/>
      <c r="AL10" s="95"/>
      <c r="AM10" s="95"/>
      <c r="AN10" s="95"/>
      <c r="AO10" s="95"/>
      <c r="AP10" s="95"/>
      <c r="AQ10" s="95"/>
      <c r="AR10" s="95"/>
      <c r="AS10" s="95"/>
      <c r="AT10" s="95"/>
      <c r="AU10" s="95"/>
      <c r="AV10" s="95"/>
      <c r="AW10" s="95"/>
      <c r="AX10" s="95"/>
    </row>
    <row r="11" spans="2:55">
      <c r="B11" s="96" t="s">
        <v>32</v>
      </c>
      <c r="C11" s="96"/>
      <c r="D11" s="96"/>
      <c r="E11" s="96"/>
      <c r="F11" s="96"/>
      <c r="G11" s="96"/>
      <c r="H11" s="96"/>
      <c r="I11" s="96"/>
      <c r="J11" s="96"/>
      <c r="K11" s="96"/>
      <c r="L11" s="96"/>
      <c r="M11" s="96"/>
      <c r="N11" s="96"/>
      <c r="O11" s="96"/>
      <c r="P11" s="96"/>
      <c r="Q11" s="96"/>
      <c r="R11" s="96"/>
      <c r="S11" s="96"/>
      <c r="T11" s="105" t="s">
        <v>33</v>
      </c>
      <c r="U11" s="105"/>
      <c r="V11" s="105"/>
      <c r="W11" s="105"/>
      <c r="X11" s="105"/>
      <c r="BC11" s="2" t="s">
        <v>34</v>
      </c>
    </row>
    <row r="12" spans="2:55">
      <c r="B12" s="96" t="s">
        <v>35</v>
      </c>
      <c r="C12" s="96"/>
      <c r="D12" s="96"/>
      <c r="E12" s="96"/>
      <c r="F12" s="96"/>
      <c r="G12" s="96"/>
      <c r="H12" s="96"/>
      <c r="I12" s="96"/>
      <c r="J12" s="96"/>
      <c r="K12" s="96"/>
      <c r="L12" s="96"/>
      <c r="M12" s="96"/>
      <c r="N12" s="96"/>
      <c r="O12" s="96"/>
      <c r="P12" s="96"/>
      <c r="Q12" s="96"/>
      <c r="R12" s="96"/>
      <c r="S12" s="96"/>
      <c r="T12" s="106"/>
      <c r="U12" s="106"/>
      <c r="V12" s="106"/>
      <c r="W12" s="106"/>
      <c r="X12" s="106"/>
      <c r="AA12" s="101" t="s">
        <v>36</v>
      </c>
      <c r="AB12" s="102"/>
      <c r="AC12" s="102"/>
      <c r="AD12" s="102"/>
      <c r="AE12" s="102"/>
      <c r="AF12" s="102"/>
      <c r="AG12" s="102"/>
      <c r="AH12" s="102"/>
      <c r="AI12" s="102"/>
      <c r="AJ12" s="102"/>
      <c r="AK12" s="102"/>
      <c r="AL12" s="102"/>
      <c r="AM12" s="102"/>
      <c r="AN12" s="102"/>
      <c r="AO12" s="102"/>
      <c r="AP12" s="102"/>
      <c r="AQ12" s="102"/>
      <c r="AR12" s="102"/>
      <c r="AS12" s="114"/>
      <c r="AT12" s="115"/>
      <c r="AU12" s="115"/>
      <c r="AV12" s="115"/>
      <c r="AW12" s="115"/>
      <c r="AX12" s="116"/>
      <c r="BC12" s="2" t="s">
        <v>33</v>
      </c>
    </row>
    <row r="13" spans="2:55" ht="3.75" customHeight="1">
      <c r="B13" s="15"/>
      <c r="C13" s="15"/>
      <c r="D13" s="15"/>
      <c r="E13" s="15"/>
      <c r="F13" s="15"/>
      <c r="G13" s="15"/>
      <c r="H13" s="15"/>
      <c r="I13" s="15"/>
      <c r="J13" s="15"/>
      <c r="K13" s="15"/>
      <c r="L13" s="15"/>
      <c r="M13" s="15"/>
      <c r="N13" s="15"/>
      <c r="O13" s="15"/>
      <c r="P13" s="15"/>
      <c r="Q13" s="15"/>
      <c r="R13" s="15"/>
      <c r="S13" s="15"/>
    </row>
    <row r="14" spans="2:55">
      <c r="B14" s="82" t="s">
        <v>37</v>
      </c>
    </row>
    <row r="15" spans="2:55" ht="3.75" customHeight="1">
      <c r="B15" s="15"/>
      <c r="C15" s="15"/>
      <c r="D15" s="15"/>
      <c r="E15" s="15"/>
      <c r="F15" s="15"/>
      <c r="G15" s="15"/>
      <c r="H15" s="15"/>
      <c r="I15" s="15"/>
      <c r="J15" s="15"/>
      <c r="K15" s="15"/>
      <c r="L15" s="15"/>
      <c r="M15" s="15"/>
      <c r="N15" s="15"/>
      <c r="O15" s="15"/>
      <c r="P15" s="15"/>
      <c r="Q15" s="15"/>
      <c r="R15" s="15"/>
      <c r="S15" s="15"/>
    </row>
    <row r="16" spans="2:55">
      <c r="B16" s="3"/>
      <c r="C16" s="107" t="s">
        <v>38</v>
      </c>
      <c r="D16" s="108"/>
      <c r="E16" s="109"/>
      <c r="F16" s="108" t="s">
        <v>39</v>
      </c>
      <c r="G16" s="108"/>
      <c r="H16" s="108"/>
      <c r="I16" s="109"/>
      <c r="J16" s="108" t="s">
        <v>40</v>
      </c>
      <c r="K16" s="108"/>
      <c r="L16" s="108"/>
      <c r="M16" s="109"/>
      <c r="N16" s="110" t="s">
        <v>41</v>
      </c>
      <c r="O16" s="111"/>
      <c r="P16" s="110" t="s">
        <v>42</v>
      </c>
      <c r="Q16" s="112"/>
      <c r="R16" s="113"/>
    </row>
    <row r="17" spans="2:29">
      <c r="B17" s="4">
        <v>1</v>
      </c>
      <c r="C17" s="118"/>
      <c r="D17" s="119"/>
      <c r="E17" s="120"/>
      <c r="F17" s="118"/>
      <c r="G17" s="119"/>
      <c r="H17" s="119"/>
      <c r="I17" s="120"/>
      <c r="J17" s="118"/>
      <c r="K17" s="119"/>
      <c r="L17" s="119"/>
      <c r="M17" s="120"/>
      <c r="N17" s="121" t="str">
        <f t="shared" ref="N17:N36" si="0">IF(F17="","",J17-F17+1)</f>
        <v/>
      </c>
      <c r="O17" s="122"/>
      <c r="P17" s="88"/>
      <c r="Q17" s="89"/>
      <c r="R17" s="123"/>
    </row>
    <row r="18" spans="2:29">
      <c r="B18" s="4">
        <v>2</v>
      </c>
      <c r="C18" s="118"/>
      <c r="D18" s="119"/>
      <c r="E18" s="120"/>
      <c r="F18" s="118"/>
      <c r="G18" s="119"/>
      <c r="H18" s="119"/>
      <c r="I18" s="120"/>
      <c r="J18" s="118"/>
      <c r="K18" s="119"/>
      <c r="L18" s="119"/>
      <c r="M18" s="120"/>
      <c r="N18" s="121" t="str">
        <f t="shared" si="0"/>
        <v/>
      </c>
      <c r="O18" s="122"/>
      <c r="P18" s="88"/>
      <c r="Q18" s="89"/>
      <c r="R18" s="123"/>
    </row>
    <row r="19" spans="2:29">
      <c r="B19" s="4">
        <v>3</v>
      </c>
      <c r="C19" s="118"/>
      <c r="D19" s="119"/>
      <c r="E19" s="120"/>
      <c r="F19" s="118"/>
      <c r="G19" s="119"/>
      <c r="H19" s="119"/>
      <c r="I19" s="120"/>
      <c r="J19" s="118"/>
      <c r="K19" s="119"/>
      <c r="L19" s="119"/>
      <c r="M19" s="120"/>
      <c r="N19" s="121" t="str">
        <f t="shared" si="0"/>
        <v/>
      </c>
      <c r="O19" s="122"/>
      <c r="P19" s="88"/>
      <c r="Q19" s="89"/>
      <c r="R19" s="123"/>
    </row>
    <row r="20" spans="2:29">
      <c r="B20" s="4">
        <v>4</v>
      </c>
      <c r="C20" s="118"/>
      <c r="D20" s="119"/>
      <c r="E20" s="120"/>
      <c r="F20" s="118"/>
      <c r="G20" s="119"/>
      <c r="H20" s="119"/>
      <c r="I20" s="120"/>
      <c r="J20" s="118"/>
      <c r="K20" s="119"/>
      <c r="L20" s="119"/>
      <c r="M20" s="120"/>
      <c r="N20" s="121" t="str">
        <f t="shared" si="0"/>
        <v/>
      </c>
      <c r="O20" s="122"/>
      <c r="P20" s="88"/>
      <c r="Q20" s="89"/>
      <c r="R20" s="123"/>
    </row>
    <row r="21" spans="2:29">
      <c r="B21" s="4">
        <v>5</v>
      </c>
      <c r="C21" s="118"/>
      <c r="D21" s="119"/>
      <c r="E21" s="120"/>
      <c r="F21" s="118"/>
      <c r="G21" s="119"/>
      <c r="H21" s="119"/>
      <c r="I21" s="120"/>
      <c r="J21" s="118"/>
      <c r="K21" s="119"/>
      <c r="L21" s="119"/>
      <c r="M21" s="120"/>
      <c r="N21" s="121" t="str">
        <f t="shared" si="0"/>
        <v/>
      </c>
      <c r="O21" s="122"/>
      <c r="P21" s="88"/>
      <c r="Q21" s="89"/>
      <c r="R21" s="123"/>
    </row>
    <row r="22" spans="2:29">
      <c r="B22" s="4">
        <v>6</v>
      </c>
      <c r="C22" s="118"/>
      <c r="D22" s="119"/>
      <c r="E22" s="120"/>
      <c r="F22" s="118"/>
      <c r="G22" s="119"/>
      <c r="H22" s="119"/>
      <c r="I22" s="120"/>
      <c r="J22" s="118"/>
      <c r="K22" s="119"/>
      <c r="L22" s="119"/>
      <c r="M22" s="120"/>
      <c r="N22" s="121" t="str">
        <f t="shared" si="0"/>
        <v/>
      </c>
      <c r="O22" s="122"/>
      <c r="P22" s="88"/>
      <c r="Q22" s="89"/>
      <c r="R22" s="123"/>
    </row>
    <row r="23" spans="2:29">
      <c r="B23" s="4">
        <v>7</v>
      </c>
      <c r="C23" s="118"/>
      <c r="D23" s="119"/>
      <c r="E23" s="120"/>
      <c r="F23" s="118"/>
      <c r="G23" s="119"/>
      <c r="H23" s="119"/>
      <c r="I23" s="120"/>
      <c r="J23" s="118"/>
      <c r="K23" s="119"/>
      <c r="L23" s="119"/>
      <c r="M23" s="120"/>
      <c r="N23" s="121" t="str">
        <f t="shared" si="0"/>
        <v/>
      </c>
      <c r="O23" s="122"/>
      <c r="P23" s="88"/>
      <c r="Q23" s="89"/>
      <c r="R23" s="123"/>
    </row>
    <row r="24" spans="2:29">
      <c r="B24" s="4">
        <v>8</v>
      </c>
      <c r="C24" s="118"/>
      <c r="D24" s="119"/>
      <c r="E24" s="120"/>
      <c r="F24" s="118"/>
      <c r="G24" s="119"/>
      <c r="H24" s="119"/>
      <c r="I24" s="120"/>
      <c r="J24" s="118"/>
      <c r="K24" s="119"/>
      <c r="L24" s="119"/>
      <c r="M24" s="120"/>
      <c r="N24" s="121" t="str">
        <f t="shared" si="0"/>
        <v/>
      </c>
      <c r="O24" s="122"/>
      <c r="P24" s="88"/>
      <c r="Q24" s="89"/>
      <c r="R24" s="123"/>
    </row>
    <row r="25" spans="2:29">
      <c r="B25" s="4">
        <v>9</v>
      </c>
      <c r="C25" s="118"/>
      <c r="D25" s="119"/>
      <c r="E25" s="120"/>
      <c r="F25" s="118"/>
      <c r="G25" s="119"/>
      <c r="H25" s="119"/>
      <c r="I25" s="120"/>
      <c r="J25" s="118"/>
      <c r="K25" s="119"/>
      <c r="L25" s="119"/>
      <c r="M25" s="120"/>
      <c r="N25" s="121" t="str">
        <f t="shared" si="0"/>
        <v/>
      </c>
      <c r="O25" s="122"/>
      <c r="P25" s="88"/>
      <c r="Q25" s="89"/>
      <c r="R25" s="123"/>
    </row>
    <row r="26" spans="2:29">
      <c r="B26" s="4">
        <v>10</v>
      </c>
      <c r="C26" s="118"/>
      <c r="D26" s="119"/>
      <c r="E26" s="120"/>
      <c r="F26" s="118"/>
      <c r="G26" s="119"/>
      <c r="H26" s="119"/>
      <c r="I26" s="120"/>
      <c r="J26" s="118"/>
      <c r="K26" s="119"/>
      <c r="L26" s="119"/>
      <c r="M26" s="120"/>
      <c r="N26" s="121" t="str">
        <f t="shared" si="0"/>
        <v/>
      </c>
      <c r="O26" s="122"/>
      <c r="P26" s="88"/>
      <c r="Q26" s="89"/>
      <c r="R26" s="123"/>
    </row>
    <row r="27" spans="2:29">
      <c r="B27" s="4">
        <v>11</v>
      </c>
      <c r="C27" s="118"/>
      <c r="D27" s="119"/>
      <c r="E27" s="120"/>
      <c r="F27" s="118"/>
      <c r="G27" s="119"/>
      <c r="H27" s="119"/>
      <c r="I27" s="120"/>
      <c r="J27" s="118"/>
      <c r="K27" s="119"/>
      <c r="L27" s="119"/>
      <c r="M27" s="120"/>
      <c r="N27" s="121" t="str">
        <f t="shared" si="0"/>
        <v/>
      </c>
      <c r="O27" s="122"/>
      <c r="P27" s="88"/>
      <c r="Q27" s="89"/>
      <c r="R27" s="123"/>
    </row>
    <row r="28" spans="2:29">
      <c r="B28" s="4">
        <v>12</v>
      </c>
      <c r="C28" s="118"/>
      <c r="D28" s="119"/>
      <c r="E28" s="120"/>
      <c r="F28" s="118"/>
      <c r="G28" s="119"/>
      <c r="H28" s="119"/>
      <c r="I28" s="120"/>
      <c r="J28" s="118"/>
      <c r="K28" s="119"/>
      <c r="L28" s="119"/>
      <c r="M28" s="120"/>
      <c r="N28" s="121" t="str">
        <f t="shared" si="0"/>
        <v/>
      </c>
      <c r="O28" s="122"/>
      <c r="P28" s="88"/>
      <c r="Q28" s="89"/>
      <c r="R28" s="123"/>
    </row>
    <row r="29" spans="2:29">
      <c r="B29" s="4">
        <v>13</v>
      </c>
      <c r="C29" s="118"/>
      <c r="D29" s="119"/>
      <c r="E29" s="120"/>
      <c r="F29" s="118"/>
      <c r="G29" s="119"/>
      <c r="H29" s="119"/>
      <c r="I29" s="120"/>
      <c r="J29" s="118"/>
      <c r="K29" s="119"/>
      <c r="L29" s="119"/>
      <c r="M29" s="120"/>
      <c r="N29" s="121" t="str">
        <f t="shared" si="0"/>
        <v/>
      </c>
      <c r="O29" s="122"/>
      <c r="P29" s="88"/>
      <c r="Q29" s="89"/>
      <c r="R29" s="123"/>
      <c r="U29" s="94" t="s">
        <v>42</v>
      </c>
      <c r="V29" s="94"/>
      <c r="W29" s="94"/>
      <c r="X29" s="94" t="s">
        <v>50</v>
      </c>
      <c r="Y29" s="94"/>
      <c r="Z29" s="94"/>
      <c r="AA29" s="94" t="s">
        <v>51</v>
      </c>
      <c r="AB29" s="94"/>
      <c r="AC29" s="94"/>
    </row>
    <row r="30" spans="2:29">
      <c r="B30" s="4">
        <v>14</v>
      </c>
      <c r="C30" s="118"/>
      <c r="D30" s="119"/>
      <c r="E30" s="120"/>
      <c r="F30" s="118"/>
      <c r="G30" s="119"/>
      <c r="H30" s="119"/>
      <c r="I30" s="120"/>
      <c r="J30" s="118"/>
      <c r="K30" s="119"/>
      <c r="L30" s="119"/>
      <c r="M30" s="120"/>
      <c r="N30" s="121" t="str">
        <f t="shared" si="0"/>
        <v/>
      </c>
      <c r="O30" s="122"/>
      <c r="P30" s="88"/>
      <c r="Q30" s="89"/>
      <c r="R30" s="123"/>
      <c r="U30" s="88" t="s">
        <v>44</v>
      </c>
      <c r="V30" s="89"/>
      <c r="W30" s="90"/>
      <c r="X30" s="124">
        <f>COUNTIF(P17:R36,"脳損傷")</f>
        <v>0</v>
      </c>
      <c r="Y30" s="124"/>
      <c r="Z30" s="124"/>
      <c r="AA30" s="124">
        <f ca="1">SUMIF(P17:R36,"脳損傷",N17:O36)</f>
        <v>0</v>
      </c>
      <c r="AB30" s="124"/>
      <c r="AC30" s="124"/>
    </row>
    <row r="31" spans="2:29">
      <c r="B31" s="4">
        <v>15</v>
      </c>
      <c r="C31" s="118"/>
      <c r="D31" s="119"/>
      <c r="E31" s="120"/>
      <c r="F31" s="118"/>
      <c r="G31" s="119"/>
      <c r="H31" s="119"/>
      <c r="I31" s="120"/>
      <c r="J31" s="118"/>
      <c r="K31" s="119"/>
      <c r="L31" s="119"/>
      <c r="M31" s="120"/>
      <c r="N31" s="121" t="str">
        <f t="shared" si="0"/>
        <v/>
      </c>
      <c r="O31" s="122"/>
      <c r="P31" s="88"/>
      <c r="Q31" s="89"/>
      <c r="R31" s="123"/>
      <c r="U31" s="88" t="s">
        <v>47</v>
      </c>
      <c r="V31" s="89"/>
      <c r="W31" s="90"/>
      <c r="X31" s="124">
        <f>COUNTIF(P17:R36,"脊髄損傷")</f>
        <v>0</v>
      </c>
      <c r="Y31" s="124"/>
      <c r="Z31" s="124"/>
      <c r="AA31" s="124">
        <f ca="1">SUMIF(P17:R36,"脊髄損傷",N17:O36)</f>
        <v>0</v>
      </c>
      <c r="AB31" s="124"/>
      <c r="AC31" s="124"/>
    </row>
    <row r="32" spans="2:29">
      <c r="B32" s="4">
        <v>16</v>
      </c>
      <c r="C32" s="118"/>
      <c r="D32" s="119"/>
      <c r="E32" s="120"/>
      <c r="F32" s="118"/>
      <c r="G32" s="119"/>
      <c r="H32" s="119"/>
      <c r="I32" s="120"/>
      <c r="J32" s="118"/>
      <c r="K32" s="119"/>
      <c r="L32" s="119"/>
      <c r="M32" s="120"/>
      <c r="N32" s="121" t="str">
        <f t="shared" si="0"/>
        <v/>
      </c>
      <c r="O32" s="122"/>
      <c r="P32" s="88"/>
      <c r="Q32" s="89"/>
      <c r="R32" s="123"/>
      <c r="U32" s="88" t="s">
        <v>52</v>
      </c>
      <c r="V32" s="89"/>
      <c r="W32" s="90"/>
      <c r="X32" s="124">
        <f>COUNTIF(P17:R36,"その他")</f>
        <v>0</v>
      </c>
      <c r="Y32" s="124"/>
      <c r="Z32" s="124"/>
      <c r="AA32" s="124">
        <f ca="1">SUMIF(P17:R36,"その他",N17:O36)</f>
        <v>0</v>
      </c>
      <c r="AB32" s="124"/>
      <c r="AC32" s="124"/>
    </row>
    <row r="33" spans="1:58">
      <c r="B33" s="4">
        <v>17</v>
      </c>
      <c r="C33" s="118"/>
      <c r="D33" s="119"/>
      <c r="E33" s="120"/>
      <c r="F33" s="118"/>
      <c r="G33" s="119"/>
      <c r="H33" s="119"/>
      <c r="I33" s="120"/>
      <c r="J33" s="118"/>
      <c r="K33" s="119"/>
      <c r="L33" s="119"/>
      <c r="M33" s="120"/>
      <c r="N33" s="121" t="str">
        <f t="shared" si="0"/>
        <v/>
      </c>
      <c r="O33" s="122"/>
      <c r="P33" s="88"/>
      <c r="Q33" s="89"/>
      <c r="R33" s="123"/>
    </row>
    <row r="34" spans="1:58">
      <c r="B34" s="4">
        <v>18</v>
      </c>
      <c r="C34" s="118"/>
      <c r="D34" s="119"/>
      <c r="E34" s="120"/>
      <c r="F34" s="118"/>
      <c r="G34" s="119"/>
      <c r="H34" s="119"/>
      <c r="I34" s="120"/>
      <c r="J34" s="118"/>
      <c r="K34" s="119"/>
      <c r="L34" s="119"/>
      <c r="M34" s="120"/>
      <c r="N34" s="121" t="str">
        <f t="shared" si="0"/>
        <v/>
      </c>
      <c r="O34" s="122"/>
      <c r="P34" s="88"/>
      <c r="Q34" s="89"/>
      <c r="R34" s="123"/>
      <c r="U34" s="137" t="s">
        <v>53</v>
      </c>
      <c r="V34" s="138"/>
      <c r="W34" s="138"/>
      <c r="X34" s="138"/>
      <c r="Y34" s="138"/>
      <c r="Z34" s="138"/>
      <c r="AA34" s="138"/>
      <c r="AB34" s="139"/>
      <c r="AC34" s="340" t="s">
        <v>54</v>
      </c>
      <c r="AD34" s="125"/>
      <c r="AE34" s="126"/>
      <c r="AF34" s="127">
        <f>SUM(AF35:AH37)</f>
        <v>0</v>
      </c>
      <c r="AG34" s="128"/>
      <c r="AH34" s="129"/>
      <c r="AI34" s="125" t="s">
        <v>55</v>
      </c>
      <c r="AJ34" s="125"/>
      <c r="AK34" s="130"/>
    </row>
    <row r="35" spans="1:58">
      <c r="B35" s="4">
        <v>19</v>
      </c>
      <c r="C35" s="118"/>
      <c r="D35" s="119"/>
      <c r="E35" s="120"/>
      <c r="F35" s="118"/>
      <c r="G35" s="119"/>
      <c r="H35" s="119"/>
      <c r="I35" s="120"/>
      <c r="J35" s="118"/>
      <c r="K35" s="119"/>
      <c r="L35" s="119"/>
      <c r="M35" s="120"/>
      <c r="N35" s="121" t="str">
        <f t="shared" si="0"/>
        <v/>
      </c>
      <c r="O35" s="122"/>
      <c r="P35" s="88"/>
      <c r="Q35" s="89"/>
      <c r="R35" s="123"/>
      <c r="U35" s="140"/>
      <c r="V35" s="141"/>
      <c r="W35" s="141"/>
      <c r="X35" s="141"/>
      <c r="Y35" s="141"/>
      <c r="Z35" s="141"/>
      <c r="AA35" s="141"/>
      <c r="AB35" s="142"/>
      <c r="AC35" s="341" t="s">
        <v>56</v>
      </c>
      <c r="AD35" s="131"/>
      <c r="AE35" s="132"/>
      <c r="AF35" s="133"/>
      <c r="AG35" s="134"/>
      <c r="AH35" s="135"/>
      <c r="AI35" s="131" t="s">
        <v>55</v>
      </c>
      <c r="AJ35" s="131"/>
      <c r="AK35" s="136"/>
    </row>
    <row r="36" spans="1:58">
      <c r="B36" s="5">
        <v>20</v>
      </c>
      <c r="C36" s="143"/>
      <c r="D36" s="144"/>
      <c r="E36" s="145"/>
      <c r="F36" s="337"/>
      <c r="G36" s="338"/>
      <c r="H36" s="338"/>
      <c r="I36" s="339"/>
      <c r="J36" s="337"/>
      <c r="K36" s="338"/>
      <c r="L36" s="338"/>
      <c r="M36" s="339"/>
      <c r="N36" s="149" t="str">
        <f t="shared" si="0"/>
        <v/>
      </c>
      <c r="O36" s="150"/>
      <c r="P36" s="151"/>
      <c r="Q36" s="152"/>
      <c r="R36" s="153"/>
      <c r="U36" s="14"/>
      <c r="AC36" s="154" t="s">
        <v>57</v>
      </c>
      <c r="AD36" s="89"/>
      <c r="AE36" s="90"/>
      <c r="AF36" s="155"/>
      <c r="AG36" s="156"/>
      <c r="AH36" s="157"/>
      <c r="AI36" s="89" t="s">
        <v>55</v>
      </c>
      <c r="AJ36" s="89"/>
      <c r="AK36" s="123"/>
    </row>
    <row r="37" spans="1:58">
      <c r="B37" s="5" t="s">
        <v>58</v>
      </c>
      <c r="C37" s="163">
        <f>COUNTA(C17:E36)</f>
        <v>0</v>
      </c>
      <c r="D37" s="164"/>
      <c r="E37" s="165"/>
      <c r="F37" s="163"/>
      <c r="G37" s="164"/>
      <c r="H37" s="164"/>
      <c r="I37" s="165"/>
      <c r="J37" s="163"/>
      <c r="K37" s="164"/>
      <c r="L37" s="164"/>
      <c r="M37" s="165"/>
      <c r="N37" s="166">
        <f>SUM(N17:O36)</f>
        <v>0</v>
      </c>
      <c r="O37" s="167"/>
      <c r="P37" s="166"/>
      <c r="Q37" s="168"/>
      <c r="R37" s="169"/>
      <c r="AC37" s="170" t="s">
        <v>52</v>
      </c>
      <c r="AD37" s="161"/>
      <c r="AE37" s="171"/>
      <c r="AF37" s="158"/>
      <c r="AG37" s="159"/>
      <c r="AH37" s="160"/>
      <c r="AI37" s="161" t="s">
        <v>55</v>
      </c>
      <c r="AJ37" s="161"/>
      <c r="AK37" s="162"/>
    </row>
    <row r="39" spans="1:58">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row>
    <row r="40" spans="1:58">
      <c r="B40" s="82" t="s">
        <v>59</v>
      </c>
      <c r="AA40" s="94" t="s">
        <v>60</v>
      </c>
      <c r="AB40" s="94"/>
      <c r="AC40" s="94"/>
      <c r="AD40" s="94"/>
      <c r="AE40" s="94"/>
      <c r="AF40" s="94"/>
      <c r="AG40" s="94" t="s">
        <v>61</v>
      </c>
      <c r="AH40" s="94"/>
      <c r="AI40" s="94"/>
      <c r="AJ40" s="94"/>
      <c r="AK40" s="94"/>
      <c r="AL40" s="94"/>
      <c r="AM40" s="94" t="s">
        <v>62</v>
      </c>
      <c r="AN40" s="94"/>
      <c r="AO40" s="94"/>
      <c r="AP40" s="94"/>
      <c r="AQ40" s="94"/>
      <c r="AR40" s="94"/>
      <c r="AY40" s="94" t="s">
        <v>63</v>
      </c>
      <c r="AZ40" s="94"/>
      <c r="BA40" s="94"/>
      <c r="BB40" s="94"/>
      <c r="BC40" s="94"/>
      <c r="BD40" s="94"/>
    </row>
    <row r="41" spans="1:58">
      <c r="A41" s="7"/>
      <c r="B41" s="94" t="s">
        <v>64</v>
      </c>
      <c r="C41" s="94"/>
      <c r="D41" s="94" t="s">
        <v>65</v>
      </c>
      <c r="E41" s="94"/>
      <c r="F41" s="94"/>
      <c r="G41" s="94"/>
      <c r="H41" s="94"/>
      <c r="I41" s="94"/>
      <c r="J41" s="94"/>
      <c r="K41" s="94"/>
      <c r="L41" s="94"/>
      <c r="M41" s="94" t="s">
        <v>66</v>
      </c>
      <c r="N41" s="94"/>
      <c r="O41" s="94"/>
      <c r="P41" s="94"/>
      <c r="Q41" s="94"/>
      <c r="R41" s="94" t="s">
        <v>67</v>
      </c>
      <c r="S41" s="94"/>
      <c r="T41" s="94"/>
      <c r="U41" s="94"/>
      <c r="V41" s="94"/>
      <c r="W41" s="94" t="s">
        <v>68</v>
      </c>
      <c r="X41" s="94"/>
      <c r="Y41" s="94" t="s">
        <v>69</v>
      </c>
      <c r="Z41" s="94"/>
      <c r="AA41" s="94" t="s">
        <v>70</v>
      </c>
      <c r="AB41" s="94"/>
      <c r="AC41" s="94"/>
      <c r="AD41" s="94" t="s">
        <v>71</v>
      </c>
      <c r="AE41" s="94"/>
      <c r="AF41" s="94"/>
      <c r="AG41" s="94" t="s">
        <v>70</v>
      </c>
      <c r="AH41" s="94"/>
      <c r="AI41" s="94"/>
      <c r="AJ41" s="94" t="s">
        <v>71</v>
      </c>
      <c r="AK41" s="94"/>
      <c r="AL41" s="94"/>
      <c r="AM41" s="94" t="s">
        <v>70</v>
      </c>
      <c r="AN41" s="94"/>
      <c r="AO41" s="94"/>
      <c r="AP41" s="94" t="s">
        <v>71</v>
      </c>
      <c r="AQ41" s="94"/>
      <c r="AR41" s="94"/>
      <c r="AS41" s="94" t="s">
        <v>72</v>
      </c>
      <c r="AT41" s="94"/>
      <c r="AU41" s="94"/>
      <c r="AV41" s="94" t="s">
        <v>73</v>
      </c>
      <c r="AW41" s="94"/>
      <c r="AX41" s="94"/>
      <c r="AY41" s="94" t="s">
        <v>70</v>
      </c>
      <c r="AZ41" s="94"/>
      <c r="BA41" s="94"/>
      <c r="BB41" s="94" t="s">
        <v>71</v>
      </c>
      <c r="BC41" s="94"/>
      <c r="BD41" s="94"/>
      <c r="BE41" s="94" t="s">
        <v>69</v>
      </c>
      <c r="BF41" s="94"/>
    </row>
    <row r="42" spans="1:58" ht="13.5" customHeight="1">
      <c r="A42" s="7"/>
      <c r="B42" s="88"/>
      <c r="C42" s="90"/>
      <c r="D42" s="100"/>
      <c r="E42" s="100"/>
      <c r="F42" s="100"/>
      <c r="G42" s="100"/>
      <c r="H42" s="100"/>
      <c r="I42" s="100"/>
      <c r="J42" s="100"/>
      <c r="K42" s="100"/>
      <c r="L42" s="100"/>
      <c r="M42" s="172"/>
      <c r="N42" s="172"/>
      <c r="O42" s="172"/>
      <c r="P42" s="172"/>
      <c r="Q42" s="172"/>
      <c r="R42" s="173"/>
      <c r="S42" s="173"/>
      <c r="T42" s="173"/>
      <c r="U42" s="173"/>
      <c r="V42" s="173"/>
      <c r="W42" s="94"/>
      <c r="X42" s="94"/>
      <c r="Y42" s="94"/>
      <c r="Z42" s="94"/>
      <c r="AA42" s="178"/>
      <c r="AB42" s="178"/>
      <c r="AC42" s="178"/>
      <c r="AD42" s="174">
        <f t="shared" ref="AD42:AD59" si="1">AA42*W42</f>
        <v>0</v>
      </c>
      <c r="AE42" s="174"/>
      <c r="AF42" s="174"/>
      <c r="AG42" s="174">
        <f t="shared" ref="AG42:AG59" si="2">AA42*10/100</f>
        <v>0</v>
      </c>
      <c r="AH42" s="174"/>
      <c r="AI42" s="174"/>
      <c r="AJ42" s="174">
        <f t="shared" ref="AJ42:AJ59" si="3">AG42*W42</f>
        <v>0</v>
      </c>
      <c r="AK42" s="174"/>
      <c r="AL42" s="174"/>
      <c r="AM42" s="174">
        <f t="shared" ref="AM42:AM59" si="4">AA42+AG42</f>
        <v>0</v>
      </c>
      <c r="AN42" s="174"/>
      <c r="AO42" s="174"/>
      <c r="AP42" s="174">
        <f t="shared" ref="AP42:AP59" si="5">AD42+AJ42</f>
        <v>0</v>
      </c>
      <c r="AQ42" s="174"/>
      <c r="AR42" s="174"/>
      <c r="AS42" s="175"/>
      <c r="AT42" s="175"/>
      <c r="AU42" s="175"/>
      <c r="AV42" s="176" t="str">
        <f>IF(AS42="","",AS42)</f>
        <v/>
      </c>
      <c r="AW42" s="176"/>
      <c r="AX42" s="176"/>
      <c r="AY42" s="174">
        <f t="shared" ref="AY42:AY59" si="6">IF($T$11="税込み",AM42,AA42)</f>
        <v>0</v>
      </c>
      <c r="AZ42" s="174"/>
      <c r="BA42" s="174"/>
      <c r="BB42" s="174">
        <f t="shared" ref="BB42:BB59" si="7">IF($T$11="税込み",AP42,AD42)</f>
        <v>0</v>
      </c>
      <c r="BC42" s="174"/>
      <c r="BD42" s="174"/>
      <c r="BE42" s="177" t="str">
        <f t="shared" ref="BE42:BE59" si="8">IF(Y42="式",W42&amp;Y42,W42&amp;Y42)</f>
        <v/>
      </c>
      <c r="BF42" s="177"/>
    </row>
    <row r="43" spans="1:58">
      <c r="A43" s="7"/>
      <c r="B43" s="88"/>
      <c r="C43" s="90"/>
      <c r="D43" s="100"/>
      <c r="E43" s="100"/>
      <c r="F43" s="100"/>
      <c r="G43" s="100"/>
      <c r="H43" s="100"/>
      <c r="I43" s="100"/>
      <c r="J43" s="100"/>
      <c r="K43" s="100"/>
      <c r="L43" s="100"/>
      <c r="M43" s="172"/>
      <c r="N43" s="172"/>
      <c r="O43" s="172"/>
      <c r="P43" s="172"/>
      <c r="Q43" s="172"/>
      <c r="R43" s="173"/>
      <c r="S43" s="173"/>
      <c r="T43" s="173"/>
      <c r="U43" s="173"/>
      <c r="V43" s="173"/>
      <c r="W43" s="94"/>
      <c r="X43" s="94"/>
      <c r="Y43" s="94"/>
      <c r="Z43" s="94"/>
      <c r="AA43" s="178"/>
      <c r="AB43" s="178"/>
      <c r="AC43" s="178"/>
      <c r="AD43" s="174">
        <f t="shared" si="1"/>
        <v>0</v>
      </c>
      <c r="AE43" s="174"/>
      <c r="AF43" s="174"/>
      <c r="AG43" s="174">
        <f t="shared" si="2"/>
        <v>0</v>
      </c>
      <c r="AH43" s="174"/>
      <c r="AI43" s="174"/>
      <c r="AJ43" s="174">
        <f t="shared" si="3"/>
        <v>0</v>
      </c>
      <c r="AK43" s="174"/>
      <c r="AL43" s="174"/>
      <c r="AM43" s="174">
        <f t="shared" si="4"/>
        <v>0</v>
      </c>
      <c r="AN43" s="174"/>
      <c r="AO43" s="174"/>
      <c r="AP43" s="174">
        <f t="shared" si="5"/>
        <v>0</v>
      </c>
      <c r="AQ43" s="174"/>
      <c r="AR43" s="174"/>
      <c r="AS43" s="175"/>
      <c r="AT43" s="175"/>
      <c r="AU43" s="175"/>
      <c r="AV43" s="176" t="str">
        <f t="shared" ref="AV43:AV59" si="9">IF(AS43="","",AS43)</f>
        <v/>
      </c>
      <c r="AW43" s="176"/>
      <c r="AX43" s="176"/>
      <c r="AY43" s="174">
        <f t="shared" si="6"/>
        <v>0</v>
      </c>
      <c r="AZ43" s="174"/>
      <c r="BA43" s="174"/>
      <c r="BB43" s="174">
        <f t="shared" si="7"/>
        <v>0</v>
      </c>
      <c r="BC43" s="174"/>
      <c r="BD43" s="174"/>
      <c r="BE43" s="177" t="str">
        <f t="shared" si="8"/>
        <v/>
      </c>
      <c r="BF43" s="177"/>
    </row>
    <row r="44" spans="1:58">
      <c r="A44" s="7"/>
      <c r="B44" s="88"/>
      <c r="C44" s="90"/>
      <c r="D44" s="100"/>
      <c r="E44" s="100"/>
      <c r="F44" s="100"/>
      <c r="G44" s="100"/>
      <c r="H44" s="100"/>
      <c r="I44" s="100"/>
      <c r="J44" s="100"/>
      <c r="K44" s="100"/>
      <c r="L44" s="100"/>
      <c r="M44" s="172"/>
      <c r="N44" s="172"/>
      <c r="O44" s="172"/>
      <c r="P44" s="172"/>
      <c r="Q44" s="172"/>
      <c r="R44" s="173"/>
      <c r="S44" s="173"/>
      <c r="T44" s="173"/>
      <c r="U44" s="173"/>
      <c r="V44" s="173"/>
      <c r="W44" s="94"/>
      <c r="X44" s="94"/>
      <c r="Y44" s="94"/>
      <c r="Z44" s="94"/>
      <c r="AA44" s="178"/>
      <c r="AB44" s="178"/>
      <c r="AC44" s="178"/>
      <c r="AD44" s="174">
        <f t="shared" si="1"/>
        <v>0</v>
      </c>
      <c r="AE44" s="174"/>
      <c r="AF44" s="174"/>
      <c r="AG44" s="174">
        <f t="shared" si="2"/>
        <v>0</v>
      </c>
      <c r="AH44" s="174"/>
      <c r="AI44" s="174"/>
      <c r="AJ44" s="174">
        <f t="shared" si="3"/>
        <v>0</v>
      </c>
      <c r="AK44" s="174"/>
      <c r="AL44" s="174"/>
      <c r="AM44" s="174">
        <f t="shared" si="4"/>
        <v>0</v>
      </c>
      <c r="AN44" s="174"/>
      <c r="AO44" s="174"/>
      <c r="AP44" s="174">
        <f t="shared" si="5"/>
        <v>0</v>
      </c>
      <c r="AQ44" s="174"/>
      <c r="AR44" s="174"/>
      <c r="AS44" s="175"/>
      <c r="AT44" s="175"/>
      <c r="AU44" s="175"/>
      <c r="AV44" s="176" t="str">
        <f t="shared" si="9"/>
        <v/>
      </c>
      <c r="AW44" s="176"/>
      <c r="AX44" s="176"/>
      <c r="AY44" s="174">
        <f t="shared" si="6"/>
        <v>0</v>
      </c>
      <c r="AZ44" s="174"/>
      <c r="BA44" s="174"/>
      <c r="BB44" s="174">
        <f t="shared" si="7"/>
        <v>0</v>
      </c>
      <c r="BC44" s="174"/>
      <c r="BD44" s="174"/>
      <c r="BE44" s="177" t="str">
        <f t="shared" si="8"/>
        <v/>
      </c>
      <c r="BF44" s="177"/>
    </row>
    <row r="45" spans="1:58">
      <c r="A45" s="7"/>
      <c r="B45" s="88"/>
      <c r="C45" s="90"/>
      <c r="D45" s="100"/>
      <c r="E45" s="100"/>
      <c r="F45" s="100"/>
      <c r="G45" s="100"/>
      <c r="H45" s="100"/>
      <c r="I45" s="100"/>
      <c r="J45" s="100"/>
      <c r="K45" s="100"/>
      <c r="L45" s="100"/>
      <c r="M45" s="172"/>
      <c r="N45" s="172"/>
      <c r="O45" s="172"/>
      <c r="P45" s="172"/>
      <c r="Q45" s="172"/>
      <c r="R45" s="173"/>
      <c r="S45" s="173"/>
      <c r="T45" s="173"/>
      <c r="U45" s="173"/>
      <c r="V45" s="173"/>
      <c r="W45" s="94"/>
      <c r="X45" s="94"/>
      <c r="Y45" s="94"/>
      <c r="Z45" s="94"/>
      <c r="AA45" s="178"/>
      <c r="AB45" s="178"/>
      <c r="AC45" s="178"/>
      <c r="AD45" s="174">
        <f t="shared" si="1"/>
        <v>0</v>
      </c>
      <c r="AE45" s="174"/>
      <c r="AF45" s="174"/>
      <c r="AG45" s="174">
        <f t="shared" si="2"/>
        <v>0</v>
      </c>
      <c r="AH45" s="174"/>
      <c r="AI45" s="174"/>
      <c r="AJ45" s="174">
        <f t="shared" si="3"/>
        <v>0</v>
      </c>
      <c r="AK45" s="174"/>
      <c r="AL45" s="174"/>
      <c r="AM45" s="174">
        <f t="shared" si="4"/>
        <v>0</v>
      </c>
      <c r="AN45" s="174"/>
      <c r="AO45" s="174"/>
      <c r="AP45" s="174">
        <f t="shared" si="5"/>
        <v>0</v>
      </c>
      <c r="AQ45" s="174"/>
      <c r="AR45" s="174"/>
      <c r="AS45" s="175"/>
      <c r="AT45" s="175"/>
      <c r="AU45" s="175"/>
      <c r="AV45" s="176" t="str">
        <f t="shared" si="9"/>
        <v/>
      </c>
      <c r="AW45" s="176"/>
      <c r="AX45" s="176"/>
      <c r="AY45" s="174">
        <f t="shared" si="6"/>
        <v>0</v>
      </c>
      <c r="AZ45" s="174"/>
      <c r="BA45" s="174"/>
      <c r="BB45" s="174">
        <f t="shared" si="7"/>
        <v>0</v>
      </c>
      <c r="BC45" s="174"/>
      <c r="BD45" s="174"/>
      <c r="BE45" s="177" t="str">
        <f t="shared" si="8"/>
        <v/>
      </c>
      <c r="BF45" s="177"/>
    </row>
    <row r="46" spans="1:58">
      <c r="A46" s="7"/>
      <c r="B46" s="88"/>
      <c r="C46" s="90"/>
      <c r="D46" s="100"/>
      <c r="E46" s="100"/>
      <c r="F46" s="100"/>
      <c r="G46" s="100"/>
      <c r="H46" s="100"/>
      <c r="I46" s="100"/>
      <c r="J46" s="100"/>
      <c r="K46" s="100"/>
      <c r="L46" s="100"/>
      <c r="M46" s="172"/>
      <c r="N46" s="172"/>
      <c r="O46" s="172"/>
      <c r="P46" s="172"/>
      <c r="Q46" s="172"/>
      <c r="R46" s="173"/>
      <c r="S46" s="173"/>
      <c r="T46" s="173"/>
      <c r="U46" s="173"/>
      <c r="V46" s="173"/>
      <c r="W46" s="94"/>
      <c r="X46" s="94"/>
      <c r="Y46" s="94"/>
      <c r="Z46" s="94"/>
      <c r="AA46" s="178"/>
      <c r="AB46" s="178"/>
      <c r="AC46" s="178"/>
      <c r="AD46" s="174">
        <f t="shared" si="1"/>
        <v>0</v>
      </c>
      <c r="AE46" s="174"/>
      <c r="AF46" s="174"/>
      <c r="AG46" s="174">
        <f t="shared" si="2"/>
        <v>0</v>
      </c>
      <c r="AH46" s="174"/>
      <c r="AI46" s="174"/>
      <c r="AJ46" s="174">
        <f t="shared" si="3"/>
        <v>0</v>
      </c>
      <c r="AK46" s="174"/>
      <c r="AL46" s="174"/>
      <c r="AM46" s="174">
        <f t="shared" si="4"/>
        <v>0</v>
      </c>
      <c r="AN46" s="174"/>
      <c r="AO46" s="174"/>
      <c r="AP46" s="174">
        <f t="shared" si="5"/>
        <v>0</v>
      </c>
      <c r="AQ46" s="174"/>
      <c r="AR46" s="174"/>
      <c r="AS46" s="175"/>
      <c r="AT46" s="175"/>
      <c r="AU46" s="175"/>
      <c r="AV46" s="176" t="str">
        <f t="shared" si="9"/>
        <v/>
      </c>
      <c r="AW46" s="176"/>
      <c r="AX46" s="176"/>
      <c r="AY46" s="174">
        <f t="shared" si="6"/>
        <v>0</v>
      </c>
      <c r="AZ46" s="174"/>
      <c r="BA46" s="174"/>
      <c r="BB46" s="174">
        <f t="shared" si="7"/>
        <v>0</v>
      </c>
      <c r="BC46" s="174"/>
      <c r="BD46" s="174"/>
      <c r="BE46" s="177" t="str">
        <f t="shared" si="8"/>
        <v/>
      </c>
      <c r="BF46" s="177"/>
    </row>
    <row r="47" spans="1:58">
      <c r="A47" s="7"/>
      <c r="B47" s="88"/>
      <c r="C47" s="90"/>
      <c r="D47" s="100"/>
      <c r="E47" s="100"/>
      <c r="F47" s="100"/>
      <c r="G47" s="100"/>
      <c r="H47" s="100"/>
      <c r="I47" s="100"/>
      <c r="J47" s="100"/>
      <c r="K47" s="100"/>
      <c r="L47" s="100"/>
      <c r="M47" s="172"/>
      <c r="N47" s="172"/>
      <c r="O47" s="172"/>
      <c r="P47" s="172"/>
      <c r="Q47" s="172"/>
      <c r="R47" s="173"/>
      <c r="S47" s="173"/>
      <c r="T47" s="173"/>
      <c r="U47" s="173"/>
      <c r="V47" s="173"/>
      <c r="W47" s="94"/>
      <c r="X47" s="94"/>
      <c r="Y47" s="94"/>
      <c r="Z47" s="94"/>
      <c r="AA47" s="178"/>
      <c r="AB47" s="178"/>
      <c r="AC47" s="178"/>
      <c r="AD47" s="174">
        <f t="shared" si="1"/>
        <v>0</v>
      </c>
      <c r="AE47" s="174"/>
      <c r="AF47" s="174"/>
      <c r="AG47" s="174">
        <f t="shared" si="2"/>
        <v>0</v>
      </c>
      <c r="AH47" s="174"/>
      <c r="AI47" s="174"/>
      <c r="AJ47" s="174">
        <f t="shared" si="3"/>
        <v>0</v>
      </c>
      <c r="AK47" s="174"/>
      <c r="AL47" s="174"/>
      <c r="AM47" s="174">
        <f t="shared" si="4"/>
        <v>0</v>
      </c>
      <c r="AN47" s="174"/>
      <c r="AO47" s="174"/>
      <c r="AP47" s="174">
        <f t="shared" si="5"/>
        <v>0</v>
      </c>
      <c r="AQ47" s="174"/>
      <c r="AR47" s="174"/>
      <c r="AS47" s="175"/>
      <c r="AT47" s="175"/>
      <c r="AU47" s="175"/>
      <c r="AV47" s="176" t="str">
        <f t="shared" si="9"/>
        <v/>
      </c>
      <c r="AW47" s="176"/>
      <c r="AX47" s="176"/>
      <c r="AY47" s="174">
        <f t="shared" si="6"/>
        <v>0</v>
      </c>
      <c r="AZ47" s="174"/>
      <c r="BA47" s="174"/>
      <c r="BB47" s="174">
        <f t="shared" si="7"/>
        <v>0</v>
      </c>
      <c r="BC47" s="174"/>
      <c r="BD47" s="174"/>
      <c r="BE47" s="177" t="str">
        <f t="shared" si="8"/>
        <v/>
      </c>
      <c r="BF47" s="177"/>
    </row>
    <row r="48" spans="1:58">
      <c r="A48" s="7"/>
      <c r="B48" s="88"/>
      <c r="C48" s="90"/>
      <c r="D48" s="100"/>
      <c r="E48" s="100"/>
      <c r="F48" s="100"/>
      <c r="G48" s="100"/>
      <c r="H48" s="100"/>
      <c r="I48" s="100"/>
      <c r="J48" s="100"/>
      <c r="K48" s="100"/>
      <c r="L48" s="100"/>
      <c r="M48" s="172"/>
      <c r="N48" s="172"/>
      <c r="O48" s="172"/>
      <c r="P48" s="172"/>
      <c r="Q48" s="172"/>
      <c r="R48" s="173"/>
      <c r="S48" s="173"/>
      <c r="T48" s="173"/>
      <c r="U48" s="173"/>
      <c r="V48" s="173"/>
      <c r="W48" s="94"/>
      <c r="X48" s="94"/>
      <c r="Y48" s="94"/>
      <c r="Z48" s="94"/>
      <c r="AA48" s="178"/>
      <c r="AB48" s="178"/>
      <c r="AC48" s="178"/>
      <c r="AD48" s="174">
        <f t="shared" si="1"/>
        <v>0</v>
      </c>
      <c r="AE48" s="174"/>
      <c r="AF48" s="174"/>
      <c r="AG48" s="174">
        <f t="shared" si="2"/>
        <v>0</v>
      </c>
      <c r="AH48" s="174"/>
      <c r="AI48" s="174"/>
      <c r="AJ48" s="174">
        <f t="shared" si="3"/>
        <v>0</v>
      </c>
      <c r="AK48" s="174"/>
      <c r="AL48" s="174"/>
      <c r="AM48" s="174">
        <f t="shared" si="4"/>
        <v>0</v>
      </c>
      <c r="AN48" s="174"/>
      <c r="AO48" s="174"/>
      <c r="AP48" s="174">
        <f t="shared" si="5"/>
        <v>0</v>
      </c>
      <c r="AQ48" s="174"/>
      <c r="AR48" s="174"/>
      <c r="AS48" s="175"/>
      <c r="AT48" s="175"/>
      <c r="AU48" s="175"/>
      <c r="AV48" s="176" t="str">
        <f t="shared" si="9"/>
        <v/>
      </c>
      <c r="AW48" s="176"/>
      <c r="AX48" s="176"/>
      <c r="AY48" s="174">
        <f t="shared" si="6"/>
        <v>0</v>
      </c>
      <c r="AZ48" s="174"/>
      <c r="BA48" s="174"/>
      <c r="BB48" s="174">
        <f t="shared" si="7"/>
        <v>0</v>
      </c>
      <c r="BC48" s="174"/>
      <c r="BD48" s="174"/>
      <c r="BE48" s="177" t="str">
        <f t="shared" si="8"/>
        <v/>
      </c>
      <c r="BF48" s="177"/>
    </row>
    <row r="49" spans="1:58">
      <c r="A49" s="7"/>
      <c r="B49" s="88"/>
      <c r="C49" s="90"/>
      <c r="D49" s="100"/>
      <c r="E49" s="100"/>
      <c r="F49" s="100"/>
      <c r="G49" s="100"/>
      <c r="H49" s="100"/>
      <c r="I49" s="100"/>
      <c r="J49" s="100"/>
      <c r="K49" s="100"/>
      <c r="L49" s="100"/>
      <c r="M49" s="172"/>
      <c r="N49" s="172"/>
      <c r="O49" s="172"/>
      <c r="P49" s="172"/>
      <c r="Q49" s="172"/>
      <c r="R49" s="173"/>
      <c r="S49" s="173"/>
      <c r="T49" s="173"/>
      <c r="U49" s="173"/>
      <c r="V49" s="173"/>
      <c r="W49" s="94"/>
      <c r="X49" s="94"/>
      <c r="Y49" s="94"/>
      <c r="Z49" s="94"/>
      <c r="AA49" s="178"/>
      <c r="AB49" s="178"/>
      <c r="AC49" s="178"/>
      <c r="AD49" s="174">
        <f t="shared" si="1"/>
        <v>0</v>
      </c>
      <c r="AE49" s="174"/>
      <c r="AF49" s="174"/>
      <c r="AG49" s="174">
        <f t="shared" si="2"/>
        <v>0</v>
      </c>
      <c r="AH49" s="174"/>
      <c r="AI49" s="174"/>
      <c r="AJ49" s="174">
        <f t="shared" si="3"/>
        <v>0</v>
      </c>
      <c r="AK49" s="174"/>
      <c r="AL49" s="174"/>
      <c r="AM49" s="174">
        <f t="shared" si="4"/>
        <v>0</v>
      </c>
      <c r="AN49" s="174"/>
      <c r="AO49" s="174"/>
      <c r="AP49" s="174">
        <f t="shared" si="5"/>
        <v>0</v>
      </c>
      <c r="AQ49" s="174"/>
      <c r="AR49" s="174"/>
      <c r="AS49" s="175"/>
      <c r="AT49" s="175"/>
      <c r="AU49" s="175"/>
      <c r="AV49" s="176" t="str">
        <f t="shared" si="9"/>
        <v/>
      </c>
      <c r="AW49" s="176"/>
      <c r="AX49" s="176"/>
      <c r="AY49" s="174">
        <f t="shared" si="6"/>
        <v>0</v>
      </c>
      <c r="AZ49" s="174"/>
      <c r="BA49" s="174"/>
      <c r="BB49" s="174">
        <f t="shared" si="7"/>
        <v>0</v>
      </c>
      <c r="BC49" s="174"/>
      <c r="BD49" s="174"/>
      <c r="BE49" s="177" t="str">
        <f t="shared" si="8"/>
        <v/>
      </c>
      <c r="BF49" s="177"/>
    </row>
    <row r="50" spans="1:58">
      <c r="A50" s="7"/>
      <c r="B50" s="88"/>
      <c r="C50" s="90"/>
      <c r="D50" s="100"/>
      <c r="E50" s="100"/>
      <c r="F50" s="100"/>
      <c r="G50" s="100"/>
      <c r="H50" s="100"/>
      <c r="I50" s="100"/>
      <c r="J50" s="100"/>
      <c r="K50" s="100"/>
      <c r="L50" s="100"/>
      <c r="M50" s="172"/>
      <c r="N50" s="172"/>
      <c r="O50" s="172"/>
      <c r="P50" s="172"/>
      <c r="Q50" s="172"/>
      <c r="R50" s="173"/>
      <c r="S50" s="173"/>
      <c r="T50" s="173"/>
      <c r="U50" s="173"/>
      <c r="V50" s="173"/>
      <c r="W50" s="94"/>
      <c r="X50" s="94"/>
      <c r="Y50" s="94"/>
      <c r="Z50" s="94"/>
      <c r="AA50" s="178"/>
      <c r="AB50" s="178"/>
      <c r="AC50" s="178"/>
      <c r="AD50" s="174">
        <f t="shared" si="1"/>
        <v>0</v>
      </c>
      <c r="AE50" s="174"/>
      <c r="AF50" s="174"/>
      <c r="AG50" s="174">
        <f t="shared" si="2"/>
        <v>0</v>
      </c>
      <c r="AH50" s="174"/>
      <c r="AI50" s="174"/>
      <c r="AJ50" s="174">
        <f t="shared" si="3"/>
        <v>0</v>
      </c>
      <c r="AK50" s="174"/>
      <c r="AL50" s="174"/>
      <c r="AM50" s="174">
        <f t="shared" si="4"/>
        <v>0</v>
      </c>
      <c r="AN50" s="174"/>
      <c r="AO50" s="174"/>
      <c r="AP50" s="174">
        <f t="shared" si="5"/>
        <v>0</v>
      </c>
      <c r="AQ50" s="174"/>
      <c r="AR50" s="174"/>
      <c r="AS50" s="175"/>
      <c r="AT50" s="175"/>
      <c r="AU50" s="175"/>
      <c r="AV50" s="176" t="str">
        <f t="shared" si="9"/>
        <v/>
      </c>
      <c r="AW50" s="176"/>
      <c r="AX50" s="176"/>
      <c r="AY50" s="174">
        <f t="shared" si="6"/>
        <v>0</v>
      </c>
      <c r="AZ50" s="174"/>
      <c r="BA50" s="174"/>
      <c r="BB50" s="174">
        <f t="shared" si="7"/>
        <v>0</v>
      </c>
      <c r="BC50" s="174"/>
      <c r="BD50" s="174"/>
      <c r="BE50" s="177" t="str">
        <f t="shared" si="8"/>
        <v/>
      </c>
      <c r="BF50" s="177"/>
    </row>
    <row r="51" spans="1:58">
      <c r="A51" s="7"/>
      <c r="B51" s="88"/>
      <c r="C51" s="90"/>
      <c r="D51" s="100"/>
      <c r="E51" s="100"/>
      <c r="F51" s="100"/>
      <c r="G51" s="100"/>
      <c r="H51" s="100"/>
      <c r="I51" s="100"/>
      <c r="J51" s="100"/>
      <c r="K51" s="100"/>
      <c r="L51" s="100"/>
      <c r="M51" s="172"/>
      <c r="N51" s="172"/>
      <c r="O51" s="172"/>
      <c r="P51" s="172"/>
      <c r="Q51" s="172"/>
      <c r="R51" s="173"/>
      <c r="S51" s="173"/>
      <c r="T51" s="173"/>
      <c r="U51" s="173"/>
      <c r="V51" s="173"/>
      <c r="W51" s="94"/>
      <c r="X51" s="94"/>
      <c r="Y51" s="94"/>
      <c r="Z51" s="94"/>
      <c r="AA51" s="178"/>
      <c r="AB51" s="178"/>
      <c r="AC51" s="178"/>
      <c r="AD51" s="174">
        <f t="shared" si="1"/>
        <v>0</v>
      </c>
      <c r="AE51" s="174"/>
      <c r="AF51" s="174"/>
      <c r="AG51" s="174">
        <f t="shared" si="2"/>
        <v>0</v>
      </c>
      <c r="AH51" s="174"/>
      <c r="AI51" s="174"/>
      <c r="AJ51" s="174">
        <f t="shared" si="3"/>
        <v>0</v>
      </c>
      <c r="AK51" s="174"/>
      <c r="AL51" s="174"/>
      <c r="AM51" s="174">
        <f t="shared" si="4"/>
        <v>0</v>
      </c>
      <c r="AN51" s="174"/>
      <c r="AO51" s="174"/>
      <c r="AP51" s="174">
        <f t="shared" si="5"/>
        <v>0</v>
      </c>
      <c r="AQ51" s="174"/>
      <c r="AR51" s="174"/>
      <c r="AS51" s="175"/>
      <c r="AT51" s="175"/>
      <c r="AU51" s="175"/>
      <c r="AV51" s="176" t="str">
        <f t="shared" si="9"/>
        <v/>
      </c>
      <c r="AW51" s="176"/>
      <c r="AX51" s="176"/>
      <c r="AY51" s="174">
        <f t="shared" si="6"/>
        <v>0</v>
      </c>
      <c r="AZ51" s="174"/>
      <c r="BA51" s="174"/>
      <c r="BB51" s="174">
        <f t="shared" si="7"/>
        <v>0</v>
      </c>
      <c r="BC51" s="174"/>
      <c r="BD51" s="174"/>
      <c r="BE51" s="177" t="str">
        <f t="shared" si="8"/>
        <v/>
      </c>
      <c r="BF51" s="177"/>
    </row>
    <row r="52" spans="1:58">
      <c r="A52" s="7"/>
      <c r="B52" s="88"/>
      <c r="C52" s="90"/>
      <c r="D52" s="100"/>
      <c r="E52" s="100"/>
      <c r="F52" s="100"/>
      <c r="G52" s="100"/>
      <c r="H52" s="100"/>
      <c r="I52" s="100"/>
      <c r="J52" s="100"/>
      <c r="K52" s="100"/>
      <c r="L52" s="100"/>
      <c r="M52" s="172"/>
      <c r="N52" s="172"/>
      <c r="O52" s="172"/>
      <c r="P52" s="172"/>
      <c r="Q52" s="172"/>
      <c r="R52" s="173"/>
      <c r="S52" s="173"/>
      <c r="T52" s="173"/>
      <c r="U52" s="173"/>
      <c r="V52" s="173"/>
      <c r="W52" s="94"/>
      <c r="X52" s="94"/>
      <c r="Y52" s="94"/>
      <c r="Z52" s="94"/>
      <c r="AA52" s="178"/>
      <c r="AB52" s="178"/>
      <c r="AC52" s="178"/>
      <c r="AD52" s="174">
        <f t="shared" si="1"/>
        <v>0</v>
      </c>
      <c r="AE52" s="174"/>
      <c r="AF52" s="174"/>
      <c r="AG52" s="174">
        <f t="shared" si="2"/>
        <v>0</v>
      </c>
      <c r="AH52" s="174"/>
      <c r="AI52" s="174"/>
      <c r="AJ52" s="174">
        <f t="shared" si="3"/>
        <v>0</v>
      </c>
      <c r="AK52" s="174"/>
      <c r="AL52" s="174"/>
      <c r="AM52" s="174">
        <f t="shared" si="4"/>
        <v>0</v>
      </c>
      <c r="AN52" s="174"/>
      <c r="AO52" s="174"/>
      <c r="AP52" s="174">
        <f t="shared" si="5"/>
        <v>0</v>
      </c>
      <c r="AQ52" s="174"/>
      <c r="AR52" s="174"/>
      <c r="AS52" s="175"/>
      <c r="AT52" s="175"/>
      <c r="AU52" s="175"/>
      <c r="AV52" s="176" t="str">
        <f t="shared" si="9"/>
        <v/>
      </c>
      <c r="AW52" s="176"/>
      <c r="AX52" s="176"/>
      <c r="AY52" s="174">
        <f t="shared" si="6"/>
        <v>0</v>
      </c>
      <c r="AZ52" s="174"/>
      <c r="BA52" s="174"/>
      <c r="BB52" s="174">
        <f t="shared" si="7"/>
        <v>0</v>
      </c>
      <c r="BC52" s="174"/>
      <c r="BD52" s="174"/>
      <c r="BE52" s="177" t="str">
        <f t="shared" si="8"/>
        <v/>
      </c>
      <c r="BF52" s="177"/>
    </row>
    <row r="53" spans="1:58">
      <c r="A53" s="7"/>
      <c r="B53" s="88"/>
      <c r="C53" s="90"/>
      <c r="D53" s="100"/>
      <c r="E53" s="100"/>
      <c r="F53" s="100"/>
      <c r="G53" s="100"/>
      <c r="H53" s="100"/>
      <c r="I53" s="100"/>
      <c r="J53" s="100"/>
      <c r="K53" s="100"/>
      <c r="L53" s="100"/>
      <c r="M53" s="172"/>
      <c r="N53" s="172"/>
      <c r="O53" s="172"/>
      <c r="P53" s="172"/>
      <c r="Q53" s="172"/>
      <c r="R53" s="173"/>
      <c r="S53" s="173"/>
      <c r="T53" s="173"/>
      <c r="U53" s="173"/>
      <c r="V53" s="173"/>
      <c r="W53" s="94"/>
      <c r="X53" s="94"/>
      <c r="Y53" s="94"/>
      <c r="Z53" s="94"/>
      <c r="AA53" s="178"/>
      <c r="AB53" s="178"/>
      <c r="AC53" s="178"/>
      <c r="AD53" s="174">
        <f t="shared" si="1"/>
        <v>0</v>
      </c>
      <c r="AE53" s="174"/>
      <c r="AF53" s="174"/>
      <c r="AG53" s="174">
        <f t="shared" si="2"/>
        <v>0</v>
      </c>
      <c r="AH53" s="174"/>
      <c r="AI53" s="174"/>
      <c r="AJ53" s="174">
        <f t="shared" si="3"/>
        <v>0</v>
      </c>
      <c r="AK53" s="174"/>
      <c r="AL53" s="174"/>
      <c r="AM53" s="174">
        <f t="shared" si="4"/>
        <v>0</v>
      </c>
      <c r="AN53" s="174"/>
      <c r="AO53" s="174"/>
      <c r="AP53" s="174">
        <f t="shared" si="5"/>
        <v>0</v>
      </c>
      <c r="AQ53" s="174"/>
      <c r="AR53" s="174"/>
      <c r="AS53" s="175"/>
      <c r="AT53" s="175"/>
      <c r="AU53" s="175"/>
      <c r="AV53" s="176" t="str">
        <f t="shared" si="9"/>
        <v/>
      </c>
      <c r="AW53" s="176"/>
      <c r="AX53" s="176"/>
      <c r="AY53" s="174">
        <f t="shared" si="6"/>
        <v>0</v>
      </c>
      <c r="AZ53" s="174"/>
      <c r="BA53" s="174"/>
      <c r="BB53" s="174">
        <f t="shared" si="7"/>
        <v>0</v>
      </c>
      <c r="BC53" s="174"/>
      <c r="BD53" s="174"/>
      <c r="BE53" s="177" t="str">
        <f t="shared" si="8"/>
        <v/>
      </c>
      <c r="BF53" s="177"/>
    </row>
    <row r="54" spans="1:58">
      <c r="A54" s="7"/>
      <c r="B54" s="88"/>
      <c r="C54" s="90"/>
      <c r="D54" s="100"/>
      <c r="E54" s="100"/>
      <c r="F54" s="100"/>
      <c r="G54" s="100"/>
      <c r="H54" s="100"/>
      <c r="I54" s="100"/>
      <c r="J54" s="100"/>
      <c r="K54" s="100"/>
      <c r="L54" s="100"/>
      <c r="M54" s="172"/>
      <c r="N54" s="172"/>
      <c r="O54" s="172"/>
      <c r="P54" s="172"/>
      <c r="Q54" s="172"/>
      <c r="R54" s="173"/>
      <c r="S54" s="173"/>
      <c r="T54" s="173"/>
      <c r="U54" s="173"/>
      <c r="V54" s="173"/>
      <c r="W54" s="94"/>
      <c r="X54" s="94"/>
      <c r="Y54" s="94"/>
      <c r="Z54" s="94"/>
      <c r="AA54" s="178"/>
      <c r="AB54" s="178"/>
      <c r="AC54" s="178"/>
      <c r="AD54" s="174">
        <f t="shared" si="1"/>
        <v>0</v>
      </c>
      <c r="AE54" s="174"/>
      <c r="AF54" s="174"/>
      <c r="AG54" s="174">
        <f t="shared" si="2"/>
        <v>0</v>
      </c>
      <c r="AH54" s="174"/>
      <c r="AI54" s="174"/>
      <c r="AJ54" s="174">
        <f t="shared" si="3"/>
        <v>0</v>
      </c>
      <c r="AK54" s="174"/>
      <c r="AL54" s="174"/>
      <c r="AM54" s="174">
        <f t="shared" si="4"/>
        <v>0</v>
      </c>
      <c r="AN54" s="174"/>
      <c r="AO54" s="174"/>
      <c r="AP54" s="174">
        <f t="shared" si="5"/>
        <v>0</v>
      </c>
      <c r="AQ54" s="174"/>
      <c r="AR54" s="174"/>
      <c r="AS54" s="175"/>
      <c r="AT54" s="175"/>
      <c r="AU54" s="175"/>
      <c r="AV54" s="176" t="str">
        <f t="shared" si="9"/>
        <v/>
      </c>
      <c r="AW54" s="176"/>
      <c r="AX54" s="176"/>
      <c r="AY54" s="174">
        <f t="shared" si="6"/>
        <v>0</v>
      </c>
      <c r="AZ54" s="174"/>
      <c r="BA54" s="174"/>
      <c r="BB54" s="174">
        <f t="shared" si="7"/>
        <v>0</v>
      </c>
      <c r="BC54" s="174"/>
      <c r="BD54" s="174"/>
      <c r="BE54" s="177" t="str">
        <f t="shared" si="8"/>
        <v/>
      </c>
      <c r="BF54" s="177"/>
    </row>
    <row r="55" spans="1:58">
      <c r="A55" s="7"/>
      <c r="B55" s="88"/>
      <c r="C55" s="90"/>
      <c r="D55" s="100"/>
      <c r="E55" s="100"/>
      <c r="F55" s="100"/>
      <c r="G55" s="100"/>
      <c r="H55" s="100"/>
      <c r="I55" s="100"/>
      <c r="J55" s="100"/>
      <c r="K55" s="100"/>
      <c r="L55" s="100"/>
      <c r="M55" s="172"/>
      <c r="N55" s="172"/>
      <c r="O55" s="172"/>
      <c r="P55" s="172"/>
      <c r="Q55" s="172"/>
      <c r="R55" s="173"/>
      <c r="S55" s="173"/>
      <c r="T55" s="173"/>
      <c r="U55" s="173"/>
      <c r="V55" s="173"/>
      <c r="W55" s="94"/>
      <c r="X55" s="94"/>
      <c r="Y55" s="94"/>
      <c r="Z55" s="94"/>
      <c r="AA55" s="178"/>
      <c r="AB55" s="178"/>
      <c r="AC55" s="178"/>
      <c r="AD55" s="174">
        <f t="shared" si="1"/>
        <v>0</v>
      </c>
      <c r="AE55" s="174"/>
      <c r="AF55" s="174"/>
      <c r="AG55" s="174">
        <f t="shared" si="2"/>
        <v>0</v>
      </c>
      <c r="AH55" s="174"/>
      <c r="AI55" s="174"/>
      <c r="AJ55" s="174">
        <f t="shared" si="3"/>
        <v>0</v>
      </c>
      <c r="AK55" s="174"/>
      <c r="AL55" s="174"/>
      <c r="AM55" s="174">
        <f t="shared" si="4"/>
        <v>0</v>
      </c>
      <c r="AN55" s="174"/>
      <c r="AO55" s="174"/>
      <c r="AP55" s="174">
        <f t="shared" si="5"/>
        <v>0</v>
      </c>
      <c r="AQ55" s="174"/>
      <c r="AR55" s="174"/>
      <c r="AS55" s="175"/>
      <c r="AT55" s="175"/>
      <c r="AU55" s="175"/>
      <c r="AV55" s="176" t="str">
        <f t="shared" si="9"/>
        <v/>
      </c>
      <c r="AW55" s="176"/>
      <c r="AX55" s="176"/>
      <c r="AY55" s="174">
        <f t="shared" si="6"/>
        <v>0</v>
      </c>
      <c r="AZ55" s="174"/>
      <c r="BA55" s="174"/>
      <c r="BB55" s="174">
        <f t="shared" si="7"/>
        <v>0</v>
      </c>
      <c r="BC55" s="174"/>
      <c r="BD55" s="174"/>
      <c r="BE55" s="177" t="str">
        <f t="shared" si="8"/>
        <v/>
      </c>
      <c r="BF55" s="177"/>
    </row>
    <row r="56" spans="1:58">
      <c r="A56" s="7"/>
      <c r="B56" s="88"/>
      <c r="C56" s="90"/>
      <c r="D56" s="100"/>
      <c r="E56" s="100"/>
      <c r="F56" s="100"/>
      <c r="G56" s="100"/>
      <c r="H56" s="100"/>
      <c r="I56" s="100"/>
      <c r="J56" s="100"/>
      <c r="K56" s="100"/>
      <c r="L56" s="100"/>
      <c r="M56" s="172"/>
      <c r="N56" s="172"/>
      <c r="O56" s="172"/>
      <c r="P56" s="172"/>
      <c r="Q56" s="172"/>
      <c r="R56" s="173"/>
      <c r="S56" s="173"/>
      <c r="T56" s="173"/>
      <c r="U56" s="173"/>
      <c r="V56" s="173"/>
      <c r="W56" s="94"/>
      <c r="X56" s="94"/>
      <c r="Y56" s="94"/>
      <c r="Z56" s="94"/>
      <c r="AA56" s="178"/>
      <c r="AB56" s="178"/>
      <c r="AC56" s="178"/>
      <c r="AD56" s="174">
        <f t="shared" si="1"/>
        <v>0</v>
      </c>
      <c r="AE56" s="174"/>
      <c r="AF56" s="174"/>
      <c r="AG56" s="174">
        <f t="shared" si="2"/>
        <v>0</v>
      </c>
      <c r="AH56" s="174"/>
      <c r="AI56" s="174"/>
      <c r="AJ56" s="174">
        <f t="shared" si="3"/>
        <v>0</v>
      </c>
      <c r="AK56" s="174"/>
      <c r="AL56" s="174"/>
      <c r="AM56" s="174">
        <f t="shared" si="4"/>
        <v>0</v>
      </c>
      <c r="AN56" s="174"/>
      <c r="AO56" s="174"/>
      <c r="AP56" s="174">
        <f t="shared" si="5"/>
        <v>0</v>
      </c>
      <c r="AQ56" s="174"/>
      <c r="AR56" s="174"/>
      <c r="AS56" s="175"/>
      <c r="AT56" s="175"/>
      <c r="AU56" s="175"/>
      <c r="AV56" s="176" t="str">
        <f t="shared" si="9"/>
        <v/>
      </c>
      <c r="AW56" s="176"/>
      <c r="AX56" s="176"/>
      <c r="AY56" s="174">
        <f t="shared" si="6"/>
        <v>0</v>
      </c>
      <c r="AZ56" s="174"/>
      <c r="BA56" s="174"/>
      <c r="BB56" s="174">
        <f t="shared" si="7"/>
        <v>0</v>
      </c>
      <c r="BC56" s="174"/>
      <c r="BD56" s="174"/>
      <c r="BE56" s="177" t="str">
        <f t="shared" si="8"/>
        <v/>
      </c>
      <c r="BF56" s="177"/>
    </row>
    <row r="57" spans="1:58">
      <c r="A57" s="7"/>
      <c r="B57" s="88"/>
      <c r="C57" s="90"/>
      <c r="D57" s="100"/>
      <c r="E57" s="100"/>
      <c r="F57" s="100"/>
      <c r="G57" s="100"/>
      <c r="H57" s="100"/>
      <c r="I57" s="100"/>
      <c r="J57" s="100"/>
      <c r="K57" s="100"/>
      <c r="L57" s="100"/>
      <c r="M57" s="172"/>
      <c r="N57" s="172"/>
      <c r="O57" s="172"/>
      <c r="P57" s="172"/>
      <c r="Q57" s="172"/>
      <c r="R57" s="173"/>
      <c r="S57" s="173"/>
      <c r="T57" s="173"/>
      <c r="U57" s="173"/>
      <c r="V57" s="173"/>
      <c r="W57" s="94"/>
      <c r="X57" s="94"/>
      <c r="Y57" s="94"/>
      <c r="Z57" s="94"/>
      <c r="AA57" s="178"/>
      <c r="AB57" s="178"/>
      <c r="AC57" s="178"/>
      <c r="AD57" s="174">
        <f t="shared" si="1"/>
        <v>0</v>
      </c>
      <c r="AE57" s="174"/>
      <c r="AF57" s="174"/>
      <c r="AG57" s="174">
        <f t="shared" si="2"/>
        <v>0</v>
      </c>
      <c r="AH57" s="174"/>
      <c r="AI57" s="174"/>
      <c r="AJ57" s="174">
        <f t="shared" si="3"/>
        <v>0</v>
      </c>
      <c r="AK57" s="174"/>
      <c r="AL57" s="174"/>
      <c r="AM57" s="174">
        <f t="shared" si="4"/>
        <v>0</v>
      </c>
      <c r="AN57" s="174"/>
      <c r="AO57" s="174"/>
      <c r="AP57" s="174">
        <f t="shared" si="5"/>
        <v>0</v>
      </c>
      <c r="AQ57" s="174"/>
      <c r="AR57" s="174"/>
      <c r="AS57" s="175"/>
      <c r="AT57" s="175"/>
      <c r="AU57" s="175"/>
      <c r="AV57" s="176" t="str">
        <f t="shared" si="9"/>
        <v/>
      </c>
      <c r="AW57" s="176"/>
      <c r="AX57" s="176"/>
      <c r="AY57" s="174">
        <f t="shared" si="6"/>
        <v>0</v>
      </c>
      <c r="AZ57" s="174"/>
      <c r="BA57" s="174"/>
      <c r="BB57" s="174">
        <f t="shared" si="7"/>
        <v>0</v>
      </c>
      <c r="BC57" s="174"/>
      <c r="BD57" s="174"/>
      <c r="BE57" s="177" t="str">
        <f t="shared" si="8"/>
        <v/>
      </c>
      <c r="BF57" s="177"/>
    </row>
    <row r="58" spans="1:58">
      <c r="A58" s="7"/>
      <c r="B58" s="88"/>
      <c r="C58" s="90"/>
      <c r="D58" s="100"/>
      <c r="E58" s="100"/>
      <c r="F58" s="100"/>
      <c r="G58" s="100"/>
      <c r="H58" s="100"/>
      <c r="I58" s="100"/>
      <c r="J58" s="100"/>
      <c r="K58" s="100"/>
      <c r="L58" s="100"/>
      <c r="M58" s="172"/>
      <c r="N58" s="172"/>
      <c r="O58" s="172"/>
      <c r="P58" s="172"/>
      <c r="Q58" s="172"/>
      <c r="R58" s="173"/>
      <c r="S58" s="173"/>
      <c r="T58" s="173"/>
      <c r="U58" s="173"/>
      <c r="V58" s="173"/>
      <c r="W58" s="94"/>
      <c r="X58" s="94"/>
      <c r="Y58" s="94"/>
      <c r="Z58" s="94"/>
      <c r="AA58" s="178"/>
      <c r="AB58" s="178"/>
      <c r="AC58" s="178"/>
      <c r="AD58" s="174">
        <f t="shared" si="1"/>
        <v>0</v>
      </c>
      <c r="AE58" s="174"/>
      <c r="AF58" s="174"/>
      <c r="AG58" s="174">
        <f t="shared" si="2"/>
        <v>0</v>
      </c>
      <c r="AH58" s="174"/>
      <c r="AI58" s="174"/>
      <c r="AJ58" s="174">
        <f t="shared" si="3"/>
        <v>0</v>
      </c>
      <c r="AK58" s="174"/>
      <c r="AL58" s="174"/>
      <c r="AM58" s="174">
        <f t="shared" si="4"/>
        <v>0</v>
      </c>
      <c r="AN58" s="174"/>
      <c r="AO58" s="174"/>
      <c r="AP58" s="174">
        <f t="shared" si="5"/>
        <v>0</v>
      </c>
      <c r="AQ58" s="174"/>
      <c r="AR58" s="174"/>
      <c r="AS58" s="175"/>
      <c r="AT58" s="175"/>
      <c r="AU58" s="175"/>
      <c r="AV58" s="176" t="str">
        <f t="shared" si="9"/>
        <v/>
      </c>
      <c r="AW58" s="176"/>
      <c r="AX58" s="176"/>
      <c r="AY58" s="174">
        <f t="shared" si="6"/>
        <v>0</v>
      </c>
      <c r="AZ58" s="174"/>
      <c r="BA58" s="174"/>
      <c r="BB58" s="174">
        <f t="shared" si="7"/>
        <v>0</v>
      </c>
      <c r="BC58" s="174"/>
      <c r="BD58" s="174"/>
      <c r="BE58" s="177" t="str">
        <f t="shared" si="8"/>
        <v/>
      </c>
      <c r="BF58" s="177"/>
    </row>
    <row r="59" spans="1:58">
      <c r="A59" s="7"/>
      <c r="B59" s="88"/>
      <c r="C59" s="90"/>
      <c r="D59" s="100"/>
      <c r="E59" s="100"/>
      <c r="F59" s="100"/>
      <c r="G59" s="100"/>
      <c r="H59" s="100"/>
      <c r="I59" s="100"/>
      <c r="J59" s="100"/>
      <c r="K59" s="100"/>
      <c r="L59" s="100"/>
      <c r="M59" s="172"/>
      <c r="N59" s="172"/>
      <c r="O59" s="172"/>
      <c r="P59" s="172"/>
      <c r="Q59" s="172"/>
      <c r="R59" s="173"/>
      <c r="S59" s="173"/>
      <c r="T59" s="173"/>
      <c r="U59" s="173"/>
      <c r="V59" s="173"/>
      <c r="W59" s="94"/>
      <c r="X59" s="94"/>
      <c r="Y59" s="94"/>
      <c r="Z59" s="94"/>
      <c r="AA59" s="178"/>
      <c r="AB59" s="178"/>
      <c r="AC59" s="178"/>
      <c r="AD59" s="174">
        <f t="shared" si="1"/>
        <v>0</v>
      </c>
      <c r="AE59" s="174"/>
      <c r="AF59" s="174"/>
      <c r="AG59" s="174">
        <f t="shared" si="2"/>
        <v>0</v>
      </c>
      <c r="AH59" s="174"/>
      <c r="AI59" s="174"/>
      <c r="AJ59" s="174">
        <f t="shared" si="3"/>
        <v>0</v>
      </c>
      <c r="AK59" s="174"/>
      <c r="AL59" s="174"/>
      <c r="AM59" s="174">
        <f t="shared" si="4"/>
        <v>0</v>
      </c>
      <c r="AN59" s="174"/>
      <c r="AO59" s="174"/>
      <c r="AP59" s="174">
        <f t="shared" si="5"/>
        <v>0</v>
      </c>
      <c r="AQ59" s="174"/>
      <c r="AR59" s="174"/>
      <c r="AS59" s="175"/>
      <c r="AT59" s="175"/>
      <c r="AU59" s="175"/>
      <c r="AV59" s="176" t="str">
        <f t="shared" si="9"/>
        <v/>
      </c>
      <c r="AW59" s="176"/>
      <c r="AX59" s="176"/>
      <c r="AY59" s="174">
        <f t="shared" si="6"/>
        <v>0</v>
      </c>
      <c r="AZ59" s="174"/>
      <c r="BA59" s="174"/>
      <c r="BB59" s="174">
        <f t="shared" si="7"/>
        <v>0</v>
      </c>
      <c r="BC59" s="174"/>
      <c r="BD59" s="174"/>
      <c r="BE59" s="177" t="str">
        <f t="shared" si="8"/>
        <v/>
      </c>
      <c r="BF59" s="177"/>
    </row>
    <row r="60" spans="1:58">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row>
    <row r="61" spans="1:58">
      <c r="B61" s="83" t="s">
        <v>198</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
      <c r="AL61" s="94" t="s">
        <v>63</v>
      </c>
      <c r="AM61" s="94"/>
      <c r="AN61" s="94"/>
      <c r="AO61" s="94"/>
      <c r="AP61" s="94"/>
      <c r="AQ61" s="94"/>
      <c r="AR61" s="94" t="s">
        <v>116</v>
      </c>
      <c r="AS61" s="94"/>
      <c r="AT61" s="94"/>
      <c r="AU61" s="94"/>
      <c r="AV61" s="94"/>
      <c r="AW61" s="94"/>
      <c r="AX61" s="8"/>
      <c r="AY61" s="8"/>
      <c r="AZ61" s="8"/>
    </row>
    <row r="62" spans="1:58" ht="4.5" customHeight="1" thickBo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row>
    <row r="63" spans="1:58">
      <c r="A63" s="8"/>
      <c r="B63" s="179" t="s">
        <v>117</v>
      </c>
      <c r="C63" s="108"/>
      <c r="D63" s="108"/>
      <c r="E63" s="108"/>
      <c r="F63" s="108"/>
      <c r="G63" s="108"/>
      <c r="H63" s="108"/>
      <c r="I63" s="108"/>
      <c r="J63" s="108"/>
      <c r="K63" s="109"/>
      <c r="L63" s="180" t="s">
        <v>118</v>
      </c>
      <c r="M63" s="181"/>
      <c r="N63" s="181"/>
      <c r="O63" s="181"/>
      <c r="P63" s="181"/>
      <c r="Q63" s="180" t="s">
        <v>119</v>
      </c>
      <c r="R63" s="181"/>
      <c r="S63" s="181"/>
      <c r="T63" s="181"/>
      <c r="U63" s="182"/>
      <c r="V63" s="180" t="s">
        <v>120</v>
      </c>
      <c r="W63" s="182"/>
      <c r="X63" s="180" t="s">
        <v>121</v>
      </c>
      <c r="Y63" s="181"/>
      <c r="Z63" s="183"/>
      <c r="AA63" s="9"/>
      <c r="AC63" s="184" t="s">
        <v>120</v>
      </c>
      <c r="AD63" s="184"/>
      <c r="AE63" s="184"/>
      <c r="AF63" s="184"/>
      <c r="AG63" s="184" t="s">
        <v>121</v>
      </c>
      <c r="AH63" s="184"/>
      <c r="AI63" s="184"/>
      <c r="AL63" s="94" t="s">
        <v>70</v>
      </c>
      <c r="AM63" s="94"/>
      <c r="AN63" s="94"/>
      <c r="AO63" s="94" t="s">
        <v>71</v>
      </c>
      <c r="AP63" s="94"/>
      <c r="AQ63" s="94"/>
      <c r="AR63" s="94" t="s">
        <v>70</v>
      </c>
      <c r="AS63" s="94"/>
      <c r="AT63" s="94"/>
      <c r="AU63" s="94" t="s">
        <v>71</v>
      </c>
      <c r="AV63" s="94"/>
      <c r="AW63" s="94"/>
    </row>
    <row r="64" spans="1:58">
      <c r="A64" s="8">
        <v>1</v>
      </c>
      <c r="B64" s="185" t="str">
        <f t="shared" ref="B64" si="10">IF(ISNA(VLOOKUP(A64,$B$42:$L$59,3,FALSE)),"",VLOOKUP(A64,$B$42:$L$59,3,FALSE))</f>
        <v/>
      </c>
      <c r="C64" s="186"/>
      <c r="D64" s="186"/>
      <c r="E64" s="186"/>
      <c r="F64" s="186"/>
      <c r="G64" s="186"/>
      <c r="H64" s="186"/>
      <c r="I64" s="186"/>
      <c r="J64" s="186"/>
      <c r="K64" s="186"/>
      <c r="L64" s="155"/>
      <c r="M64" s="156"/>
      <c r="N64" s="156"/>
      <c r="O64" s="156"/>
      <c r="P64" s="157"/>
      <c r="Q64" s="105"/>
      <c r="R64" s="105"/>
      <c r="S64" s="105"/>
      <c r="T64" s="105"/>
      <c r="U64" s="105"/>
      <c r="V64" s="192" t="str">
        <f>IF(L64="","",L64/(Q64+L64))</f>
        <v/>
      </c>
      <c r="W64" s="192"/>
      <c r="X64" s="193" t="str">
        <f>IF(L64="","",VLOOKUP(V64,$AC$64:$AI$67,5,TRUE))</f>
        <v/>
      </c>
      <c r="Y64" s="194"/>
      <c r="Z64" s="195"/>
      <c r="AC64" s="184">
        <v>0</v>
      </c>
      <c r="AD64" s="184"/>
      <c r="AE64" s="184" t="s">
        <v>122</v>
      </c>
      <c r="AF64" s="184"/>
      <c r="AG64" s="196">
        <v>0.25</v>
      </c>
      <c r="AH64" s="197"/>
      <c r="AI64" s="197"/>
      <c r="AL64" s="174" t="str">
        <f t="shared" ref="AL64:AL73" si="11">IF(ISNA(VLOOKUP($A64,$B$42:$BD$59,50,FALSE)),"",VLOOKUP($A64,$B$42:$BD$59,50,FALSE))</f>
        <v/>
      </c>
      <c r="AM64" s="174"/>
      <c r="AN64" s="174"/>
      <c r="AO64" s="174" t="str">
        <f t="shared" ref="AO64:AO73" si="12">IF(ISNA(VLOOKUP($A64,$B$42:$BD$59,53,FALSE)),"",VLOOKUP($A64,$B$42:$BD$59,53,FALSE))</f>
        <v/>
      </c>
      <c r="AP64" s="174"/>
      <c r="AQ64" s="174"/>
      <c r="AR64" s="174" t="str">
        <f>IF(L64="","",AL64*X64)</f>
        <v/>
      </c>
      <c r="AS64" s="174"/>
      <c r="AT64" s="174"/>
      <c r="AU64" s="174" t="str">
        <f>IF(L64="","",AO64*X64)</f>
        <v/>
      </c>
      <c r="AV64" s="174"/>
      <c r="AW64" s="174"/>
    </row>
    <row r="65" spans="1:54" ht="13.5" customHeight="1">
      <c r="A65" s="8">
        <v>2</v>
      </c>
      <c r="B65" s="185" t="str">
        <f t="shared" ref="B65:B73" si="13">IF(ISNA(VLOOKUP(A65,$B$42:$L$59,3,FALSE)),"",VLOOKUP(A65,$B$42:$L$59,3,FALSE))</f>
        <v/>
      </c>
      <c r="C65" s="186"/>
      <c r="D65" s="186"/>
      <c r="E65" s="186"/>
      <c r="F65" s="186"/>
      <c r="G65" s="186"/>
      <c r="H65" s="186"/>
      <c r="I65" s="186"/>
      <c r="J65" s="186"/>
      <c r="K65" s="186"/>
      <c r="L65" s="155"/>
      <c r="M65" s="156"/>
      <c r="N65" s="156"/>
      <c r="O65" s="156"/>
      <c r="P65" s="157"/>
      <c r="Q65" s="105"/>
      <c r="R65" s="105"/>
      <c r="S65" s="105"/>
      <c r="T65" s="105"/>
      <c r="U65" s="105"/>
      <c r="V65" s="187" t="str">
        <f t="shared" ref="V65:V73" si="14">IF(L65="","",L65/(Q65+L65))</f>
        <v/>
      </c>
      <c r="W65" s="188"/>
      <c r="X65" s="189" t="str">
        <f t="shared" ref="X65:X73" si="15">IF(L65="","",VLOOKUP(V65,$AC$64:$AI$67,5,TRUE))</f>
        <v/>
      </c>
      <c r="Y65" s="190"/>
      <c r="Z65" s="191"/>
      <c r="AC65" s="184">
        <v>0.26</v>
      </c>
      <c r="AD65" s="184"/>
      <c r="AE65" s="184" t="s">
        <v>123</v>
      </c>
      <c r="AF65" s="184"/>
      <c r="AG65" s="198">
        <v>0.5</v>
      </c>
      <c r="AH65" s="199"/>
      <c r="AI65" s="200"/>
      <c r="AL65" s="174" t="str">
        <f t="shared" si="11"/>
        <v/>
      </c>
      <c r="AM65" s="174"/>
      <c r="AN65" s="174"/>
      <c r="AO65" s="174" t="str">
        <f t="shared" si="12"/>
        <v/>
      </c>
      <c r="AP65" s="174"/>
      <c r="AQ65" s="174"/>
      <c r="AR65" s="174" t="str">
        <f t="shared" ref="AR65:AR73" si="16">IF(L65="","",AL65*X65)</f>
        <v/>
      </c>
      <c r="AS65" s="174"/>
      <c r="AT65" s="174"/>
      <c r="AU65" s="174" t="str">
        <f t="shared" ref="AU65:AU73" si="17">IF(L65="","",AO65*X65)</f>
        <v/>
      </c>
      <c r="AV65" s="174"/>
      <c r="AW65" s="174"/>
    </row>
    <row r="66" spans="1:54" ht="13.5" customHeight="1">
      <c r="A66" s="8">
        <v>3</v>
      </c>
      <c r="B66" s="185" t="str">
        <f t="shared" si="13"/>
        <v/>
      </c>
      <c r="C66" s="186"/>
      <c r="D66" s="186"/>
      <c r="E66" s="186"/>
      <c r="F66" s="186"/>
      <c r="G66" s="186"/>
      <c r="H66" s="186"/>
      <c r="I66" s="186"/>
      <c r="J66" s="186"/>
      <c r="K66" s="186"/>
      <c r="L66" s="155"/>
      <c r="M66" s="156"/>
      <c r="N66" s="156"/>
      <c r="O66" s="156"/>
      <c r="P66" s="157"/>
      <c r="Q66" s="105"/>
      <c r="R66" s="105"/>
      <c r="S66" s="105"/>
      <c r="T66" s="105"/>
      <c r="U66" s="105"/>
      <c r="V66" s="187" t="str">
        <f t="shared" si="14"/>
        <v/>
      </c>
      <c r="W66" s="188"/>
      <c r="X66" s="189" t="str">
        <f t="shared" si="15"/>
        <v/>
      </c>
      <c r="Y66" s="190"/>
      <c r="Z66" s="191"/>
      <c r="AC66" s="184">
        <v>0.51</v>
      </c>
      <c r="AD66" s="184"/>
      <c r="AE66" s="184" t="s">
        <v>124</v>
      </c>
      <c r="AF66" s="184"/>
      <c r="AG66" s="196">
        <v>0.75</v>
      </c>
      <c r="AH66" s="197"/>
      <c r="AI66" s="197"/>
      <c r="AL66" s="174" t="str">
        <f t="shared" si="11"/>
        <v/>
      </c>
      <c r="AM66" s="174"/>
      <c r="AN66" s="174"/>
      <c r="AO66" s="174" t="str">
        <f t="shared" si="12"/>
        <v/>
      </c>
      <c r="AP66" s="174"/>
      <c r="AQ66" s="174"/>
      <c r="AR66" s="174" t="str">
        <f t="shared" si="16"/>
        <v/>
      </c>
      <c r="AS66" s="174"/>
      <c r="AT66" s="174"/>
      <c r="AU66" s="174" t="str">
        <f t="shared" si="17"/>
        <v/>
      </c>
      <c r="AV66" s="174"/>
      <c r="AW66" s="174"/>
    </row>
    <row r="67" spans="1:54" ht="13.5" customHeight="1">
      <c r="A67" s="8">
        <v>4</v>
      </c>
      <c r="B67" s="185" t="str">
        <f t="shared" si="13"/>
        <v/>
      </c>
      <c r="C67" s="186"/>
      <c r="D67" s="186"/>
      <c r="E67" s="186"/>
      <c r="F67" s="186"/>
      <c r="G67" s="186"/>
      <c r="H67" s="186"/>
      <c r="I67" s="186"/>
      <c r="J67" s="186"/>
      <c r="K67" s="186"/>
      <c r="L67" s="155"/>
      <c r="M67" s="156"/>
      <c r="N67" s="156"/>
      <c r="O67" s="156"/>
      <c r="P67" s="157"/>
      <c r="Q67" s="105"/>
      <c r="R67" s="105"/>
      <c r="S67" s="105"/>
      <c r="T67" s="105"/>
      <c r="U67" s="105"/>
      <c r="V67" s="187" t="str">
        <f t="shared" si="14"/>
        <v/>
      </c>
      <c r="W67" s="188"/>
      <c r="X67" s="189" t="str">
        <f t="shared" si="15"/>
        <v/>
      </c>
      <c r="Y67" s="190"/>
      <c r="Z67" s="191"/>
      <c r="AC67" s="184">
        <v>0.76</v>
      </c>
      <c r="AD67" s="184"/>
      <c r="AE67" s="184" t="s">
        <v>125</v>
      </c>
      <c r="AF67" s="184"/>
      <c r="AG67" s="201">
        <v>1</v>
      </c>
      <c r="AH67" s="202"/>
      <c r="AI67" s="203"/>
      <c r="AL67" s="174" t="str">
        <f t="shared" si="11"/>
        <v/>
      </c>
      <c r="AM67" s="174"/>
      <c r="AN67" s="174"/>
      <c r="AO67" s="174" t="str">
        <f t="shared" si="12"/>
        <v/>
      </c>
      <c r="AP67" s="174"/>
      <c r="AQ67" s="174"/>
      <c r="AR67" s="174" t="str">
        <f t="shared" si="16"/>
        <v/>
      </c>
      <c r="AS67" s="174"/>
      <c r="AT67" s="174"/>
      <c r="AU67" s="174" t="str">
        <f t="shared" si="17"/>
        <v/>
      </c>
      <c r="AV67" s="174"/>
      <c r="AW67" s="174"/>
    </row>
    <row r="68" spans="1:54" ht="13.5" customHeight="1">
      <c r="A68" s="8">
        <v>5</v>
      </c>
      <c r="B68" s="185" t="str">
        <f t="shared" si="13"/>
        <v/>
      </c>
      <c r="C68" s="186"/>
      <c r="D68" s="186"/>
      <c r="E68" s="186"/>
      <c r="F68" s="186"/>
      <c r="G68" s="186"/>
      <c r="H68" s="186"/>
      <c r="I68" s="186"/>
      <c r="J68" s="186"/>
      <c r="K68" s="186"/>
      <c r="L68" s="155"/>
      <c r="M68" s="156"/>
      <c r="N68" s="156"/>
      <c r="O68" s="156"/>
      <c r="P68" s="157"/>
      <c r="Q68" s="105"/>
      <c r="R68" s="105"/>
      <c r="S68" s="105"/>
      <c r="T68" s="105"/>
      <c r="U68" s="105"/>
      <c r="V68" s="187" t="str">
        <f t="shared" si="14"/>
        <v/>
      </c>
      <c r="W68" s="188"/>
      <c r="X68" s="189" t="str">
        <f t="shared" si="15"/>
        <v/>
      </c>
      <c r="Y68" s="190"/>
      <c r="Z68" s="191"/>
      <c r="AG68" s="10"/>
      <c r="AH68" s="11"/>
      <c r="AI68" s="11"/>
      <c r="AL68" s="174" t="str">
        <f t="shared" si="11"/>
        <v/>
      </c>
      <c r="AM68" s="174"/>
      <c r="AN68" s="174"/>
      <c r="AO68" s="174" t="str">
        <f t="shared" si="12"/>
        <v/>
      </c>
      <c r="AP68" s="174"/>
      <c r="AQ68" s="174"/>
      <c r="AR68" s="174" t="str">
        <f t="shared" si="16"/>
        <v/>
      </c>
      <c r="AS68" s="174"/>
      <c r="AT68" s="174"/>
      <c r="AU68" s="174" t="str">
        <f t="shared" si="17"/>
        <v/>
      </c>
      <c r="AV68" s="174"/>
      <c r="AW68" s="174"/>
    </row>
    <row r="69" spans="1:54" ht="13.5" customHeight="1">
      <c r="A69" s="8">
        <v>6</v>
      </c>
      <c r="B69" s="185" t="str">
        <f t="shared" si="13"/>
        <v/>
      </c>
      <c r="C69" s="186"/>
      <c r="D69" s="186"/>
      <c r="E69" s="186"/>
      <c r="F69" s="186"/>
      <c r="G69" s="186"/>
      <c r="H69" s="186"/>
      <c r="I69" s="186"/>
      <c r="J69" s="186"/>
      <c r="K69" s="186"/>
      <c r="L69" s="155"/>
      <c r="M69" s="156"/>
      <c r="N69" s="156"/>
      <c r="O69" s="156"/>
      <c r="P69" s="157"/>
      <c r="Q69" s="105"/>
      <c r="R69" s="105"/>
      <c r="S69" s="105"/>
      <c r="T69" s="105"/>
      <c r="U69" s="105"/>
      <c r="V69" s="187" t="str">
        <f t="shared" si="14"/>
        <v/>
      </c>
      <c r="W69" s="188"/>
      <c r="X69" s="189" t="str">
        <f t="shared" si="15"/>
        <v/>
      </c>
      <c r="Y69" s="190"/>
      <c r="Z69" s="191"/>
      <c r="AL69" s="174" t="str">
        <f t="shared" si="11"/>
        <v/>
      </c>
      <c r="AM69" s="174"/>
      <c r="AN69" s="174"/>
      <c r="AO69" s="174" t="str">
        <f t="shared" si="12"/>
        <v/>
      </c>
      <c r="AP69" s="174"/>
      <c r="AQ69" s="174"/>
      <c r="AR69" s="174" t="str">
        <f t="shared" si="16"/>
        <v/>
      </c>
      <c r="AS69" s="174"/>
      <c r="AT69" s="174"/>
      <c r="AU69" s="174" t="str">
        <f t="shared" si="17"/>
        <v/>
      </c>
      <c r="AV69" s="174"/>
      <c r="AW69" s="174"/>
    </row>
    <row r="70" spans="1:54" ht="13.5" customHeight="1">
      <c r="A70" s="8">
        <v>7</v>
      </c>
      <c r="B70" s="185" t="str">
        <f t="shared" si="13"/>
        <v/>
      </c>
      <c r="C70" s="186"/>
      <c r="D70" s="186"/>
      <c r="E70" s="186"/>
      <c r="F70" s="186"/>
      <c r="G70" s="186"/>
      <c r="H70" s="186"/>
      <c r="I70" s="186"/>
      <c r="J70" s="186"/>
      <c r="K70" s="186"/>
      <c r="L70" s="155"/>
      <c r="M70" s="156"/>
      <c r="N70" s="156"/>
      <c r="O70" s="156"/>
      <c r="P70" s="157"/>
      <c r="Q70" s="105"/>
      <c r="R70" s="105"/>
      <c r="S70" s="105"/>
      <c r="T70" s="105"/>
      <c r="U70" s="105"/>
      <c r="V70" s="187" t="str">
        <f t="shared" si="14"/>
        <v/>
      </c>
      <c r="W70" s="188"/>
      <c r="X70" s="189" t="str">
        <f t="shared" si="15"/>
        <v/>
      </c>
      <c r="Y70" s="190"/>
      <c r="Z70" s="191"/>
      <c r="AL70" s="174" t="str">
        <f t="shared" si="11"/>
        <v/>
      </c>
      <c r="AM70" s="174"/>
      <c r="AN70" s="174"/>
      <c r="AO70" s="174" t="str">
        <f t="shared" si="12"/>
        <v/>
      </c>
      <c r="AP70" s="174"/>
      <c r="AQ70" s="174"/>
      <c r="AR70" s="174" t="str">
        <f t="shared" si="16"/>
        <v/>
      </c>
      <c r="AS70" s="174"/>
      <c r="AT70" s="174"/>
      <c r="AU70" s="174" t="str">
        <f t="shared" si="17"/>
        <v/>
      </c>
      <c r="AV70" s="174"/>
      <c r="AW70" s="174"/>
    </row>
    <row r="71" spans="1:54" ht="13.5" customHeight="1">
      <c r="A71" s="8">
        <v>8</v>
      </c>
      <c r="B71" s="185" t="str">
        <f t="shared" si="13"/>
        <v/>
      </c>
      <c r="C71" s="186"/>
      <c r="D71" s="186"/>
      <c r="E71" s="186"/>
      <c r="F71" s="186"/>
      <c r="G71" s="186"/>
      <c r="H71" s="186"/>
      <c r="I71" s="186"/>
      <c r="J71" s="186"/>
      <c r="K71" s="186"/>
      <c r="L71" s="155"/>
      <c r="M71" s="156"/>
      <c r="N71" s="156"/>
      <c r="O71" s="156"/>
      <c r="P71" s="157"/>
      <c r="Q71" s="105"/>
      <c r="R71" s="105"/>
      <c r="S71" s="105"/>
      <c r="T71" s="105"/>
      <c r="U71" s="105"/>
      <c r="V71" s="187" t="str">
        <f t="shared" si="14"/>
        <v/>
      </c>
      <c r="W71" s="188"/>
      <c r="X71" s="189" t="str">
        <f t="shared" si="15"/>
        <v/>
      </c>
      <c r="Y71" s="190"/>
      <c r="Z71" s="191"/>
      <c r="AL71" s="174" t="str">
        <f t="shared" si="11"/>
        <v/>
      </c>
      <c r="AM71" s="174"/>
      <c r="AN71" s="174"/>
      <c r="AO71" s="174" t="str">
        <f t="shared" si="12"/>
        <v/>
      </c>
      <c r="AP71" s="174"/>
      <c r="AQ71" s="174"/>
      <c r="AR71" s="174" t="str">
        <f t="shared" si="16"/>
        <v/>
      </c>
      <c r="AS71" s="174"/>
      <c r="AT71" s="174"/>
      <c r="AU71" s="174" t="str">
        <f t="shared" si="17"/>
        <v/>
      </c>
      <c r="AV71" s="174"/>
      <c r="AW71" s="174"/>
    </row>
    <row r="72" spans="1:54" ht="13.5" customHeight="1">
      <c r="A72" s="8">
        <v>9</v>
      </c>
      <c r="B72" s="185" t="str">
        <f t="shared" si="13"/>
        <v/>
      </c>
      <c r="C72" s="186"/>
      <c r="D72" s="186"/>
      <c r="E72" s="186"/>
      <c r="F72" s="186"/>
      <c r="G72" s="186"/>
      <c r="H72" s="186"/>
      <c r="I72" s="186"/>
      <c r="J72" s="186"/>
      <c r="K72" s="186"/>
      <c r="L72" s="155"/>
      <c r="M72" s="156"/>
      <c r="N72" s="156"/>
      <c r="O72" s="156"/>
      <c r="P72" s="157"/>
      <c r="Q72" s="105"/>
      <c r="R72" s="105"/>
      <c r="S72" s="105"/>
      <c r="T72" s="105"/>
      <c r="U72" s="105"/>
      <c r="V72" s="187" t="str">
        <f t="shared" si="14"/>
        <v/>
      </c>
      <c r="W72" s="188"/>
      <c r="X72" s="189" t="str">
        <f t="shared" si="15"/>
        <v/>
      </c>
      <c r="Y72" s="190"/>
      <c r="Z72" s="191"/>
      <c r="AL72" s="174" t="str">
        <f t="shared" si="11"/>
        <v/>
      </c>
      <c r="AM72" s="174"/>
      <c r="AN72" s="174"/>
      <c r="AO72" s="174" t="str">
        <f t="shared" si="12"/>
        <v/>
      </c>
      <c r="AP72" s="174"/>
      <c r="AQ72" s="174"/>
      <c r="AR72" s="174" t="str">
        <f t="shared" si="16"/>
        <v/>
      </c>
      <c r="AS72" s="174"/>
      <c r="AT72" s="174"/>
      <c r="AU72" s="174" t="str">
        <f t="shared" si="17"/>
        <v/>
      </c>
      <c r="AV72" s="174"/>
      <c r="AW72" s="174"/>
    </row>
    <row r="73" spans="1:54" ht="17.25" thickBot="1">
      <c r="A73" s="8">
        <v>10</v>
      </c>
      <c r="B73" s="204" t="str">
        <f t="shared" si="13"/>
        <v/>
      </c>
      <c r="C73" s="205"/>
      <c r="D73" s="205"/>
      <c r="E73" s="205"/>
      <c r="F73" s="205"/>
      <c r="G73" s="205"/>
      <c r="H73" s="205"/>
      <c r="I73" s="205"/>
      <c r="J73" s="205"/>
      <c r="K73" s="205"/>
      <c r="L73" s="206"/>
      <c r="M73" s="207"/>
      <c r="N73" s="207"/>
      <c r="O73" s="207"/>
      <c r="P73" s="208"/>
      <c r="Q73" s="209"/>
      <c r="R73" s="209"/>
      <c r="S73" s="209"/>
      <c r="T73" s="209"/>
      <c r="U73" s="209"/>
      <c r="V73" s="210" t="str">
        <f t="shared" si="14"/>
        <v/>
      </c>
      <c r="W73" s="211"/>
      <c r="X73" s="212" t="str">
        <f t="shared" si="15"/>
        <v/>
      </c>
      <c r="Y73" s="213"/>
      <c r="Z73" s="214"/>
      <c r="AL73" s="174" t="str">
        <f t="shared" si="11"/>
        <v/>
      </c>
      <c r="AM73" s="174"/>
      <c r="AN73" s="174"/>
      <c r="AO73" s="174" t="str">
        <f t="shared" si="12"/>
        <v/>
      </c>
      <c r="AP73" s="174"/>
      <c r="AQ73" s="174"/>
      <c r="AR73" s="174" t="str">
        <f t="shared" si="16"/>
        <v/>
      </c>
      <c r="AS73" s="174"/>
      <c r="AT73" s="174"/>
      <c r="AU73" s="174" t="str">
        <f t="shared" si="17"/>
        <v/>
      </c>
      <c r="AV73" s="174"/>
      <c r="AW73" s="174"/>
    </row>
    <row r="74" spans="1:54">
      <c r="A74" s="8"/>
      <c r="B74" s="12"/>
      <c r="C74" s="12"/>
      <c r="D74" s="12"/>
      <c r="E74" s="12"/>
      <c r="F74" s="12"/>
      <c r="G74" s="12"/>
      <c r="H74" s="12"/>
      <c r="I74" s="12"/>
      <c r="J74" s="12"/>
      <c r="K74" s="12"/>
      <c r="L74" s="6"/>
      <c r="M74" s="6"/>
      <c r="N74" s="6"/>
      <c r="O74" s="6"/>
      <c r="P74" s="6"/>
      <c r="Q74" s="6"/>
      <c r="R74" s="6"/>
      <c r="S74" s="6"/>
      <c r="T74" s="6"/>
      <c r="U74" s="6"/>
      <c r="V74" s="13"/>
      <c r="W74" s="13"/>
      <c r="X74" s="14"/>
      <c r="Y74" s="14"/>
      <c r="Z74" s="14"/>
    </row>
    <row r="75" spans="1:54" s="8" customFormat="1" ht="15" customHeight="1">
      <c r="B75" s="84" t="s">
        <v>199</v>
      </c>
    </row>
    <row r="76" spans="1:54" s="8" customFormat="1" ht="4.5" customHeight="1"/>
    <row r="77" spans="1:54" s="8" customFormat="1" ht="15" customHeight="1">
      <c r="B77" s="179" t="s">
        <v>117</v>
      </c>
      <c r="C77" s="108"/>
      <c r="D77" s="108"/>
      <c r="E77" s="108"/>
      <c r="F77" s="108"/>
      <c r="G77" s="108"/>
      <c r="H77" s="108"/>
      <c r="I77" s="108"/>
      <c r="J77" s="108"/>
      <c r="K77" s="109"/>
      <c r="L77" s="110" t="s">
        <v>127</v>
      </c>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3"/>
    </row>
    <row r="78" spans="1:54" s="8" customFormat="1" ht="12.95" customHeight="1">
      <c r="B78" s="215" t="str">
        <f>B64</f>
        <v/>
      </c>
      <c r="C78" s="216"/>
      <c r="D78" s="216"/>
      <c r="E78" s="216"/>
      <c r="F78" s="216"/>
      <c r="G78" s="216"/>
      <c r="H78" s="216"/>
      <c r="I78" s="216"/>
      <c r="J78" s="216"/>
      <c r="K78" s="217"/>
      <c r="L78" s="224" t="s">
        <v>200</v>
      </c>
      <c r="M78" s="225"/>
      <c r="N78" s="225"/>
      <c r="O78" s="225"/>
      <c r="P78" s="225"/>
      <c r="Q78" s="225"/>
      <c r="R78" s="225"/>
      <c r="S78" s="225"/>
      <c r="T78" s="225"/>
      <c r="U78" s="225"/>
      <c r="V78" s="225"/>
      <c r="W78" s="224"/>
      <c r="X78" s="225"/>
      <c r="Y78" s="225"/>
      <c r="Z78" s="225"/>
      <c r="AA78" s="224" t="s">
        <v>130</v>
      </c>
      <c r="AB78" s="225"/>
      <c r="AC78" s="225"/>
      <c r="AD78" s="226"/>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8"/>
      <c r="BB78" s="8" t="s">
        <v>129</v>
      </c>
    </row>
    <row r="79" spans="1:54" s="8" customFormat="1" ht="15" customHeight="1">
      <c r="B79" s="218"/>
      <c r="C79" s="219"/>
      <c r="D79" s="219"/>
      <c r="E79" s="219"/>
      <c r="F79" s="219"/>
      <c r="G79" s="219"/>
      <c r="H79" s="219"/>
      <c r="I79" s="219"/>
      <c r="J79" s="219"/>
      <c r="K79" s="220"/>
      <c r="L79" s="229" t="s">
        <v>131</v>
      </c>
      <c r="M79" s="230"/>
      <c r="N79" s="230"/>
      <c r="O79" s="230"/>
      <c r="P79" s="231"/>
      <c r="Q79" s="235"/>
      <c r="R79" s="236"/>
      <c r="S79" s="236"/>
      <c r="T79" s="237"/>
      <c r="U79" s="241" t="s">
        <v>133</v>
      </c>
      <c r="V79" s="242"/>
      <c r="W79" s="243"/>
      <c r="X79" s="247"/>
      <c r="Y79" s="248"/>
      <c r="Z79" s="249"/>
      <c r="AA79" s="241" t="s">
        <v>135</v>
      </c>
      <c r="AB79" s="253"/>
      <c r="AC79" s="254"/>
      <c r="AD79" s="258"/>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60"/>
      <c r="BB79" s="8" t="s">
        <v>137</v>
      </c>
    </row>
    <row r="80" spans="1:54" s="8" customFormat="1" ht="26.1" customHeight="1">
      <c r="B80" s="221"/>
      <c r="C80" s="222"/>
      <c r="D80" s="222"/>
      <c r="E80" s="222"/>
      <c r="F80" s="222"/>
      <c r="G80" s="222"/>
      <c r="H80" s="222"/>
      <c r="I80" s="222"/>
      <c r="J80" s="222"/>
      <c r="K80" s="223"/>
      <c r="L80" s="232"/>
      <c r="M80" s="233"/>
      <c r="N80" s="233"/>
      <c r="O80" s="233"/>
      <c r="P80" s="234"/>
      <c r="Q80" s="238"/>
      <c r="R80" s="239"/>
      <c r="S80" s="239"/>
      <c r="T80" s="240"/>
      <c r="U80" s="244"/>
      <c r="V80" s="245"/>
      <c r="W80" s="246"/>
      <c r="X80" s="250"/>
      <c r="Y80" s="251"/>
      <c r="Z80" s="252"/>
      <c r="AA80" s="255"/>
      <c r="AB80" s="256"/>
      <c r="AC80" s="257"/>
      <c r="AD80" s="261"/>
      <c r="AE80" s="262"/>
      <c r="AF80" s="262"/>
      <c r="AG80" s="262"/>
      <c r="AH80" s="262"/>
      <c r="AI80" s="262"/>
      <c r="AJ80" s="262"/>
      <c r="AK80" s="262"/>
      <c r="AL80" s="262"/>
      <c r="AM80" s="262"/>
      <c r="AN80" s="262"/>
      <c r="AO80" s="262"/>
      <c r="AP80" s="262"/>
      <c r="AQ80" s="262"/>
      <c r="AR80" s="262"/>
      <c r="AS80" s="262"/>
      <c r="AT80" s="262"/>
      <c r="AU80" s="262"/>
      <c r="AV80" s="262"/>
      <c r="AW80" s="262"/>
      <c r="AX80" s="262"/>
      <c r="AY80" s="262"/>
      <c r="AZ80" s="263"/>
    </row>
    <row r="81" spans="2:54" s="8" customFormat="1" ht="12.95" customHeight="1">
      <c r="B81" s="215" t="str">
        <f>B65</f>
        <v/>
      </c>
      <c r="C81" s="216"/>
      <c r="D81" s="216"/>
      <c r="E81" s="216"/>
      <c r="F81" s="216"/>
      <c r="G81" s="216"/>
      <c r="H81" s="216"/>
      <c r="I81" s="216"/>
      <c r="J81" s="216"/>
      <c r="K81" s="217"/>
      <c r="L81" s="224" t="s">
        <v>200</v>
      </c>
      <c r="M81" s="225"/>
      <c r="N81" s="225"/>
      <c r="O81" s="225"/>
      <c r="P81" s="225"/>
      <c r="Q81" s="225"/>
      <c r="R81" s="225"/>
      <c r="S81" s="225"/>
      <c r="T81" s="225"/>
      <c r="U81" s="225"/>
      <c r="V81" s="225"/>
      <c r="W81" s="224"/>
      <c r="X81" s="225"/>
      <c r="Y81" s="225"/>
      <c r="Z81" s="225"/>
      <c r="AA81" s="224" t="s">
        <v>130</v>
      </c>
      <c r="AB81" s="225"/>
      <c r="AC81" s="225"/>
      <c r="AD81" s="226"/>
      <c r="AE81" s="227"/>
      <c r="AF81" s="227"/>
      <c r="AG81" s="227"/>
      <c r="AH81" s="227"/>
      <c r="AI81" s="227"/>
      <c r="AJ81" s="227"/>
      <c r="AK81" s="227"/>
      <c r="AL81" s="227"/>
      <c r="AM81" s="227"/>
      <c r="AN81" s="227"/>
      <c r="AO81" s="227"/>
      <c r="AP81" s="227"/>
      <c r="AQ81" s="227"/>
      <c r="AR81" s="227"/>
      <c r="AS81" s="227"/>
      <c r="AT81" s="227"/>
      <c r="AU81" s="227"/>
      <c r="AV81" s="227"/>
      <c r="AW81" s="227"/>
      <c r="AX81" s="227"/>
      <c r="AY81" s="227"/>
      <c r="AZ81" s="228"/>
      <c r="BB81" s="8" t="s">
        <v>134</v>
      </c>
    </row>
    <row r="82" spans="2:54" s="8" customFormat="1" ht="15" customHeight="1">
      <c r="B82" s="218"/>
      <c r="C82" s="219"/>
      <c r="D82" s="219"/>
      <c r="E82" s="219"/>
      <c r="F82" s="219"/>
      <c r="G82" s="219"/>
      <c r="H82" s="219"/>
      <c r="I82" s="219"/>
      <c r="J82" s="219"/>
      <c r="K82" s="220"/>
      <c r="L82" s="229" t="s">
        <v>131</v>
      </c>
      <c r="M82" s="230"/>
      <c r="N82" s="230"/>
      <c r="O82" s="230"/>
      <c r="P82" s="231"/>
      <c r="Q82" s="235"/>
      <c r="R82" s="236"/>
      <c r="S82" s="236"/>
      <c r="T82" s="237"/>
      <c r="U82" s="241" t="s">
        <v>133</v>
      </c>
      <c r="V82" s="242"/>
      <c r="W82" s="243"/>
      <c r="X82" s="247"/>
      <c r="Y82" s="248"/>
      <c r="Z82" s="249"/>
      <c r="AA82" s="241" t="s">
        <v>135</v>
      </c>
      <c r="AB82" s="253"/>
      <c r="AC82" s="254"/>
      <c r="AD82" s="258"/>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60"/>
      <c r="BB82" s="8" t="s">
        <v>140</v>
      </c>
    </row>
    <row r="83" spans="2:54" s="8" customFormat="1" ht="26.1" customHeight="1">
      <c r="B83" s="221"/>
      <c r="C83" s="222"/>
      <c r="D83" s="222"/>
      <c r="E83" s="222"/>
      <c r="F83" s="222"/>
      <c r="G83" s="222"/>
      <c r="H83" s="222"/>
      <c r="I83" s="222"/>
      <c r="J83" s="222"/>
      <c r="K83" s="223"/>
      <c r="L83" s="232"/>
      <c r="M83" s="233"/>
      <c r="N83" s="233"/>
      <c r="O83" s="233"/>
      <c r="P83" s="234"/>
      <c r="Q83" s="238"/>
      <c r="R83" s="239"/>
      <c r="S83" s="239"/>
      <c r="T83" s="240"/>
      <c r="U83" s="244"/>
      <c r="V83" s="245"/>
      <c r="W83" s="246"/>
      <c r="X83" s="250"/>
      <c r="Y83" s="251"/>
      <c r="Z83" s="252"/>
      <c r="AA83" s="255"/>
      <c r="AB83" s="256"/>
      <c r="AC83" s="257"/>
      <c r="AD83" s="261"/>
      <c r="AE83" s="262"/>
      <c r="AF83" s="262"/>
      <c r="AG83" s="262"/>
      <c r="AH83" s="262"/>
      <c r="AI83" s="262"/>
      <c r="AJ83" s="262"/>
      <c r="AK83" s="262"/>
      <c r="AL83" s="262"/>
      <c r="AM83" s="262"/>
      <c r="AN83" s="262"/>
      <c r="AO83" s="262"/>
      <c r="AP83" s="262"/>
      <c r="AQ83" s="262"/>
      <c r="AR83" s="262"/>
      <c r="AS83" s="262"/>
      <c r="AT83" s="262"/>
      <c r="AU83" s="262"/>
      <c r="AV83" s="262"/>
      <c r="AW83" s="262"/>
      <c r="AX83" s="262"/>
      <c r="AY83" s="262"/>
      <c r="AZ83" s="263"/>
      <c r="BB83" s="8" t="s">
        <v>142</v>
      </c>
    </row>
    <row r="84" spans="2:54" s="8" customFormat="1" ht="12.95" customHeight="1">
      <c r="B84" s="215" t="str">
        <f>B66</f>
        <v/>
      </c>
      <c r="C84" s="216"/>
      <c r="D84" s="216"/>
      <c r="E84" s="216"/>
      <c r="F84" s="216"/>
      <c r="G84" s="216"/>
      <c r="H84" s="216"/>
      <c r="I84" s="216"/>
      <c r="J84" s="216"/>
      <c r="K84" s="217"/>
      <c r="L84" s="224" t="s">
        <v>200</v>
      </c>
      <c r="M84" s="225"/>
      <c r="N84" s="225"/>
      <c r="O84" s="225"/>
      <c r="P84" s="225"/>
      <c r="Q84" s="225"/>
      <c r="R84" s="225"/>
      <c r="S84" s="225"/>
      <c r="T84" s="225"/>
      <c r="U84" s="225"/>
      <c r="V84" s="225"/>
      <c r="W84" s="224"/>
      <c r="X84" s="225"/>
      <c r="Y84" s="225"/>
      <c r="Z84" s="225"/>
      <c r="AA84" s="224" t="s">
        <v>130</v>
      </c>
      <c r="AB84" s="225"/>
      <c r="AC84" s="225"/>
      <c r="AD84" s="226"/>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8"/>
    </row>
    <row r="85" spans="2:54" s="8" customFormat="1" ht="15" customHeight="1">
      <c r="B85" s="218"/>
      <c r="C85" s="219"/>
      <c r="D85" s="219"/>
      <c r="E85" s="219"/>
      <c r="F85" s="219"/>
      <c r="G85" s="219"/>
      <c r="H85" s="219"/>
      <c r="I85" s="219"/>
      <c r="J85" s="219"/>
      <c r="K85" s="220"/>
      <c r="L85" s="229" t="s">
        <v>131</v>
      </c>
      <c r="M85" s="230"/>
      <c r="N85" s="230"/>
      <c r="O85" s="230"/>
      <c r="P85" s="231"/>
      <c r="Q85" s="235"/>
      <c r="R85" s="236"/>
      <c r="S85" s="236"/>
      <c r="T85" s="237"/>
      <c r="U85" s="241" t="s">
        <v>133</v>
      </c>
      <c r="V85" s="242"/>
      <c r="W85" s="243"/>
      <c r="X85" s="247"/>
      <c r="Y85" s="248"/>
      <c r="Z85" s="249"/>
      <c r="AA85" s="241" t="s">
        <v>135</v>
      </c>
      <c r="AB85" s="253"/>
      <c r="AC85" s="254"/>
      <c r="AD85" s="258"/>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60"/>
    </row>
    <row r="86" spans="2:54" s="8" customFormat="1" ht="26.1" customHeight="1">
      <c r="B86" s="221"/>
      <c r="C86" s="222"/>
      <c r="D86" s="222"/>
      <c r="E86" s="222"/>
      <c r="F86" s="222"/>
      <c r="G86" s="222"/>
      <c r="H86" s="222"/>
      <c r="I86" s="222"/>
      <c r="J86" s="222"/>
      <c r="K86" s="223"/>
      <c r="L86" s="232"/>
      <c r="M86" s="233"/>
      <c r="N86" s="233"/>
      <c r="O86" s="233"/>
      <c r="P86" s="234"/>
      <c r="Q86" s="238"/>
      <c r="R86" s="239"/>
      <c r="S86" s="239"/>
      <c r="T86" s="240"/>
      <c r="U86" s="244"/>
      <c r="V86" s="245"/>
      <c r="W86" s="246"/>
      <c r="X86" s="250"/>
      <c r="Y86" s="251"/>
      <c r="Z86" s="252"/>
      <c r="AA86" s="255"/>
      <c r="AB86" s="256"/>
      <c r="AC86" s="257"/>
      <c r="AD86" s="261"/>
      <c r="AE86" s="262"/>
      <c r="AF86" s="262"/>
      <c r="AG86" s="262"/>
      <c r="AH86" s="262"/>
      <c r="AI86" s="262"/>
      <c r="AJ86" s="262"/>
      <c r="AK86" s="262"/>
      <c r="AL86" s="262"/>
      <c r="AM86" s="262"/>
      <c r="AN86" s="262"/>
      <c r="AO86" s="262"/>
      <c r="AP86" s="262"/>
      <c r="AQ86" s="262"/>
      <c r="AR86" s="262"/>
      <c r="AS86" s="262"/>
      <c r="AT86" s="262"/>
      <c r="AU86" s="262"/>
      <c r="AV86" s="262"/>
      <c r="AW86" s="262"/>
      <c r="AX86" s="262"/>
      <c r="AY86" s="262"/>
      <c r="AZ86" s="263"/>
    </row>
    <row r="87" spans="2:54" s="8" customFormat="1" ht="12.95" customHeight="1">
      <c r="B87" s="215" t="str">
        <f>B67</f>
        <v/>
      </c>
      <c r="C87" s="216"/>
      <c r="D87" s="216"/>
      <c r="E87" s="216"/>
      <c r="F87" s="216"/>
      <c r="G87" s="216"/>
      <c r="H87" s="216"/>
      <c r="I87" s="216"/>
      <c r="J87" s="216"/>
      <c r="K87" s="217"/>
      <c r="L87" s="224" t="s">
        <v>200</v>
      </c>
      <c r="M87" s="225"/>
      <c r="N87" s="225"/>
      <c r="O87" s="225"/>
      <c r="P87" s="225"/>
      <c r="Q87" s="225"/>
      <c r="R87" s="225"/>
      <c r="S87" s="225"/>
      <c r="T87" s="225"/>
      <c r="U87" s="225"/>
      <c r="V87" s="225"/>
      <c r="W87" s="224"/>
      <c r="X87" s="225"/>
      <c r="Y87" s="225"/>
      <c r="Z87" s="225"/>
      <c r="AA87" s="224" t="s">
        <v>130</v>
      </c>
      <c r="AB87" s="225"/>
      <c r="AC87" s="225"/>
      <c r="AD87" s="226"/>
      <c r="AE87" s="227"/>
      <c r="AF87" s="227"/>
      <c r="AG87" s="227"/>
      <c r="AH87" s="227"/>
      <c r="AI87" s="227"/>
      <c r="AJ87" s="227"/>
      <c r="AK87" s="227"/>
      <c r="AL87" s="227"/>
      <c r="AM87" s="227"/>
      <c r="AN87" s="227"/>
      <c r="AO87" s="227"/>
      <c r="AP87" s="227"/>
      <c r="AQ87" s="227"/>
      <c r="AR87" s="227"/>
      <c r="AS87" s="227"/>
      <c r="AT87" s="227"/>
      <c r="AU87" s="227"/>
      <c r="AV87" s="227"/>
      <c r="AW87" s="227"/>
      <c r="AX87" s="227"/>
      <c r="AY87" s="227"/>
      <c r="AZ87" s="228"/>
    </row>
    <row r="88" spans="2:54" s="8" customFormat="1" ht="15" customHeight="1">
      <c r="B88" s="218"/>
      <c r="C88" s="219"/>
      <c r="D88" s="219"/>
      <c r="E88" s="219"/>
      <c r="F88" s="219"/>
      <c r="G88" s="219"/>
      <c r="H88" s="219"/>
      <c r="I88" s="219"/>
      <c r="J88" s="219"/>
      <c r="K88" s="220"/>
      <c r="L88" s="229" t="s">
        <v>131</v>
      </c>
      <c r="M88" s="230"/>
      <c r="N88" s="230"/>
      <c r="O88" s="230"/>
      <c r="P88" s="231"/>
      <c r="Q88" s="235"/>
      <c r="R88" s="236"/>
      <c r="S88" s="236"/>
      <c r="T88" s="237"/>
      <c r="U88" s="241" t="s">
        <v>133</v>
      </c>
      <c r="V88" s="242"/>
      <c r="W88" s="243"/>
      <c r="X88" s="247"/>
      <c r="Y88" s="248"/>
      <c r="Z88" s="249"/>
      <c r="AA88" s="241" t="s">
        <v>135</v>
      </c>
      <c r="AB88" s="253"/>
      <c r="AC88" s="254"/>
      <c r="AD88" s="258"/>
      <c r="AE88" s="259"/>
      <c r="AF88" s="259"/>
      <c r="AG88" s="259"/>
      <c r="AH88" s="259"/>
      <c r="AI88" s="259"/>
      <c r="AJ88" s="259"/>
      <c r="AK88" s="259"/>
      <c r="AL88" s="259"/>
      <c r="AM88" s="259"/>
      <c r="AN88" s="259"/>
      <c r="AO88" s="259"/>
      <c r="AP88" s="259"/>
      <c r="AQ88" s="259"/>
      <c r="AR88" s="259"/>
      <c r="AS88" s="259"/>
      <c r="AT88" s="259"/>
      <c r="AU88" s="259"/>
      <c r="AV88" s="259"/>
      <c r="AW88" s="259"/>
      <c r="AX88" s="259"/>
      <c r="AY88" s="259"/>
      <c r="AZ88" s="260"/>
    </row>
    <row r="89" spans="2:54" s="8" customFormat="1" ht="26.1" customHeight="1">
      <c r="B89" s="221"/>
      <c r="C89" s="222"/>
      <c r="D89" s="222"/>
      <c r="E89" s="222"/>
      <c r="F89" s="222"/>
      <c r="G89" s="222"/>
      <c r="H89" s="222"/>
      <c r="I89" s="222"/>
      <c r="J89" s="222"/>
      <c r="K89" s="223"/>
      <c r="L89" s="232"/>
      <c r="M89" s="233"/>
      <c r="N89" s="233"/>
      <c r="O89" s="233"/>
      <c r="P89" s="234"/>
      <c r="Q89" s="238"/>
      <c r="R89" s="239"/>
      <c r="S89" s="239"/>
      <c r="T89" s="240"/>
      <c r="U89" s="244"/>
      <c r="V89" s="245"/>
      <c r="W89" s="246"/>
      <c r="X89" s="250"/>
      <c r="Y89" s="251"/>
      <c r="Z89" s="252"/>
      <c r="AA89" s="255"/>
      <c r="AB89" s="256"/>
      <c r="AC89" s="257"/>
      <c r="AD89" s="261"/>
      <c r="AE89" s="262"/>
      <c r="AF89" s="262"/>
      <c r="AG89" s="262"/>
      <c r="AH89" s="262"/>
      <c r="AI89" s="262"/>
      <c r="AJ89" s="262"/>
      <c r="AK89" s="262"/>
      <c r="AL89" s="262"/>
      <c r="AM89" s="262"/>
      <c r="AN89" s="262"/>
      <c r="AO89" s="262"/>
      <c r="AP89" s="262"/>
      <c r="AQ89" s="262"/>
      <c r="AR89" s="262"/>
      <c r="AS89" s="262"/>
      <c r="AT89" s="262"/>
      <c r="AU89" s="262"/>
      <c r="AV89" s="262"/>
      <c r="AW89" s="262"/>
      <c r="AX89" s="262"/>
      <c r="AY89" s="262"/>
      <c r="AZ89" s="263"/>
    </row>
    <row r="90" spans="2:54" s="8" customFormat="1" ht="12.95" customHeight="1">
      <c r="B90" s="215" t="str">
        <f>B68</f>
        <v/>
      </c>
      <c r="C90" s="216"/>
      <c r="D90" s="216"/>
      <c r="E90" s="216"/>
      <c r="F90" s="216"/>
      <c r="G90" s="216"/>
      <c r="H90" s="216"/>
      <c r="I90" s="216"/>
      <c r="J90" s="216"/>
      <c r="K90" s="217"/>
      <c r="L90" s="224" t="s">
        <v>200</v>
      </c>
      <c r="M90" s="225"/>
      <c r="N90" s="225"/>
      <c r="O90" s="225"/>
      <c r="P90" s="225"/>
      <c r="Q90" s="225"/>
      <c r="R90" s="225"/>
      <c r="S90" s="225"/>
      <c r="T90" s="225"/>
      <c r="U90" s="225"/>
      <c r="V90" s="225"/>
      <c r="W90" s="224"/>
      <c r="X90" s="225"/>
      <c r="Y90" s="225"/>
      <c r="Z90" s="225"/>
      <c r="AA90" s="224" t="s">
        <v>130</v>
      </c>
      <c r="AB90" s="225"/>
      <c r="AC90" s="225"/>
      <c r="AD90" s="226"/>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8"/>
    </row>
    <row r="91" spans="2:54" s="8" customFormat="1" ht="15" customHeight="1">
      <c r="B91" s="218"/>
      <c r="C91" s="219"/>
      <c r="D91" s="219"/>
      <c r="E91" s="219"/>
      <c r="F91" s="219"/>
      <c r="G91" s="219"/>
      <c r="H91" s="219"/>
      <c r="I91" s="219"/>
      <c r="J91" s="219"/>
      <c r="K91" s="220"/>
      <c r="L91" s="229" t="s">
        <v>131</v>
      </c>
      <c r="M91" s="230"/>
      <c r="N91" s="230"/>
      <c r="O91" s="230"/>
      <c r="P91" s="231"/>
      <c r="Q91" s="235"/>
      <c r="R91" s="236"/>
      <c r="S91" s="236"/>
      <c r="T91" s="237"/>
      <c r="U91" s="241" t="s">
        <v>133</v>
      </c>
      <c r="V91" s="242"/>
      <c r="W91" s="243"/>
      <c r="X91" s="247"/>
      <c r="Y91" s="248"/>
      <c r="Z91" s="249"/>
      <c r="AA91" s="241" t="s">
        <v>135</v>
      </c>
      <c r="AB91" s="253"/>
      <c r="AC91" s="254"/>
      <c r="AD91" s="258"/>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260"/>
    </row>
    <row r="92" spans="2:54" s="8" customFormat="1" ht="26.1" customHeight="1">
      <c r="B92" s="221"/>
      <c r="C92" s="222"/>
      <c r="D92" s="222"/>
      <c r="E92" s="222"/>
      <c r="F92" s="222"/>
      <c r="G92" s="222"/>
      <c r="H92" s="222"/>
      <c r="I92" s="222"/>
      <c r="J92" s="222"/>
      <c r="K92" s="223"/>
      <c r="L92" s="232"/>
      <c r="M92" s="233"/>
      <c r="N92" s="233"/>
      <c r="O92" s="233"/>
      <c r="P92" s="234"/>
      <c r="Q92" s="238"/>
      <c r="R92" s="239"/>
      <c r="S92" s="239"/>
      <c r="T92" s="240"/>
      <c r="U92" s="244"/>
      <c r="V92" s="245"/>
      <c r="W92" s="246"/>
      <c r="X92" s="250"/>
      <c r="Y92" s="251"/>
      <c r="Z92" s="252"/>
      <c r="AA92" s="255"/>
      <c r="AB92" s="256"/>
      <c r="AC92" s="257"/>
      <c r="AD92" s="261"/>
      <c r="AE92" s="262"/>
      <c r="AF92" s="262"/>
      <c r="AG92" s="262"/>
      <c r="AH92" s="262"/>
      <c r="AI92" s="262"/>
      <c r="AJ92" s="262"/>
      <c r="AK92" s="262"/>
      <c r="AL92" s="262"/>
      <c r="AM92" s="262"/>
      <c r="AN92" s="262"/>
      <c r="AO92" s="262"/>
      <c r="AP92" s="262"/>
      <c r="AQ92" s="262"/>
      <c r="AR92" s="262"/>
      <c r="AS92" s="262"/>
      <c r="AT92" s="262"/>
      <c r="AU92" s="262"/>
      <c r="AV92" s="262"/>
      <c r="AW92" s="262"/>
      <c r="AX92" s="262"/>
      <c r="AY92" s="262"/>
      <c r="AZ92" s="263"/>
    </row>
    <row r="93" spans="2:54" s="8" customFormat="1" ht="12.95" customHeight="1">
      <c r="B93" s="215" t="str">
        <f>B69</f>
        <v/>
      </c>
      <c r="C93" s="216"/>
      <c r="D93" s="216"/>
      <c r="E93" s="216"/>
      <c r="F93" s="216"/>
      <c r="G93" s="216"/>
      <c r="H93" s="216"/>
      <c r="I93" s="216"/>
      <c r="J93" s="216"/>
      <c r="K93" s="217"/>
      <c r="L93" s="224" t="s">
        <v>200</v>
      </c>
      <c r="M93" s="225"/>
      <c r="N93" s="225"/>
      <c r="O93" s="225"/>
      <c r="P93" s="225"/>
      <c r="Q93" s="225"/>
      <c r="R93" s="225"/>
      <c r="S93" s="225"/>
      <c r="T93" s="225"/>
      <c r="U93" s="225"/>
      <c r="V93" s="225"/>
      <c r="W93" s="224"/>
      <c r="X93" s="225"/>
      <c r="Y93" s="225"/>
      <c r="Z93" s="225"/>
      <c r="AA93" s="224" t="s">
        <v>130</v>
      </c>
      <c r="AB93" s="225"/>
      <c r="AC93" s="225"/>
      <c r="AD93" s="226"/>
      <c r="AE93" s="227"/>
      <c r="AF93" s="227"/>
      <c r="AG93" s="227"/>
      <c r="AH93" s="227"/>
      <c r="AI93" s="227"/>
      <c r="AJ93" s="227"/>
      <c r="AK93" s="227"/>
      <c r="AL93" s="227"/>
      <c r="AM93" s="227"/>
      <c r="AN93" s="227"/>
      <c r="AO93" s="227"/>
      <c r="AP93" s="227"/>
      <c r="AQ93" s="227"/>
      <c r="AR93" s="227"/>
      <c r="AS93" s="227"/>
      <c r="AT93" s="227"/>
      <c r="AU93" s="227"/>
      <c r="AV93" s="227"/>
      <c r="AW93" s="227"/>
      <c r="AX93" s="227"/>
      <c r="AY93" s="227"/>
      <c r="AZ93" s="228"/>
    </row>
    <row r="94" spans="2:54" s="8" customFormat="1" ht="15" customHeight="1">
      <c r="B94" s="218"/>
      <c r="C94" s="219"/>
      <c r="D94" s="219"/>
      <c r="E94" s="219"/>
      <c r="F94" s="219"/>
      <c r="G94" s="219"/>
      <c r="H94" s="219"/>
      <c r="I94" s="219"/>
      <c r="J94" s="219"/>
      <c r="K94" s="220"/>
      <c r="L94" s="229" t="s">
        <v>131</v>
      </c>
      <c r="M94" s="230"/>
      <c r="N94" s="230"/>
      <c r="O94" s="230"/>
      <c r="P94" s="231"/>
      <c r="Q94" s="235"/>
      <c r="R94" s="236"/>
      <c r="S94" s="236"/>
      <c r="T94" s="237"/>
      <c r="U94" s="241" t="s">
        <v>133</v>
      </c>
      <c r="V94" s="242"/>
      <c r="W94" s="243"/>
      <c r="X94" s="247"/>
      <c r="Y94" s="248"/>
      <c r="Z94" s="249"/>
      <c r="AA94" s="241" t="s">
        <v>135</v>
      </c>
      <c r="AB94" s="253"/>
      <c r="AC94" s="254"/>
      <c r="AD94" s="258"/>
      <c r="AE94" s="259"/>
      <c r="AF94" s="259"/>
      <c r="AG94" s="259"/>
      <c r="AH94" s="259"/>
      <c r="AI94" s="259"/>
      <c r="AJ94" s="259"/>
      <c r="AK94" s="259"/>
      <c r="AL94" s="259"/>
      <c r="AM94" s="259"/>
      <c r="AN94" s="259"/>
      <c r="AO94" s="259"/>
      <c r="AP94" s="259"/>
      <c r="AQ94" s="259"/>
      <c r="AR94" s="259"/>
      <c r="AS94" s="259"/>
      <c r="AT94" s="259"/>
      <c r="AU94" s="259"/>
      <c r="AV94" s="259"/>
      <c r="AW94" s="259"/>
      <c r="AX94" s="259"/>
      <c r="AY94" s="259"/>
      <c r="AZ94" s="260"/>
    </row>
    <row r="95" spans="2:54" s="8" customFormat="1" ht="26.1" customHeight="1">
      <c r="B95" s="221"/>
      <c r="C95" s="222"/>
      <c r="D95" s="222"/>
      <c r="E95" s="222"/>
      <c r="F95" s="222"/>
      <c r="G95" s="222"/>
      <c r="H95" s="222"/>
      <c r="I95" s="222"/>
      <c r="J95" s="222"/>
      <c r="K95" s="223"/>
      <c r="L95" s="232"/>
      <c r="M95" s="233"/>
      <c r="N95" s="233"/>
      <c r="O95" s="233"/>
      <c r="P95" s="234"/>
      <c r="Q95" s="238"/>
      <c r="R95" s="239"/>
      <c r="S95" s="239"/>
      <c r="T95" s="240"/>
      <c r="U95" s="244"/>
      <c r="V95" s="245"/>
      <c r="W95" s="246"/>
      <c r="X95" s="250"/>
      <c r="Y95" s="251"/>
      <c r="Z95" s="252"/>
      <c r="AA95" s="255"/>
      <c r="AB95" s="256"/>
      <c r="AC95" s="257"/>
      <c r="AD95" s="261"/>
      <c r="AE95" s="262"/>
      <c r="AF95" s="262"/>
      <c r="AG95" s="262"/>
      <c r="AH95" s="262"/>
      <c r="AI95" s="262"/>
      <c r="AJ95" s="262"/>
      <c r="AK95" s="262"/>
      <c r="AL95" s="262"/>
      <c r="AM95" s="262"/>
      <c r="AN95" s="262"/>
      <c r="AO95" s="262"/>
      <c r="AP95" s="262"/>
      <c r="AQ95" s="262"/>
      <c r="AR95" s="262"/>
      <c r="AS95" s="262"/>
      <c r="AT95" s="262"/>
      <c r="AU95" s="262"/>
      <c r="AV95" s="262"/>
      <c r="AW95" s="262"/>
      <c r="AX95" s="262"/>
      <c r="AY95" s="262"/>
      <c r="AZ95" s="263"/>
    </row>
    <row r="96" spans="2:54" s="8" customFormat="1" ht="12.95" customHeight="1">
      <c r="B96" s="215" t="str">
        <f>B70</f>
        <v/>
      </c>
      <c r="C96" s="216"/>
      <c r="D96" s="216"/>
      <c r="E96" s="216"/>
      <c r="F96" s="216"/>
      <c r="G96" s="216"/>
      <c r="H96" s="216"/>
      <c r="I96" s="216"/>
      <c r="J96" s="216"/>
      <c r="K96" s="217"/>
      <c r="L96" s="224" t="s">
        <v>200</v>
      </c>
      <c r="M96" s="225"/>
      <c r="N96" s="225"/>
      <c r="O96" s="225"/>
      <c r="P96" s="225"/>
      <c r="Q96" s="225"/>
      <c r="R96" s="225"/>
      <c r="S96" s="225"/>
      <c r="T96" s="225"/>
      <c r="U96" s="225"/>
      <c r="V96" s="225"/>
      <c r="W96" s="224"/>
      <c r="X96" s="225"/>
      <c r="Y96" s="225"/>
      <c r="Z96" s="225"/>
      <c r="AA96" s="224" t="s">
        <v>130</v>
      </c>
      <c r="AB96" s="225"/>
      <c r="AC96" s="225"/>
      <c r="AD96" s="226"/>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8"/>
    </row>
    <row r="97" spans="1:52" s="8" customFormat="1" ht="15" customHeight="1">
      <c r="B97" s="218"/>
      <c r="C97" s="219"/>
      <c r="D97" s="219"/>
      <c r="E97" s="219"/>
      <c r="F97" s="219"/>
      <c r="G97" s="219"/>
      <c r="H97" s="219"/>
      <c r="I97" s="219"/>
      <c r="J97" s="219"/>
      <c r="K97" s="220"/>
      <c r="L97" s="229" t="s">
        <v>131</v>
      </c>
      <c r="M97" s="230"/>
      <c r="N97" s="230"/>
      <c r="O97" s="230"/>
      <c r="P97" s="231"/>
      <c r="Q97" s="235"/>
      <c r="R97" s="236"/>
      <c r="S97" s="236"/>
      <c r="T97" s="237"/>
      <c r="U97" s="241" t="s">
        <v>133</v>
      </c>
      <c r="V97" s="242"/>
      <c r="W97" s="243"/>
      <c r="X97" s="247"/>
      <c r="Y97" s="248"/>
      <c r="Z97" s="249"/>
      <c r="AA97" s="241" t="s">
        <v>135</v>
      </c>
      <c r="AB97" s="253"/>
      <c r="AC97" s="254"/>
      <c r="AD97" s="258"/>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60"/>
    </row>
    <row r="98" spans="1:52" s="8" customFormat="1" ht="26.1" customHeight="1">
      <c r="B98" s="221"/>
      <c r="C98" s="222"/>
      <c r="D98" s="222"/>
      <c r="E98" s="222"/>
      <c r="F98" s="222"/>
      <c r="G98" s="222"/>
      <c r="H98" s="222"/>
      <c r="I98" s="222"/>
      <c r="J98" s="222"/>
      <c r="K98" s="223"/>
      <c r="L98" s="232"/>
      <c r="M98" s="233"/>
      <c r="N98" s="233"/>
      <c r="O98" s="233"/>
      <c r="P98" s="234"/>
      <c r="Q98" s="238"/>
      <c r="R98" s="239"/>
      <c r="S98" s="239"/>
      <c r="T98" s="240"/>
      <c r="U98" s="244"/>
      <c r="V98" s="245"/>
      <c r="W98" s="246"/>
      <c r="X98" s="250"/>
      <c r="Y98" s="251"/>
      <c r="Z98" s="252"/>
      <c r="AA98" s="255"/>
      <c r="AB98" s="256"/>
      <c r="AC98" s="257"/>
      <c r="AD98" s="261"/>
      <c r="AE98" s="262"/>
      <c r="AF98" s="262"/>
      <c r="AG98" s="262"/>
      <c r="AH98" s="262"/>
      <c r="AI98" s="262"/>
      <c r="AJ98" s="262"/>
      <c r="AK98" s="262"/>
      <c r="AL98" s="262"/>
      <c r="AM98" s="262"/>
      <c r="AN98" s="262"/>
      <c r="AO98" s="262"/>
      <c r="AP98" s="262"/>
      <c r="AQ98" s="262"/>
      <c r="AR98" s="262"/>
      <c r="AS98" s="262"/>
      <c r="AT98" s="262"/>
      <c r="AU98" s="262"/>
      <c r="AV98" s="262"/>
      <c r="AW98" s="262"/>
      <c r="AX98" s="262"/>
      <c r="AY98" s="262"/>
      <c r="AZ98" s="263"/>
    </row>
    <row r="99" spans="1:52" s="8" customFormat="1" ht="12.95" customHeight="1">
      <c r="B99" s="215" t="str">
        <f>B71</f>
        <v/>
      </c>
      <c r="C99" s="216"/>
      <c r="D99" s="216"/>
      <c r="E99" s="216"/>
      <c r="F99" s="216"/>
      <c r="G99" s="216"/>
      <c r="H99" s="216"/>
      <c r="I99" s="216"/>
      <c r="J99" s="216"/>
      <c r="K99" s="217"/>
      <c r="L99" s="224" t="s">
        <v>200</v>
      </c>
      <c r="M99" s="225"/>
      <c r="N99" s="225"/>
      <c r="O99" s="225"/>
      <c r="P99" s="225"/>
      <c r="Q99" s="225"/>
      <c r="R99" s="225"/>
      <c r="S99" s="225"/>
      <c r="T99" s="225"/>
      <c r="U99" s="225"/>
      <c r="V99" s="225"/>
      <c r="W99" s="224"/>
      <c r="X99" s="225"/>
      <c r="Y99" s="225"/>
      <c r="Z99" s="225"/>
      <c r="AA99" s="224" t="s">
        <v>130</v>
      </c>
      <c r="AB99" s="225"/>
      <c r="AC99" s="225"/>
      <c r="AD99" s="226"/>
      <c r="AE99" s="227"/>
      <c r="AF99" s="227"/>
      <c r="AG99" s="227"/>
      <c r="AH99" s="227"/>
      <c r="AI99" s="227"/>
      <c r="AJ99" s="227"/>
      <c r="AK99" s="227"/>
      <c r="AL99" s="227"/>
      <c r="AM99" s="227"/>
      <c r="AN99" s="227"/>
      <c r="AO99" s="227"/>
      <c r="AP99" s="227"/>
      <c r="AQ99" s="227"/>
      <c r="AR99" s="227"/>
      <c r="AS99" s="227"/>
      <c r="AT99" s="227"/>
      <c r="AU99" s="227"/>
      <c r="AV99" s="227"/>
      <c r="AW99" s="227"/>
      <c r="AX99" s="227"/>
      <c r="AY99" s="227"/>
      <c r="AZ99" s="228"/>
    </row>
    <row r="100" spans="1:52" s="8" customFormat="1" ht="15" customHeight="1">
      <c r="B100" s="218"/>
      <c r="C100" s="219"/>
      <c r="D100" s="219"/>
      <c r="E100" s="219"/>
      <c r="F100" s="219"/>
      <c r="G100" s="219"/>
      <c r="H100" s="219"/>
      <c r="I100" s="219"/>
      <c r="J100" s="219"/>
      <c r="K100" s="220"/>
      <c r="L100" s="229" t="s">
        <v>131</v>
      </c>
      <c r="M100" s="230"/>
      <c r="N100" s="230"/>
      <c r="O100" s="230"/>
      <c r="P100" s="231"/>
      <c r="Q100" s="235"/>
      <c r="R100" s="236"/>
      <c r="S100" s="236"/>
      <c r="T100" s="237"/>
      <c r="U100" s="241" t="s">
        <v>133</v>
      </c>
      <c r="V100" s="242"/>
      <c r="W100" s="243"/>
      <c r="X100" s="247"/>
      <c r="Y100" s="248"/>
      <c r="Z100" s="249"/>
      <c r="AA100" s="241" t="s">
        <v>135</v>
      </c>
      <c r="AB100" s="253"/>
      <c r="AC100" s="254"/>
      <c r="AD100" s="258"/>
      <c r="AE100" s="259"/>
      <c r="AF100" s="259"/>
      <c r="AG100" s="259"/>
      <c r="AH100" s="259"/>
      <c r="AI100" s="259"/>
      <c r="AJ100" s="259"/>
      <c r="AK100" s="259"/>
      <c r="AL100" s="259"/>
      <c r="AM100" s="259"/>
      <c r="AN100" s="259"/>
      <c r="AO100" s="259"/>
      <c r="AP100" s="259"/>
      <c r="AQ100" s="259"/>
      <c r="AR100" s="259"/>
      <c r="AS100" s="259"/>
      <c r="AT100" s="259"/>
      <c r="AU100" s="259"/>
      <c r="AV100" s="259"/>
      <c r="AW100" s="259"/>
      <c r="AX100" s="259"/>
      <c r="AY100" s="259"/>
      <c r="AZ100" s="260"/>
    </row>
    <row r="101" spans="1:52" s="8" customFormat="1" ht="26.1" customHeight="1">
      <c r="B101" s="221"/>
      <c r="C101" s="222"/>
      <c r="D101" s="222"/>
      <c r="E101" s="222"/>
      <c r="F101" s="222"/>
      <c r="G101" s="222"/>
      <c r="H101" s="222"/>
      <c r="I101" s="222"/>
      <c r="J101" s="222"/>
      <c r="K101" s="223"/>
      <c r="L101" s="232"/>
      <c r="M101" s="233"/>
      <c r="N101" s="233"/>
      <c r="O101" s="233"/>
      <c r="P101" s="234"/>
      <c r="Q101" s="238"/>
      <c r="R101" s="239"/>
      <c r="S101" s="239"/>
      <c r="T101" s="240"/>
      <c r="U101" s="244"/>
      <c r="V101" s="245"/>
      <c r="W101" s="246"/>
      <c r="X101" s="250"/>
      <c r="Y101" s="251"/>
      <c r="Z101" s="252"/>
      <c r="AA101" s="255"/>
      <c r="AB101" s="256"/>
      <c r="AC101" s="257"/>
      <c r="AD101" s="261"/>
      <c r="AE101" s="262"/>
      <c r="AF101" s="262"/>
      <c r="AG101" s="262"/>
      <c r="AH101" s="262"/>
      <c r="AI101" s="262"/>
      <c r="AJ101" s="262"/>
      <c r="AK101" s="262"/>
      <c r="AL101" s="262"/>
      <c r="AM101" s="262"/>
      <c r="AN101" s="262"/>
      <c r="AO101" s="262"/>
      <c r="AP101" s="262"/>
      <c r="AQ101" s="262"/>
      <c r="AR101" s="262"/>
      <c r="AS101" s="262"/>
      <c r="AT101" s="262"/>
      <c r="AU101" s="262"/>
      <c r="AV101" s="262"/>
      <c r="AW101" s="262"/>
      <c r="AX101" s="262"/>
      <c r="AY101" s="262"/>
      <c r="AZ101" s="263"/>
    </row>
    <row r="102" spans="1:52" s="8" customFormat="1" ht="12.95" customHeight="1">
      <c r="B102" s="215" t="str">
        <f>B72</f>
        <v/>
      </c>
      <c r="C102" s="216"/>
      <c r="D102" s="216"/>
      <c r="E102" s="216"/>
      <c r="F102" s="216"/>
      <c r="G102" s="216"/>
      <c r="H102" s="216"/>
      <c r="I102" s="216"/>
      <c r="J102" s="216"/>
      <c r="K102" s="217"/>
      <c r="L102" s="224" t="s">
        <v>200</v>
      </c>
      <c r="M102" s="225"/>
      <c r="N102" s="225"/>
      <c r="O102" s="225"/>
      <c r="P102" s="225"/>
      <c r="Q102" s="225"/>
      <c r="R102" s="225"/>
      <c r="S102" s="225"/>
      <c r="T102" s="225"/>
      <c r="U102" s="225"/>
      <c r="V102" s="225"/>
      <c r="W102" s="224"/>
      <c r="X102" s="225"/>
      <c r="Y102" s="225"/>
      <c r="Z102" s="225"/>
      <c r="AA102" s="224" t="s">
        <v>130</v>
      </c>
      <c r="AB102" s="225"/>
      <c r="AC102" s="225"/>
      <c r="AD102" s="226"/>
      <c r="AE102" s="227"/>
      <c r="AF102" s="227"/>
      <c r="AG102" s="227"/>
      <c r="AH102" s="227"/>
      <c r="AI102" s="227"/>
      <c r="AJ102" s="227"/>
      <c r="AK102" s="227"/>
      <c r="AL102" s="227"/>
      <c r="AM102" s="227"/>
      <c r="AN102" s="227"/>
      <c r="AO102" s="227"/>
      <c r="AP102" s="227"/>
      <c r="AQ102" s="227"/>
      <c r="AR102" s="227"/>
      <c r="AS102" s="227"/>
      <c r="AT102" s="227"/>
      <c r="AU102" s="227"/>
      <c r="AV102" s="227"/>
      <c r="AW102" s="227"/>
      <c r="AX102" s="227"/>
      <c r="AY102" s="227"/>
      <c r="AZ102" s="228"/>
    </row>
    <row r="103" spans="1:52" s="8" customFormat="1" ht="15" customHeight="1">
      <c r="B103" s="218"/>
      <c r="C103" s="219"/>
      <c r="D103" s="219"/>
      <c r="E103" s="219"/>
      <c r="F103" s="219"/>
      <c r="G103" s="219"/>
      <c r="H103" s="219"/>
      <c r="I103" s="219"/>
      <c r="J103" s="219"/>
      <c r="K103" s="220"/>
      <c r="L103" s="229" t="s">
        <v>131</v>
      </c>
      <c r="M103" s="230"/>
      <c r="N103" s="230"/>
      <c r="O103" s="230"/>
      <c r="P103" s="231"/>
      <c r="Q103" s="235"/>
      <c r="R103" s="236"/>
      <c r="S103" s="236"/>
      <c r="T103" s="237"/>
      <c r="U103" s="241" t="s">
        <v>133</v>
      </c>
      <c r="V103" s="242"/>
      <c r="W103" s="243"/>
      <c r="X103" s="247"/>
      <c r="Y103" s="248"/>
      <c r="Z103" s="249"/>
      <c r="AA103" s="241" t="s">
        <v>135</v>
      </c>
      <c r="AB103" s="253"/>
      <c r="AC103" s="254"/>
      <c r="AD103" s="258"/>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60"/>
    </row>
    <row r="104" spans="1:52" s="8" customFormat="1" ht="26.1" customHeight="1">
      <c r="B104" s="221"/>
      <c r="C104" s="222"/>
      <c r="D104" s="222"/>
      <c r="E104" s="222"/>
      <c r="F104" s="222"/>
      <c r="G104" s="222"/>
      <c r="H104" s="222"/>
      <c r="I104" s="222"/>
      <c r="J104" s="222"/>
      <c r="K104" s="223"/>
      <c r="L104" s="232"/>
      <c r="M104" s="233"/>
      <c r="N104" s="233"/>
      <c r="O104" s="233"/>
      <c r="P104" s="234"/>
      <c r="Q104" s="238"/>
      <c r="R104" s="239"/>
      <c r="S104" s="239"/>
      <c r="T104" s="240"/>
      <c r="U104" s="244"/>
      <c r="V104" s="245"/>
      <c r="W104" s="246"/>
      <c r="X104" s="250"/>
      <c r="Y104" s="251"/>
      <c r="Z104" s="252"/>
      <c r="AA104" s="255"/>
      <c r="AB104" s="256"/>
      <c r="AC104" s="257"/>
      <c r="AD104" s="261"/>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2"/>
      <c r="AZ104" s="263"/>
    </row>
    <row r="105" spans="1:52" s="8" customFormat="1" ht="12.95" customHeight="1">
      <c r="B105" s="215" t="str">
        <f>B73</f>
        <v/>
      </c>
      <c r="C105" s="216"/>
      <c r="D105" s="216"/>
      <c r="E105" s="216"/>
      <c r="F105" s="216"/>
      <c r="G105" s="216"/>
      <c r="H105" s="216"/>
      <c r="I105" s="216"/>
      <c r="J105" s="216"/>
      <c r="K105" s="217"/>
      <c r="L105" s="224" t="s">
        <v>200</v>
      </c>
      <c r="M105" s="225"/>
      <c r="N105" s="225"/>
      <c r="O105" s="225"/>
      <c r="P105" s="225"/>
      <c r="Q105" s="225"/>
      <c r="R105" s="225"/>
      <c r="S105" s="225"/>
      <c r="T105" s="225"/>
      <c r="U105" s="225"/>
      <c r="V105" s="225"/>
      <c r="W105" s="224"/>
      <c r="X105" s="225"/>
      <c r="Y105" s="225"/>
      <c r="Z105" s="225"/>
      <c r="AA105" s="224" t="s">
        <v>130</v>
      </c>
      <c r="AB105" s="225"/>
      <c r="AC105" s="225"/>
      <c r="AD105" s="226"/>
      <c r="AE105" s="227"/>
      <c r="AF105" s="227"/>
      <c r="AG105" s="227"/>
      <c r="AH105" s="227"/>
      <c r="AI105" s="227"/>
      <c r="AJ105" s="227"/>
      <c r="AK105" s="227"/>
      <c r="AL105" s="227"/>
      <c r="AM105" s="227"/>
      <c r="AN105" s="227"/>
      <c r="AO105" s="227"/>
      <c r="AP105" s="227"/>
      <c r="AQ105" s="227"/>
      <c r="AR105" s="227"/>
      <c r="AS105" s="227"/>
      <c r="AT105" s="227"/>
      <c r="AU105" s="227"/>
      <c r="AV105" s="227"/>
      <c r="AW105" s="227"/>
      <c r="AX105" s="227"/>
      <c r="AY105" s="227"/>
      <c r="AZ105" s="228"/>
    </row>
    <row r="106" spans="1:52" s="8" customFormat="1" ht="15" customHeight="1">
      <c r="B106" s="218"/>
      <c r="C106" s="219"/>
      <c r="D106" s="219"/>
      <c r="E106" s="219"/>
      <c r="F106" s="219"/>
      <c r="G106" s="219"/>
      <c r="H106" s="219"/>
      <c r="I106" s="219"/>
      <c r="J106" s="219"/>
      <c r="K106" s="220"/>
      <c r="L106" s="229" t="s">
        <v>131</v>
      </c>
      <c r="M106" s="230"/>
      <c r="N106" s="230"/>
      <c r="O106" s="230"/>
      <c r="P106" s="231"/>
      <c r="Q106" s="235"/>
      <c r="R106" s="236"/>
      <c r="S106" s="236"/>
      <c r="T106" s="237"/>
      <c r="U106" s="241" t="s">
        <v>133</v>
      </c>
      <c r="V106" s="242"/>
      <c r="W106" s="243"/>
      <c r="X106" s="247"/>
      <c r="Y106" s="248"/>
      <c r="Z106" s="249"/>
      <c r="AA106" s="241" t="s">
        <v>135</v>
      </c>
      <c r="AB106" s="253"/>
      <c r="AC106" s="254"/>
      <c r="AD106" s="258"/>
      <c r="AE106" s="259"/>
      <c r="AF106" s="259"/>
      <c r="AG106" s="259"/>
      <c r="AH106" s="259"/>
      <c r="AI106" s="259"/>
      <c r="AJ106" s="259"/>
      <c r="AK106" s="259"/>
      <c r="AL106" s="259"/>
      <c r="AM106" s="259"/>
      <c r="AN106" s="259"/>
      <c r="AO106" s="259"/>
      <c r="AP106" s="259"/>
      <c r="AQ106" s="259"/>
      <c r="AR106" s="259"/>
      <c r="AS106" s="259"/>
      <c r="AT106" s="259"/>
      <c r="AU106" s="259"/>
      <c r="AV106" s="259"/>
      <c r="AW106" s="259"/>
      <c r="AX106" s="259"/>
      <c r="AY106" s="259"/>
      <c r="AZ106" s="260"/>
    </row>
    <row r="107" spans="1:52" s="8" customFormat="1" ht="26.1" customHeight="1" thickBot="1">
      <c r="B107" s="276"/>
      <c r="C107" s="277"/>
      <c r="D107" s="277"/>
      <c r="E107" s="277"/>
      <c r="F107" s="277"/>
      <c r="G107" s="277"/>
      <c r="H107" s="277"/>
      <c r="I107" s="277"/>
      <c r="J107" s="277"/>
      <c r="K107" s="278"/>
      <c r="L107" s="279"/>
      <c r="M107" s="280"/>
      <c r="N107" s="280"/>
      <c r="O107" s="280"/>
      <c r="P107" s="281"/>
      <c r="Q107" s="146"/>
      <c r="R107" s="147"/>
      <c r="S107" s="147"/>
      <c r="T107" s="148"/>
      <c r="U107" s="282"/>
      <c r="V107" s="283"/>
      <c r="W107" s="284"/>
      <c r="X107" s="285"/>
      <c r="Y107" s="286"/>
      <c r="Z107" s="287"/>
      <c r="AA107" s="288"/>
      <c r="AB107" s="161"/>
      <c r="AC107" s="171"/>
      <c r="AD107" s="264"/>
      <c r="AE107" s="265"/>
      <c r="AF107" s="265"/>
      <c r="AG107" s="265"/>
      <c r="AH107" s="265"/>
      <c r="AI107" s="265"/>
      <c r="AJ107" s="265"/>
      <c r="AK107" s="265"/>
      <c r="AL107" s="265"/>
      <c r="AM107" s="265"/>
      <c r="AN107" s="265"/>
      <c r="AO107" s="265"/>
      <c r="AP107" s="265"/>
      <c r="AQ107" s="265"/>
      <c r="AR107" s="265"/>
      <c r="AS107" s="265"/>
      <c r="AT107" s="265"/>
      <c r="AU107" s="265"/>
      <c r="AV107" s="265"/>
      <c r="AW107" s="265"/>
      <c r="AX107" s="265"/>
      <c r="AY107" s="265"/>
      <c r="AZ107" s="266"/>
    </row>
    <row r="108" spans="1:52" s="16" customFormat="1" ht="15" customHeight="1"/>
    <row r="109" spans="1:52" s="17" customFormat="1" ht="15" customHeight="1">
      <c r="B109" s="81" t="s">
        <v>146</v>
      </c>
      <c r="C109" s="29"/>
      <c r="D109" s="29"/>
      <c r="E109" s="29"/>
      <c r="F109" s="29"/>
      <c r="G109" s="29"/>
      <c r="H109" s="29"/>
      <c r="I109" s="29"/>
      <c r="J109" s="29"/>
      <c r="K109" s="29"/>
      <c r="L109" s="29"/>
      <c r="M109" s="29"/>
      <c r="N109" s="29"/>
      <c r="O109" s="29"/>
    </row>
    <row r="110" spans="1:52" s="18" customFormat="1" ht="15" customHeight="1">
      <c r="B110" s="19"/>
      <c r="C110" s="663" t="s">
        <v>147</v>
      </c>
      <c r="D110" s="663"/>
      <c r="E110" s="663"/>
      <c r="F110" s="663"/>
      <c r="G110" s="663"/>
      <c r="H110" s="663"/>
      <c r="I110" s="663"/>
      <c r="J110" s="663"/>
      <c r="K110" s="663"/>
      <c r="L110" s="663"/>
      <c r="M110" s="663"/>
      <c r="N110" s="663"/>
      <c r="O110" s="267" t="s">
        <v>148</v>
      </c>
      <c r="P110" s="267"/>
      <c r="Q110" s="267"/>
      <c r="R110" s="267"/>
      <c r="S110" s="267"/>
      <c r="T110" s="267"/>
      <c r="U110" s="267"/>
      <c r="V110" s="267"/>
      <c r="W110" s="267"/>
      <c r="X110" s="267"/>
      <c r="Y110" s="268" t="s">
        <v>149</v>
      </c>
      <c r="Z110" s="269"/>
      <c r="AA110" s="269"/>
      <c r="AB110" s="269"/>
      <c r="AC110" s="269"/>
      <c r="AD110" s="269"/>
      <c r="AE110" s="269"/>
      <c r="AF110" s="269"/>
      <c r="AG110" s="269"/>
      <c r="AH110" s="270"/>
    </row>
    <row r="111" spans="1:52" s="16" customFormat="1" ht="18.75">
      <c r="A111" s="20">
        <v>1</v>
      </c>
      <c r="B111" s="21" t="s">
        <v>150</v>
      </c>
      <c r="C111" s="271" t="str">
        <f>IF(ISNA(VLOOKUP(A111,入力シート!$B$42:$L$59,3,FALSE)),"",VLOOKUP(A111,入力シート!$B$42:$L$59,3,FALSE))</f>
        <v/>
      </c>
      <c r="D111" s="271"/>
      <c r="E111" s="271"/>
      <c r="F111" s="271"/>
      <c r="G111" s="271"/>
      <c r="H111" s="271"/>
      <c r="I111" s="271"/>
      <c r="J111" s="271"/>
      <c r="K111" s="271"/>
      <c r="L111" s="271"/>
      <c r="M111" s="271"/>
      <c r="N111" s="271"/>
      <c r="O111" s="272"/>
      <c r="P111" s="272"/>
      <c r="Q111" s="272"/>
      <c r="R111" s="272"/>
      <c r="S111" s="272"/>
      <c r="T111" s="272"/>
      <c r="U111" s="272"/>
      <c r="V111" s="272"/>
      <c r="W111" s="272"/>
      <c r="X111" s="272"/>
      <c r="Y111" s="273"/>
      <c r="Z111" s="274"/>
      <c r="AA111" s="274"/>
      <c r="AB111" s="274"/>
      <c r="AC111" s="274"/>
      <c r="AD111" s="274"/>
      <c r="AE111" s="274"/>
      <c r="AF111" s="274"/>
      <c r="AG111" s="274"/>
      <c r="AH111" s="275"/>
      <c r="AI111" s="22"/>
      <c r="AJ111" s="22"/>
      <c r="AK111" s="22"/>
      <c r="AL111" s="22"/>
      <c r="AM111" s="22"/>
      <c r="AN111" s="22"/>
      <c r="AO111" s="22"/>
      <c r="AP111" s="22"/>
      <c r="AQ111" s="22"/>
      <c r="AR111" s="22"/>
      <c r="AS111" s="22"/>
      <c r="AT111" s="22"/>
      <c r="AU111" s="22"/>
      <c r="AV111" s="22"/>
      <c r="AW111" s="22"/>
      <c r="AX111" s="22"/>
      <c r="AY111" s="22"/>
    </row>
    <row r="112" spans="1:52" s="16" customFormat="1" ht="18.75">
      <c r="A112" s="20">
        <v>2</v>
      </c>
      <c r="B112" s="21" t="s">
        <v>152</v>
      </c>
      <c r="C112" s="271" t="str">
        <f>IF(ISNA(VLOOKUP(A112,入力シート!$B$42:$L$59,3,FALSE)),"",VLOOKUP(A112,入力シート!$B$42:$L$59,3,FALSE))</f>
        <v/>
      </c>
      <c r="D112" s="271"/>
      <c r="E112" s="271"/>
      <c r="F112" s="271"/>
      <c r="G112" s="271"/>
      <c r="H112" s="271"/>
      <c r="I112" s="271"/>
      <c r="J112" s="271"/>
      <c r="K112" s="271"/>
      <c r="L112" s="271"/>
      <c r="M112" s="271"/>
      <c r="N112" s="271"/>
      <c r="O112" s="272"/>
      <c r="P112" s="272"/>
      <c r="Q112" s="272"/>
      <c r="R112" s="272"/>
      <c r="S112" s="272"/>
      <c r="T112" s="272"/>
      <c r="U112" s="272"/>
      <c r="V112" s="272"/>
      <c r="W112" s="272"/>
      <c r="X112" s="272"/>
      <c r="Y112" s="273"/>
      <c r="Z112" s="274"/>
      <c r="AA112" s="274"/>
      <c r="AB112" s="274"/>
      <c r="AC112" s="274"/>
      <c r="AD112" s="274"/>
      <c r="AE112" s="274"/>
      <c r="AF112" s="274"/>
      <c r="AG112" s="274"/>
      <c r="AH112" s="275"/>
      <c r="AI112" s="22"/>
      <c r="AJ112" s="22"/>
      <c r="AK112" s="22"/>
      <c r="AL112" s="22"/>
      <c r="AM112" s="22"/>
      <c r="AN112" s="22"/>
      <c r="AO112" s="22"/>
      <c r="AP112" s="22"/>
      <c r="AQ112" s="22"/>
      <c r="AR112" s="22"/>
      <c r="AS112" s="22"/>
      <c r="AT112" s="22"/>
      <c r="AU112" s="22"/>
      <c r="AV112" s="22"/>
      <c r="AW112" s="22"/>
      <c r="AX112" s="22"/>
      <c r="AY112" s="22"/>
    </row>
    <row r="113" spans="1:51" s="16" customFormat="1" ht="18.75">
      <c r="A113" s="20">
        <v>3</v>
      </c>
      <c r="B113" s="21" t="s">
        <v>154</v>
      </c>
      <c r="C113" s="271" t="str">
        <f>IF(ISNA(VLOOKUP(A113,入力シート!$B$42:$L$59,3,FALSE)),"",VLOOKUP(A113,入力シート!$B$42:$L$59,3,FALSE))</f>
        <v/>
      </c>
      <c r="D113" s="271"/>
      <c r="E113" s="271"/>
      <c r="F113" s="271"/>
      <c r="G113" s="271"/>
      <c r="H113" s="271"/>
      <c r="I113" s="271"/>
      <c r="J113" s="271"/>
      <c r="K113" s="271"/>
      <c r="L113" s="271"/>
      <c r="M113" s="271"/>
      <c r="N113" s="271"/>
      <c r="O113" s="272"/>
      <c r="P113" s="272"/>
      <c r="Q113" s="272"/>
      <c r="R113" s="272"/>
      <c r="S113" s="272"/>
      <c r="T113" s="272"/>
      <c r="U113" s="272"/>
      <c r="V113" s="272"/>
      <c r="W113" s="272"/>
      <c r="X113" s="272"/>
      <c r="Y113" s="273"/>
      <c r="Z113" s="274"/>
      <c r="AA113" s="274"/>
      <c r="AB113" s="274"/>
      <c r="AC113" s="274"/>
      <c r="AD113" s="274"/>
      <c r="AE113" s="274"/>
      <c r="AF113" s="274"/>
      <c r="AG113" s="274"/>
      <c r="AH113" s="275"/>
      <c r="AI113" s="22"/>
      <c r="AJ113" s="22"/>
      <c r="AK113" s="22"/>
      <c r="AL113" s="22"/>
      <c r="AM113" s="22"/>
      <c r="AN113" s="22"/>
      <c r="AO113" s="22"/>
      <c r="AP113" s="22"/>
      <c r="AQ113" s="22"/>
      <c r="AR113" s="22"/>
      <c r="AS113" s="22"/>
      <c r="AT113" s="22"/>
      <c r="AU113" s="22"/>
      <c r="AV113" s="22"/>
      <c r="AW113" s="22"/>
      <c r="AX113" s="22"/>
      <c r="AY113" s="22"/>
    </row>
    <row r="114" spans="1:51" s="16" customFormat="1" ht="18.75">
      <c r="A114" s="20">
        <v>4</v>
      </c>
      <c r="B114" s="21" t="s">
        <v>157</v>
      </c>
      <c r="C114" s="271" t="str">
        <f>IF(ISNA(VLOOKUP(A114,入力シート!$B$42:$L$59,3,FALSE)),"",VLOOKUP(A114,入力シート!$B$42:$L$59,3,FALSE))</f>
        <v/>
      </c>
      <c r="D114" s="271"/>
      <c r="E114" s="271"/>
      <c r="F114" s="271"/>
      <c r="G114" s="271"/>
      <c r="H114" s="271"/>
      <c r="I114" s="271"/>
      <c r="J114" s="271"/>
      <c r="K114" s="271"/>
      <c r="L114" s="271"/>
      <c r="M114" s="271"/>
      <c r="N114" s="271"/>
      <c r="O114" s="272"/>
      <c r="P114" s="272"/>
      <c r="Q114" s="272"/>
      <c r="R114" s="272"/>
      <c r="S114" s="272"/>
      <c r="T114" s="272"/>
      <c r="U114" s="272"/>
      <c r="V114" s="272"/>
      <c r="W114" s="272"/>
      <c r="X114" s="272"/>
      <c r="Y114" s="273"/>
      <c r="Z114" s="274"/>
      <c r="AA114" s="274"/>
      <c r="AB114" s="274"/>
      <c r="AC114" s="274"/>
      <c r="AD114" s="274"/>
      <c r="AE114" s="274"/>
      <c r="AF114" s="274"/>
      <c r="AG114" s="274"/>
      <c r="AH114" s="275"/>
      <c r="AI114" s="22"/>
      <c r="AJ114" s="22"/>
      <c r="AK114" s="22"/>
      <c r="AL114" s="22"/>
      <c r="AM114" s="22"/>
      <c r="AN114" s="22"/>
      <c r="AO114" s="22"/>
      <c r="AP114" s="22"/>
      <c r="AQ114" s="22"/>
      <c r="AR114" s="22"/>
      <c r="AS114" s="22"/>
      <c r="AT114" s="22"/>
      <c r="AU114" s="22"/>
      <c r="AV114" s="22"/>
      <c r="AW114" s="22"/>
      <c r="AX114" s="22"/>
      <c r="AY114" s="22"/>
    </row>
    <row r="115" spans="1:51" s="16" customFormat="1" ht="18.75">
      <c r="A115" s="20">
        <v>5</v>
      </c>
      <c r="B115" s="21" t="s">
        <v>158</v>
      </c>
      <c r="C115" s="271" t="str">
        <f>IF(ISNA(VLOOKUP(A115,入力シート!$B$42:$L$59,3,FALSE)),"",VLOOKUP(A115,入力シート!$B$42:$L$59,3,FALSE))</f>
        <v/>
      </c>
      <c r="D115" s="271"/>
      <c r="E115" s="271"/>
      <c r="F115" s="271"/>
      <c r="G115" s="271"/>
      <c r="H115" s="271"/>
      <c r="I115" s="271"/>
      <c r="J115" s="271"/>
      <c r="K115" s="271"/>
      <c r="L115" s="271"/>
      <c r="M115" s="271"/>
      <c r="N115" s="271"/>
      <c r="O115" s="272"/>
      <c r="P115" s="272"/>
      <c r="Q115" s="272"/>
      <c r="R115" s="272"/>
      <c r="S115" s="272"/>
      <c r="T115" s="272"/>
      <c r="U115" s="272"/>
      <c r="V115" s="272"/>
      <c r="W115" s="272"/>
      <c r="X115" s="272"/>
      <c r="Y115" s="273"/>
      <c r="Z115" s="274"/>
      <c r="AA115" s="274"/>
      <c r="AB115" s="274"/>
      <c r="AC115" s="274"/>
      <c r="AD115" s="274"/>
      <c r="AE115" s="274"/>
      <c r="AF115" s="274"/>
      <c r="AG115" s="274"/>
      <c r="AH115" s="275"/>
      <c r="AI115" s="22"/>
      <c r="AJ115" s="22"/>
      <c r="AK115" s="22"/>
      <c r="AL115" s="22"/>
      <c r="AM115" s="22"/>
      <c r="AN115" s="22"/>
      <c r="AO115" s="22"/>
      <c r="AP115" s="22"/>
      <c r="AQ115" s="22"/>
      <c r="AR115" s="22"/>
      <c r="AS115" s="22"/>
      <c r="AT115" s="22"/>
      <c r="AU115" s="22"/>
      <c r="AV115" s="22"/>
      <c r="AW115" s="22"/>
      <c r="AX115" s="22"/>
      <c r="AY115" s="22"/>
    </row>
    <row r="116" spans="1:51" s="16" customFormat="1" ht="18.75">
      <c r="A116" s="20">
        <v>6</v>
      </c>
      <c r="B116" s="21" t="s">
        <v>159</v>
      </c>
      <c r="C116" s="271" t="str">
        <f>IF(ISNA(VLOOKUP(A116,入力シート!$B$42:$L$59,3,FALSE)),"",VLOOKUP(A116,入力シート!$B$42:$L$59,3,FALSE))</f>
        <v/>
      </c>
      <c r="D116" s="271"/>
      <c r="E116" s="271"/>
      <c r="F116" s="271"/>
      <c r="G116" s="271"/>
      <c r="H116" s="271"/>
      <c r="I116" s="271"/>
      <c r="J116" s="271"/>
      <c r="K116" s="271"/>
      <c r="L116" s="271"/>
      <c r="M116" s="271"/>
      <c r="N116" s="271"/>
      <c r="O116" s="272"/>
      <c r="P116" s="272"/>
      <c r="Q116" s="272"/>
      <c r="R116" s="272"/>
      <c r="S116" s="272"/>
      <c r="T116" s="272"/>
      <c r="U116" s="272"/>
      <c r="V116" s="272"/>
      <c r="W116" s="272"/>
      <c r="X116" s="272"/>
      <c r="Y116" s="273"/>
      <c r="Z116" s="274"/>
      <c r="AA116" s="274"/>
      <c r="AB116" s="274"/>
      <c r="AC116" s="274"/>
      <c r="AD116" s="274"/>
      <c r="AE116" s="274"/>
      <c r="AF116" s="274"/>
      <c r="AG116" s="274"/>
      <c r="AH116" s="275"/>
      <c r="AI116" s="22"/>
      <c r="AJ116" s="22"/>
      <c r="AK116" s="22"/>
      <c r="AL116" s="22"/>
      <c r="AM116" s="22"/>
      <c r="AN116" s="22"/>
      <c r="AO116" s="22"/>
      <c r="AP116" s="22"/>
      <c r="AQ116" s="22"/>
      <c r="AR116" s="22"/>
      <c r="AS116" s="22"/>
      <c r="AT116" s="22"/>
      <c r="AU116" s="22"/>
      <c r="AV116" s="22"/>
      <c r="AW116" s="22"/>
      <c r="AX116" s="22"/>
      <c r="AY116" s="22"/>
    </row>
    <row r="117" spans="1:51" s="16" customFormat="1" ht="18.75">
      <c r="A117" s="20">
        <v>7</v>
      </c>
      <c r="B117" s="21" t="s">
        <v>160</v>
      </c>
      <c r="C117" s="271" t="str">
        <f>IF(ISNA(VLOOKUP(A117,入力シート!$B$42:$L$59,3,FALSE)),"",VLOOKUP(A117,入力シート!$B$42:$L$59,3,FALSE))</f>
        <v/>
      </c>
      <c r="D117" s="271"/>
      <c r="E117" s="271"/>
      <c r="F117" s="271"/>
      <c r="G117" s="271"/>
      <c r="H117" s="271"/>
      <c r="I117" s="271"/>
      <c r="J117" s="271"/>
      <c r="K117" s="271"/>
      <c r="L117" s="271"/>
      <c r="M117" s="271"/>
      <c r="N117" s="271"/>
      <c r="O117" s="272"/>
      <c r="P117" s="272"/>
      <c r="Q117" s="272"/>
      <c r="R117" s="272"/>
      <c r="S117" s="272"/>
      <c r="T117" s="272"/>
      <c r="U117" s="272"/>
      <c r="V117" s="272"/>
      <c r="W117" s="272"/>
      <c r="X117" s="272"/>
      <c r="Y117" s="273"/>
      <c r="Z117" s="274"/>
      <c r="AA117" s="274"/>
      <c r="AB117" s="274"/>
      <c r="AC117" s="274"/>
      <c r="AD117" s="274"/>
      <c r="AE117" s="274"/>
      <c r="AF117" s="274"/>
      <c r="AG117" s="274"/>
      <c r="AH117" s="275"/>
      <c r="AI117" s="22"/>
      <c r="AJ117" s="22"/>
      <c r="AK117" s="22"/>
      <c r="AL117" s="22"/>
      <c r="AM117" s="22"/>
      <c r="AN117" s="22"/>
      <c r="AO117" s="22"/>
      <c r="AP117" s="22"/>
      <c r="AQ117" s="22"/>
      <c r="AR117" s="22"/>
      <c r="AS117" s="22"/>
      <c r="AT117" s="22"/>
      <c r="AU117" s="22"/>
      <c r="AV117" s="22"/>
      <c r="AW117" s="22"/>
      <c r="AX117" s="22"/>
      <c r="AY117" s="22"/>
    </row>
    <row r="118" spans="1:51" s="16" customFormat="1" ht="18.75">
      <c r="A118" s="20">
        <v>8</v>
      </c>
      <c r="B118" s="21" t="s">
        <v>161</v>
      </c>
      <c r="C118" s="271" t="str">
        <f>IF(ISNA(VLOOKUP(A118,入力シート!$B$42:$L$59,3,FALSE)),"",VLOOKUP(A118,入力シート!$B$42:$L$59,3,FALSE))</f>
        <v/>
      </c>
      <c r="D118" s="271"/>
      <c r="E118" s="271"/>
      <c r="F118" s="271"/>
      <c r="G118" s="271"/>
      <c r="H118" s="271"/>
      <c r="I118" s="271"/>
      <c r="J118" s="271"/>
      <c r="K118" s="271"/>
      <c r="L118" s="271"/>
      <c r="M118" s="271"/>
      <c r="N118" s="271"/>
      <c r="O118" s="272"/>
      <c r="P118" s="272"/>
      <c r="Q118" s="272"/>
      <c r="R118" s="272"/>
      <c r="S118" s="272"/>
      <c r="T118" s="272"/>
      <c r="U118" s="272"/>
      <c r="V118" s="272"/>
      <c r="W118" s="272"/>
      <c r="X118" s="272"/>
      <c r="Y118" s="273"/>
      <c r="Z118" s="274"/>
      <c r="AA118" s="274"/>
      <c r="AB118" s="274"/>
      <c r="AC118" s="274"/>
      <c r="AD118" s="274"/>
      <c r="AE118" s="274"/>
      <c r="AF118" s="274"/>
      <c r="AG118" s="274"/>
      <c r="AH118" s="275"/>
      <c r="AI118" s="22"/>
      <c r="AJ118" s="22"/>
      <c r="AK118" s="22"/>
      <c r="AL118" s="22"/>
      <c r="AM118" s="22"/>
      <c r="AN118" s="22"/>
      <c r="AO118" s="22"/>
      <c r="AP118" s="22"/>
      <c r="AQ118" s="22"/>
      <c r="AR118" s="22"/>
      <c r="AS118" s="22"/>
      <c r="AT118" s="22"/>
      <c r="AU118" s="22"/>
      <c r="AV118" s="22"/>
      <c r="AW118" s="22"/>
      <c r="AX118" s="22"/>
      <c r="AY118" s="22"/>
    </row>
    <row r="119" spans="1:51" s="16" customFormat="1" ht="18.75">
      <c r="A119" s="20">
        <v>9</v>
      </c>
      <c r="B119" s="21" t="s">
        <v>162</v>
      </c>
      <c r="C119" s="271" t="str">
        <f>IF(ISNA(VLOOKUP(A119,入力シート!$B$42:$L$59,3,FALSE)),"",VLOOKUP(A119,入力シート!$B$42:$L$59,3,FALSE))</f>
        <v/>
      </c>
      <c r="D119" s="271"/>
      <c r="E119" s="271"/>
      <c r="F119" s="271"/>
      <c r="G119" s="271"/>
      <c r="H119" s="271"/>
      <c r="I119" s="271"/>
      <c r="J119" s="271"/>
      <c r="K119" s="271"/>
      <c r="L119" s="271"/>
      <c r="M119" s="271"/>
      <c r="N119" s="271"/>
      <c r="O119" s="272"/>
      <c r="P119" s="272"/>
      <c r="Q119" s="272"/>
      <c r="R119" s="272"/>
      <c r="S119" s="272"/>
      <c r="T119" s="272"/>
      <c r="U119" s="272"/>
      <c r="V119" s="272"/>
      <c r="W119" s="272"/>
      <c r="X119" s="272"/>
      <c r="Y119" s="273"/>
      <c r="Z119" s="274"/>
      <c r="AA119" s="274"/>
      <c r="AB119" s="274"/>
      <c r="AC119" s="274"/>
      <c r="AD119" s="274"/>
      <c r="AE119" s="274"/>
      <c r="AF119" s="274"/>
      <c r="AG119" s="274"/>
      <c r="AH119" s="275"/>
      <c r="AI119" s="22"/>
      <c r="AJ119" s="22"/>
      <c r="AK119" s="22"/>
      <c r="AL119" s="22"/>
      <c r="AM119" s="22"/>
      <c r="AN119" s="22"/>
      <c r="AO119" s="22"/>
      <c r="AP119" s="22"/>
      <c r="AQ119" s="22"/>
      <c r="AR119" s="22"/>
      <c r="AS119" s="22"/>
      <c r="AT119" s="22"/>
      <c r="AU119" s="22"/>
      <c r="AV119" s="22"/>
      <c r="AW119" s="22"/>
      <c r="AX119" s="22"/>
      <c r="AY119" s="22"/>
    </row>
    <row r="120" spans="1:51" s="16" customFormat="1" ht="19.5" thickBot="1">
      <c r="A120" s="20">
        <v>10</v>
      </c>
      <c r="B120" s="23" t="s">
        <v>163</v>
      </c>
      <c r="C120" s="271" t="str">
        <f>IF(ISNA(VLOOKUP(A120,入力シート!$B$42:$L$59,3,FALSE)),"",VLOOKUP(A120,入力シート!$B$42:$L$59,3,FALSE))</f>
        <v/>
      </c>
      <c r="D120" s="271"/>
      <c r="E120" s="271"/>
      <c r="F120" s="271"/>
      <c r="G120" s="271"/>
      <c r="H120" s="271"/>
      <c r="I120" s="271"/>
      <c r="J120" s="271"/>
      <c r="K120" s="271"/>
      <c r="L120" s="271"/>
      <c r="M120" s="271"/>
      <c r="N120" s="271"/>
      <c r="O120" s="272"/>
      <c r="P120" s="272"/>
      <c r="Q120" s="272"/>
      <c r="R120" s="272"/>
      <c r="S120" s="272"/>
      <c r="T120" s="272"/>
      <c r="U120" s="272"/>
      <c r="V120" s="272"/>
      <c r="W120" s="272"/>
      <c r="X120" s="272"/>
      <c r="Y120" s="273"/>
      <c r="Z120" s="274"/>
      <c r="AA120" s="274"/>
      <c r="AB120" s="274"/>
      <c r="AC120" s="274"/>
      <c r="AD120" s="274"/>
      <c r="AE120" s="274"/>
      <c r="AF120" s="274"/>
      <c r="AG120" s="274"/>
      <c r="AH120" s="275"/>
      <c r="AI120" s="24"/>
      <c r="AJ120" s="22"/>
      <c r="AK120" s="22"/>
      <c r="AL120" s="22"/>
      <c r="AM120" s="22"/>
      <c r="AN120" s="22"/>
      <c r="AO120" s="22"/>
      <c r="AP120" s="22"/>
      <c r="AQ120" s="22"/>
      <c r="AR120" s="22"/>
      <c r="AS120" s="22"/>
      <c r="AT120" s="22"/>
      <c r="AU120" s="22"/>
      <c r="AV120" s="22"/>
      <c r="AW120" s="22"/>
      <c r="AX120" s="22"/>
      <c r="AY120" s="22"/>
    </row>
    <row r="121" spans="1:51" s="16" customFormat="1" ht="18.75">
      <c r="B121" s="20"/>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row>
    <row r="122" spans="1:51" ht="18.75" customHeight="1">
      <c r="B122" s="82" t="s">
        <v>146</v>
      </c>
    </row>
    <row r="123" spans="1:51" ht="17.25" thickBot="1">
      <c r="B123" s="292" t="s">
        <v>164</v>
      </c>
      <c r="C123" s="293"/>
      <c r="D123" s="293"/>
      <c r="E123" s="294"/>
      <c r="F123" s="299"/>
      <c r="G123" s="299"/>
      <c r="H123" s="299"/>
      <c r="I123" s="299"/>
      <c r="J123" s="299"/>
      <c r="K123" s="299"/>
      <c r="L123" s="300"/>
    </row>
    <row r="124" spans="1:51" ht="17.25" thickBot="1">
      <c r="B124" s="289" t="s">
        <v>165</v>
      </c>
      <c r="C124" s="290"/>
      <c r="D124" s="290"/>
      <c r="E124" s="291"/>
      <c r="F124" s="292"/>
      <c r="G124" s="293"/>
      <c r="H124" s="293"/>
      <c r="I124" s="293"/>
      <c r="J124" s="293"/>
      <c r="K124" s="293"/>
      <c r="L124" s="294"/>
      <c r="M124" s="289" t="s">
        <v>167</v>
      </c>
      <c r="N124" s="290"/>
      <c r="O124" s="290"/>
      <c r="P124" s="291"/>
      <c r="Q124" s="292"/>
      <c r="R124" s="293"/>
      <c r="S124" s="293"/>
      <c r="T124" s="293"/>
      <c r="U124" s="293"/>
      <c r="V124" s="293"/>
      <c r="W124" s="294"/>
    </row>
    <row r="125" spans="1:51" ht="17.25" thickBot="1">
      <c r="B125" s="289" t="s">
        <v>169</v>
      </c>
      <c r="C125" s="290"/>
      <c r="D125" s="290"/>
      <c r="E125" s="291"/>
      <c r="F125" s="292"/>
      <c r="G125" s="293"/>
      <c r="H125" s="293"/>
      <c r="I125" s="293"/>
      <c r="J125" s="293"/>
      <c r="K125" s="293"/>
      <c r="L125" s="294"/>
      <c r="M125" s="289" t="s">
        <v>171</v>
      </c>
      <c r="N125" s="290"/>
      <c r="O125" s="290"/>
      <c r="P125" s="291"/>
      <c r="Q125" s="292"/>
      <c r="R125" s="293"/>
      <c r="S125" s="293"/>
      <c r="T125" s="293"/>
      <c r="U125" s="293"/>
      <c r="V125" s="293"/>
      <c r="W125" s="294"/>
    </row>
    <row r="127" spans="1:51" s="8" customFormat="1" ht="15" customHeight="1">
      <c r="B127" s="84" t="s">
        <v>173</v>
      </c>
    </row>
    <row r="128" spans="1:51" s="8" customFormat="1" ht="4.5" customHeight="1"/>
    <row r="129" spans="2:53" s="8" customFormat="1" ht="15" customHeight="1">
      <c r="B129" s="343" t="s">
        <v>201</v>
      </c>
      <c r="C129" s="344"/>
      <c r="D129" s="344"/>
      <c r="E129" s="344"/>
      <c r="F129" s="344"/>
      <c r="G129" s="344"/>
      <c r="H129" s="344"/>
      <c r="I129" s="344"/>
      <c r="J129" s="345"/>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7"/>
    </row>
    <row r="130" spans="2:53" s="8" customFormat="1" ht="15" customHeight="1">
      <c r="B130" s="348" t="s">
        <v>202</v>
      </c>
      <c r="C130" s="349"/>
      <c r="D130" s="349"/>
      <c r="E130" s="349"/>
      <c r="F130" s="349"/>
      <c r="G130" s="349"/>
      <c r="H130" s="349"/>
      <c r="I130" s="349"/>
      <c r="J130" s="350"/>
      <c r="K130" s="351"/>
      <c r="L130" s="351"/>
      <c r="M130" s="351"/>
      <c r="N130" s="351"/>
      <c r="O130" s="351"/>
      <c r="P130" s="351"/>
      <c r="Q130" s="351"/>
      <c r="R130" s="351"/>
      <c r="S130" s="351"/>
      <c r="T130" s="351"/>
      <c r="U130" s="351"/>
      <c r="V130" s="351"/>
      <c r="W130" s="351"/>
      <c r="X130" s="351"/>
      <c r="Y130" s="351"/>
      <c r="Z130" s="351"/>
      <c r="AA130" s="351"/>
      <c r="AB130" s="351"/>
      <c r="AC130" s="351"/>
      <c r="AD130" s="351"/>
      <c r="AE130" s="351"/>
      <c r="AF130" s="351"/>
      <c r="AG130" s="351"/>
      <c r="AH130" s="351"/>
      <c r="AI130" s="351"/>
      <c r="AJ130" s="351"/>
      <c r="AK130" s="351"/>
      <c r="AL130" s="351"/>
      <c r="AM130" s="351"/>
      <c r="AN130" s="351"/>
      <c r="AO130" s="351"/>
      <c r="AP130" s="351"/>
      <c r="AQ130" s="351"/>
      <c r="AR130" s="351"/>
      <c r="AS130" s="351"/>
      <c r="AT130" s="351"/>
      <c r="AU130" s="351"/>
      <c r="AV130" s="351"/>
      <c r="AW130" s="351"/>
      <c r="AX130" s="351"/>
      <c r="AY130" s="351"/>
      <c r="AZ130" s="351"/>
      <c r="BA130" s="352"/>
    </row>
    <row r="131" spans="2:53" s="8" customFormat="1" ht="15" customHeight="1">
      <c r="B131" s="353"/>
      <c r="C131" s="354"/>
      <c r="D131" s="354"/>
      <c r="E131" s="354"/>
      <c r="F131" s="354"/>
      <c r="G131" s="354"/>
      <c r="H131" s="354"/>
      <c r="I131" s="354"/>
      <c r="J131" s="355"/>
      <c r="K131" s="356" t="s">
        <v>203</v>
      </c>
      <c r="L131" s="356"/>
      <c r="M131" s="356"/>
      <c r="N131" s="356"/>
      <c r="O131" s="356"/>
      <c r="P131" s="356"/>
      <c r="Q131" s="356"/>
      <c r="R131" s="357"/>
      <c r="S131" s="358" t="s">
        <v>204</v>
      </c>
      <c r="T131" s="356"/>
      <c r="U131" s="356"/>
      <c r="V131" s="356"/>
      <c r="W131" s="357"/>
      <c r="X131" s="358" t="s">
        <v>205</v>
      </c>
      <c r="Y131" s="356"/>
      <c r="Z131" s="356"/>
      <c r="AA131" s="356"/>
      <c r="AB131" s="357"/>
      <c r="AC131" s="358" t="s">
        <v>206</v>
      </c>
      <c r="AD131" s="356"/>
      <c r="AE131" s="356"/>
      <c r="AF131" s="356"/>
      <c r="AG131" s="356"/>
      <c r="AH131" s="356"/>
      <c r="AI131" s="356"/>
      <c r="AJ131" s="357"/>
      <c r="AK131" s="358" t="s">
        <v>207</v>
      </c>
      <c r="AL131" s="356"/>
      <c r="AM131" s="356"/>
      <c r="AN131" s="356"/>
      <c r="AO131" s="357"/>
      <c r="AP131" s="358" t="s">
        <v>182</v>
      </c>
      <c r="AQ131" s="356"/>
      <c r="AR131" s="356"/>
      <c r="AS131" s="356"/>
      <c r="AT131" s="356"/>
      <c r="AU131" s="356"/>
      <c r="AV131" s="356"/>
      <c r="AW131" s="356"/>
      <c r="AX131" s="356"/>
      <c r="AY131" s="356"/>
      <c r="AZ131" s="356"/>
      <c r="BA131" s="359"/>
    </row>
    <row r="132" spans="2:53" s="8" customFormat="1" ht="15" customHeight="1">
      <c r="B132" s="360" t="s">
        <v>208</v>
      </c>
      <c r="C132" s="361"/>
      <c r="D132" s="361"/>
      <c r="E132" s="361"/>
      <c r="F132" s="361"/>
      <c r="G132" s="361"/>
      <c r="H132" s="361"/>
      <c r="I132" s="361"/>
      <c r="J132" s="362"/>
      <c r="K132" s="363" t="s">
        <v>209</v>
      </c>
      <c r="L132" s="363"/>
      <c r="M132" s="363"/>
      <c r="N132" s="363"/>
      <c r="O132" s="363"/>
      <c r="P132" s="363"/>
      <c r="Q132" s="363"/>
      <c r="R132" s="364"/>
      <c r="S132" s="365" t="s">
        <v>210</v>
      </c>
      <c r="T132" s="363"/>
      <c r="U132" s="363"/>
      <c r="V132" s="363"/>
      <c r="W132" s="364"/>
      <c r="X132" s="365" t="s">
        <v>211</v>
      </c>
      <c r="Y132" s="363"/>
      <c r="Z132" s="363"/>
      <c r="AA132" s="363"/>
      <c r="AB132" s="364"/>
      <c r="AC132" s="365" t="s">
        <v>212</v>
      </c>
      <c r="AD132" s="363"/>
      <c r="AE132" s="363"/>
      <c r="AF132" s="363"/>
      <c r="AG132" s="363"/>
      <c r="AH132" s="363"/>
      <c r="AI132" s="363"/>
      <c r="AJ132" s="364"/>
      <c r="AK132" s="366" t="s">
        <v>213</v>
      </c>
      <c r="AL132" s="367"/>
      <c r="AM132" s="367"/>
      <c r="AN132" s="367"/>
      <c r="AO132" s="368"/>
      <c r="AP132" s="313" t="s">
        <v>214</v>
      </c>
      <c r="AQ132" s="369"/>
      <c r="AR132" s="369"/>
      <c r="AS132" s="369"/>
      <c r="AT132" s="369"/>
      <c r="AU132" s="369"/>
      <c r="AV132" s="369"/>
      <c r="AW132" s="369"/>
      <c r="AX132" s="369"/>
      <c r="AY132" s="369"/>
      <c r="AZ132" s="369"/>
      <c r="BA132" s="370"/>
    </row>
    <row r="133" spans="2:53" s="8" customFormat="1" ht="15" customHeight="1">
      <c r="B133" s="348" t="s">
        <v>215</v>
      </c>
      <c r="C133" s="349"/>
      <c r="D133" s="349"/>
      <c r="E133" s="349"/>
      <c r="F133" s="349"/>
      <c r="G133" s="349"/>
      <c r="H133" s="349"/>
      <c r="I133" s="349"/>
      <c r="J133" s="350"/>
      <c r="K133" s="371"/>
      <c r="L133" s="371"/>
      <c r="M133" s="371"/>
      <c r="N133" s="371"/>
      <c r="O133" s="371"/>
      <c r="P133" s="371"/>
      <c r="Q133" s="371"/>
      <c r="R133" s="372"/>
      <c r="S133" s="373"/>
      <c r="T133" s="371"/>
      <c r="U133" s="371"/>
      <c r="V133" s="371"/>
      <c r="W133" s="372"/>
      <c r="X133" s="373"/>
      <c r="Y133" s="371"/>
      <c r="Z133" s="371"/>
      <c r="AA133" s="371"/>
      <c r="AB133" s="372"/>
      <c r="AC133" s="373"/>
      <c r="AD133" s="371"/>
      <c r="AE133" s="371"/>
      <c r="AF133" s="371"/>
      <c r="AG133" s="371"/>
      <c r="AH133" s="371"/>
      <c r="AI133" s="371"/>
      <c r="AJ133" s="372"/>
      <c r="AK133" s="374"/>
      <c r="AL133" s="375"/>
      <c r="AM133" s="375"/>
      <c r="AN133" s="375"/>
      <c r="AO133" s="376"/>
      <c r="AP133" s="310"/>
      <c r="AQ133" s="377"/>
      <c r="AR133" s="377"/>
      <c r="AS133" s="377"/>
      <c r="AT133" s="377"/>
      <c r="AU133" s="377"/>
      <c r="AV133" s="377"/>
      <c r="AW133" s="377"/>
      <c r="AX133" s="377"/>
      <c r="AY133" s="377"/>
      <c r="AZ133" s="377"/>
      <c r="BA133" s="378"/>
    </row>
    <row r="134" spans="2:53" ht="23.25" customHeight="1">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row>
    <row r="135" spans="2:53" ht="18.75">
      <c r="B135" s="85" t="s">
        <v>216</v>
      </c>
      <c r="C135" s="85"/>
      <c r="D135" s="85"/>
      <c r="E135" s="85"/>
      <c r="F135" s="85"/>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row>
    <row r="136" spans="2:53" ht="18.75">
      <c r="B136" s="331" t="s">
        <v>194</v>
      </c>
      <c r="C136" s="332"/>
      <c r="D136" s="332"/>
      <c r="E136" s="332"/>
      <c r="F136" s="333"/>
      <c r="G136" s="331"/>
      <c r="H136" s="332"/>
      <c r="I136" s="332"/>
      <c r="J136" s="332"/>
      <c r="K136" s="332"/>
      <c r="L136" s="332"/>
      <c r="M136" s="333"/>
      <c r="N136" s="331" t="s">
        <v>195</v>
      </c>
      <c r="O136" s="332"/>
      <c r="P136" s="332"/>
      <c r="Q136" s="333"/>
      <c r="R136" s="334"/>
      <c r="S136" s="335"/>
      <c r="T136" s="335"/>
      <c r="U136" s="335"/>
      <c r="V136" s="335"/>
      <c r="W136" s="335"/>
      <c r="X136" s="33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row>
    <row r="137" spans="2:53" ht="18.75">
      <c r="B137" s="20"/>
      <c r="C137" s="331" t="s">
        <v>197</v>
      </c>
      <c r="D137" s="332"/>
      <c r="E137" s="332"/>
      <c r="F137" s="333"/>
      <c r="G137" s="331"/>
      <c r="H137" s="332"/>
      <c r="I137" s="332"/>
      <c r="J137" s="332"/>
      <c r="K137" s="332"/>
      <c r="L137" s="332"/>
      <c r="M137" s="333"/>
      <c r="N137" s="331" t="s">
        <v>195</v>
      </c>
      <c r="O137" s="332"/>
      <c r="P137" s="332"/>
      <c r="Q137" s="333"/>
      <c r="R137" s="334"/>
      <c r="S137" s="335"/>
      <c r="T137" s="335"/>
      <c r="U137" s="335"/>
      <c r="V137" s="335"/>
      <c r="W137" s="335"/>
      <c r="X137" s="33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row>
  </sheetData>
  <sheetProtection sheet="1" objects="1" scenarios="1"/>
  <protectedRanges>
    <protectedRange sqref="O111:AH120 F123:L125 Q124:W125" name="範囲5"/>
    <protectedRange sqref="F2:X7 AG2:AX6 AG7:AM8 AS7:AX8 AG9:AX10 T11:X12 P17:R36 AF35:AH37 B42:AC59 AS42:AU59 L64:U73 C17:M36" name="範囲1"/>
    <protectedRange sqref="Q79 Q82 Q85 Q88 Q91 Q94 Q97 Q100 Q103 Q106 W78 X79 W81 X82 W84 X85 W87 X88 W90 X91 W93 X94 W96 X97 W99 X100 X103 X103 W102 W105 X106" name="範囲2"/>
    <protectedRange sqref="AD78:AZ107" name="範囲4"/>
    <protectedRange sqref="G136:M137 R136:X137" name="範囲7_1_1"/>
    <protectedRange sqref="K129:BA130 K132:BA133" name="範囲4_1_1"/>
    <protectedRange sqref="AS12:AX12" name="範囲7"/>
  </protectedRanges>
  <mergeCells count="807">
    <mergeCell ref="B132:J132"/>
    <mergeCell ref="K132:R132"/>
    <mergeCell ref="S132:W132"/>
    <mergeCell ref="X132:AB132"/>
    <mergeCell ref="AC132:AJ132"/>
    <mergeCell ref="AK132:AO132"/>
    <mergeCell ref="AP132:BA132"/>
    <mergeCell ref="B133:J133"/>
    <mergeCell ref="K133:R133"/>
    <mergeCell ref="S133:W133"/>
    <mergeCell ref="X133:AB133"/>
    <mergeCell ref="AC133:AJ133"/>
    <mergeCell ref="AK133:AO133"/>
    <mergeCell ref="AP133:BA133"/>
    <mergeCell ref="B130:J130"/>
    <mergeCell ref="K130:BA130"/>
    <mergeCell ref="B131:J131"/>
    <mergeCell ref="K131:R131"/>
    <mergeCell ref="S131:W131"/>
    <mergeCell ref="X131:AB131"/>
    <mergeCell ref="AC131:AJ131"/>
    <mergeCell ref="AK131:AO131"/>
    <mergeCell ref="AP131:BA131"/>
    <mergeCell ref="O110:X110"/>
    <mergeCell ref="Y110:AH110"/>
    <mergeCell ref="C111:N111"/>
    <mergeCell ref="O111:X111"/>
    <mergeCell ref="Y111:AH111"/>
    <mergeCell ref="C112:N112"/>
    <mergeCell ref="O112:X112"/>
    <mergeCell ref="Y112:AH112"/>
    <mergeCell ref="B129:J129"/>
    <mergeCell ref="K129:BA129"/>
    <mergeCell ref="D59:L59"/>
    <mergeCell ref="B42:C42"/>
    <mergeCell ref="B43:C43"/>
    <mergeCell ref="B44:C44"/>
    <mergeCell ref="B45:C45"/>
    <mergeCell ref="B46:C46"/>
    <mergeCell ref="B47:C47"/>
    <mergeCell ref="B48:C48"/>
    <mergeCell ref="B49:C49"/>
    <mergeCell ref="B50:C50"/>
    <mergeCell ref="D57:L57"/>
    <mergeCell ref="B51:C51"/>
    <mergeCell ref="B52:C52"/>
    <mergeCell ref="B53:C53"/>
    <mergeCell ref="B54:C54"/>
    <mergeCell ref="B55:C55"/>
    <mergeCell ref="B56:C56"/>
    <mergeCell ref="B57:C57"/>
    <mergeCell ref="B58:C58"/>
    <mergeCell ref="B59:C59"/>
    <mergeCell ref="B2:E2"/>
    <mergeCell ref="F2:X2"/>
    <mergeCell ref="AA2:AF2"/>
    <mergeCell ref="AG2:AX2"/>
    <mergeCell ref="B3:E3"/>
    <mergeCell ref="F3:X3"/>
    <mergeCell ref="AE3:AF3"/>
    <mergeCell ref="AG3:AX3"/>
    <mergeCell ref="B4:E4"/>
    <mergeCell ref="F4:X4"/>
    <mergeCell ref="AE4:AF4"/>
    <mergeCell ref="AG4:AX4"/>
    <mergeCell ref="AA3:AD4"/>
    <mergeCell ref="AG9:AX9"/>
    <mergeCell ref="AA10:AF10"/>
    <mergeCell ref="AG10:AX10"/>
    <mergeCell ref="B11:S11"/>
    <mergeCell ref="T11:X11"/>
    <mergeCell ref="AN8:AR8"/>
    <mergeCell ref="AG8:AM8"/>
    <mergeCell ref="AS8:AX8"/>
    <mergeCell ref="B5:E5"/>
    <mergeCell ref="F5:X5"/>
    <mergeCell ref="AE5:AF5"/>
    <mergeCell ref="AG5:AX5"/>
    <mergeCell ref="B6:E6"/>
    <mergeCell ref="F6:X6"/>
    <mergeCell ref="AE6:AF6"/>
    <mergeCell ref="AG6:AX6"/>
    <mergeCell ref="B7:E7"/>
    <mergeCell ref="F7:X7"/>
    <mergeCell ref="AA7:AF7"/>
    <mergeCell ref="AA5:AD6"/>
    <mergeCell ref="AN7:AR7"/>
    <mergeCell ref="AG7:AM7"/>
    <mergeCell ref="AS7:AX7"/>
    <mergeCell ref="B12:S12"/>
    <mergeCell ref="T12:X12"/>
    <mergeCell ref="C16:E16"/>
    <mergeCell ref="F16:I16"/>
    <mergeCell ref="J16:M16"/>
    <mergeCell ref="N16:O16"/>
    <mergeCell ref="P16:R16"/>
    <mergeCell ref="AA8:AF8"/>
    <mergeCell ref="AA9:AF9"/>
    <mergeCell ref="C17:E17"/>
    <mergeCell ref="F17:I17"/>
    <mergeCell ref="J17:M17"/>
    <mergeCell ref="N17:O17"/>
    <mergeCell ref="P17:R17"/>
    <mergeCell ref="C18:E18"/>
    <mergeCell ref="F18:I18"/>
    <mergeCell ref="J18:M18"/>
    <mergeCell ref="N18:O18"/>
    <mergeCell ref="P18:R18"/>
    <mergeCell ref="C19:E19"/>
    <mergeCell ref="F19:I19"/>
    <mergeCell ref="J19:M19"/>
    <mergeCell ref="N19:O19"/>
    <mergeCell ref="P19:R19"/>
    <mergeCell ref="C20:E20"/>
    <mergeCell ref="F20:I20"/>
    <mergeCell ref="J20:M20"/>
    <mergeCell ref="N20:O20"/>
    <mergeCell ref="P20:R20"/>
    <mergeCell ref="C21:E21"/>
    <mergeCell ref="F21:I21"/>
    <mergeCell ref="J21:M21"/>
    <mergeCell ref="N21:O21"/>
    <mergeCell ref="P21:R21"/>
    <mergeCell ref="C22:E22"/>
    <mergeCell ref="F22:I22"/>
    <mergeCell ref="J22:M22"/>
    <mergeCell ref="N22:O22"/>
    <mergeCell ref="P22:R22"/>
    <mergeCell ref="C23:E23"/>
    <mergeCell ref="F23:I23"/>
    <mergeCell ref="J23:M23"/>
    <mergeCell ref="N23:O23"/>
    <mergeCell ref="P23:R23"/>
    <mergeCell ref="C24:E24"/>
    <mergeCell ref="F24:I24"/>
    <mergeCell ref="J24:M24"/>
    <mergeCell ref="N24:O24"/>
    <mergeCell ref="P24:R24"/>
    <mergeCell ref="C25:E25"/>
    <mergeCell ref="F25:I25"/>
    <mergeCell ref="J25:M25"/>
    <mergeCell ref="N25:O25"/>
    <mergeCell ref="P25:R25"/>
    <mergeCell ref="C26:E26"/>
    <mergeCell ref="F26:I26"/>
    <mergeCell ref="J26:M26"/>
    <mergeCell ref="N26:O26"/>
    <mergeCell ref="P26:R26"/>
    <mergeCell ref="C27:E27"/>
    <mergeCell ref="F27:I27"/>
    <mergeCell ref="J27:M27"/>
    <mergeCell ref="N27:O27"/>
    <mergeCell ref="P27:R27"/>
    <mergeCell ref="C28:E28"/>
    <mergeCell ref="F28:I28"/>
    <mergeCell ref="J28:M28"/>
    <mergeCell ref="N28:O28"/>
    <mergeCell ref="P28:R28"/>
    <mergeCell ref="C29:E29"/>
    <mergeCell ref="F29:I29"/>
    <mergeCell ref="J29:M29"/>
    <mergeCell ref="N29:O29"/>
    <mergeCell ref="P29:R29"/>
    <mergeCell ref="U29:W29"/>
    <mergeCell ref="X29:Z29"/>
    <mergeCell ref="AA29:AC29"/>
    <mergeCell ref="C30:E30"/>
    <mergeCell ref="F30:I30"/>
    <mergeCell ref="J30:M30"/>
    <mergeCell ref="N30:O30"/>
    <mergeCell ref="P30:R30"/>
    <mergeCell ref="X30:Z30"/>
    <mergeCell ref="AA30:AC30"/>
    <mergeCell ref="U30:W30"/>
    <mergeCell ref="C31:E31"/>
    <mergeCell ref="F31:I31"/>
    <mergeCell ref="J31:M31"/>
    <mergeCell ref="N31:O31"/>
    <mergeCell ref="P31:R31"/>
    <mergeCell ref="X31:Z31"/>
    <mergeCell ref="AA31:AC31"/>
    <mergeCell ref="C32:E32"/>
    <mergeCell ref="F32:I32"/>
    <mergeCell ref="J32:M32"/>
    <mergeCell ref="N32:O32"/>
    <mergeCell ref="P32:R32"/>
    <mergeCell ref="X32:Z32"/>
    <mergeCell ref="AA32:AC32"/>
    <mergeCell ref="U31:W31"/>
    <mergeCell ref="U32:W32"/>
    <mergeCell ref="C33:E33"/>
    <mergeCell ref="F33:I33"/>
    <mergeCell ref="J33:M33"/>
    <mergeCell ref="N33:O33"/>
    <mergeCell ref="P33:R33"/>
    <mergeCell ref="C34:E34"/>
    <mergeCell ref="F34:I34"/>
    <mergeCell ref="J34:M34"/>
    <mergeCell ref="N34:O34"/>
    <mergeCell ref="P34:R34"/>
    <mergeCell ref="AC34:AE34"/>
    <mergeCell ref="AF34:AH34"/>
    <mergeCell ref="AI34:AK34"/>
    <mergeCell ref="C35:E35"/>
    <mergeCell ref="F35:I35"/>
    <mergeCell ref="J35:M35"/>
    <mergeCell ref="N35:O35"/>
    <mergeCell ref="P35:R35"/>
    <mergeCell ref="AC35:AE35"/>
    <mergeCell ref="AF35:AH35"/>
    <mergeCell ref="AI35:AK35"/>
    <mergeCell ref="U34:AB35"/>
    <mergeCell ref="C36:E36"/>
    <mergeCell ref="F36:I36"/>
    <mergeCell ref="J36:M36"/>
    <mergeCell ref="N36:O36"/>
    <mergeCell ref="P36:R36"/>
    <mergeCell ref="AC36:AE36"/>
    <mergeCell ref="AF36:AH36"/>
    <mergeCell ref="AI36:AK36"/>
    <mergeCell ref="C37:E37"/>
    <mergeCell ref="F37:I37"/>
    <mergeCell ref="J37:M37"/>
    <mergeCell ref="N37:O37"/>
    <mergeCell ref="P37:R37"/>
    <mergeCell ref="AC37:AE37"/>
    <mergeCell ref="AF37:AH37"/>
    <mergeCell ref="AI37:AK37"/>
    <mergeCell ref="AA40:AF40"/>
    <mergeCell ref="AG40:AL40"/>
    <mergeCell ref="AM40:AR40"/>
    <mergeCell ref="AY40:BD40"/>
    <mergeCell ref="B41:C41"/>
    <mergeCell ref="D41:L41"/>
    <mergeCell ref="M41:Q41"/>
    <mergeCell ref="R41:V41"/>
    <mergeCell ref="W41:X41"/>
    <mergeCell ref="Y41:Z41"/>
    <mergeCell ref="AA41:AC41"/>
    <mergeCell ref="AD41:AF41"/>
    <mergeCell ref="AG41:AI41"/>
    <mergeCell ref="AJ41:AL41"/>
    <mergeCell ref="AM41:AO41"/>
    <mergeCell ref="AP41:AR41"/>
    <mergeCell ref="AS41:AU41"/>
    <mergeCell ref="AV41:AX41"/>
    <mergeCell ref="AY41:BA41"/>
    <mergeCell ref="BB41:BD41"/>
    <mergeCell ref="BE41:BF41"/>
    <mergeCell ref="D42:L42"/>
    <mergeCell ref="M42:Q42"/>
    <mergeCell ref="R42:V42"/>
    <mergeCell ref="W42:X42"/>
    <mergeCell ref="Y42:Z42"/>
    <mergeCell ref="AA42:AC42"/>
    <mergeCell ref="AD42:AF42"/>
    <mergeCell ref="AG42:AI42"/>
    <mergeCell ref="AJ42:AL42"/>
    <mergeCell ref="AM42:AO42"/>
    <mergeCell ref="AP42:AR42"/>
    <mergeCell ref="AS42:AU42"/>
    <mergeCell ref="AV42:AX42"/>
    <mergeCell ref="AY42:BA42"/>
    <mergeCell ref="BB42:BD42"/>
    <mergeCell ref="BE42:BF42"/>
    <mergeCell ref="AP43:AR43"/>
    <mergeCell ref="AS43:AU43"/>
    <mergeCell ref="AV43:AX43"/>
    <mergeCell ref="AY43:BA43"/>
    <mergeCell ref="BB43:BD43"/>
    <mergeCell ref="BE43:BF43"/>
    <mergeCell ref="D44:L44"/>
    <mergeCell ref="M44:Q44"/>
    <mergeCell ref="R44:V44"/>
    <mergeCell ref="W44:X44"/>
    <mergeCell ref="Y44:Z44"/>
    <mergeCell ref="AA44:AC44"/>
    <mergeCell ref="AD44:AF44"/>
    <mergeCell ref="AG44:AI44"/>
    <mergeCell ref="AJ44:AL44"/>
    <mergeCell ref="AM44:AO44"/>
    <mergeCell ref="AP44:AR44"/>
    <mergeCell ref="AS44:AU44"/>
    <mergeCell ref="AV44:AX44"/>
    <mergeCell ref="AY44:BA44"/>
    <mergeCell ref="BB44:BD44"/>
    <mergeCell ref="BE44:BF44"/>
    <mergeCell ref="D43:L43"/>
    <mergeCell ref="M43:Q43"/>
    <mergeCell ref="R45:V45"/>
    <mergeCell ref="W45:X45"/>
    <mergeCell ref="Y45:Z45"/>
    <mergeCell ref="AA45:AC45"/>
    <mergeCell ref="AD45:AF45"/>
    <mergeCell ref="AG45:AI45"/>
    <mergeCell ref="AJ45:AL45"/>
    <mergeCell ref="AM43:AO43"/>
    <mergeCell ref="R43:V43"/>
    <mergeCell ref="W43:X43"/>
    <mergeCell ref="Y43:Z43"/>
    <mergeCell ref="AA43:AC43"/>
    <mergeCell ref="AD43:AF43"/>
    <mergeCell ref="AG43:AI43"/>
    <mergeCell ref="AJ43:AL43"/>
    <mergeCell ref="AM45:AO45"/>
    <mergeCell ref="AP45:AR45"/>
    <mergeCell ref="AS45:AU45"/>
    <mergeCell ref="AV45:AX45"/>
    <mergeCell ref="AY45:BA45"/>
    <mergeCell ref="BB45:BD45"/>
    <mergeCell ref="BE45:BF45"/>
    <mergeCell ref="D46:L46"/>
    <mergeCell ref="M46:Q46"/>
    <mergeCell ref="R46:V46"/>
    <mergeCell ref="W46:X46"/>
    <mergeCell ref="Y46:Z46"/>
    <mergeCell ref="AA46:AC46"/>
    <mergeCell ref="AD46:AF46"/>
    <mergeCell ref="AG46:AI46"/>
    <mergeCell ref="AJ46:AL46"/>
    <mergeCell ref="AM46:AO46"/>
    <mergeCell ref="AP46:AR46"/>
    <mergeCell ref="AS46:AU46"/>
    <mergeCell ref="AV46:AX46"/>
    <mergeCell ref="AY46:BA46"/>
    <mergeCell ref="BB46:BD46"/>
    <mergeCell ref="BE46:BF46"/>
    <mergeCell ref="D45:L45"/>
    <mergeCell ref="M45:Q45"/>
    <mergeCell ref="AP47:AR47"/>
    <mergeCell ref="AS47:AU47"/>
    <mergeCell ref="AV47:AX47"/>
    <mergeCell ref="AY47:BA47"/>
    <mergeCell ref="BB47:BD47"/>
    <mergeCell ref="BE47:BF47"/>
    <mergeCell ref="D48:L48"/>
    <mergeCell ref="M48:Q48"/>
    <mergeCell ref="R48:V48"/>
    <mergeCell ref="W48:X48"/>
    <mergeCell ref="Y48:Z48"/>
    <mergeCell ref="AA48:AC48"/>
    <mergeCell ref="AD48:AF48"/>
    <mergeCell ref="AG48:AI48"/>
    <mergeCell ref="AJ48:AL48"/>
    <mergeCell ref="AM48:AO48"/>
    <mergeCell ref="AP48:AR48"/>
    <mergeCell ref="AS48:AU48"/>
    <mergeCell ref="AV48:AX48"/>
    <mergeCell ref="AY48:BA48"/>
    <mergeCell ref="BB48:BD48"/>
    <mergeCell ref="BE48:BF48"/>
    <mergeCell ref="D47:L47"/>
    <mergeCell ref="M47:Q47"/>
    <mergeCell ref="R49:V49"/>
    <mergeCell ref="W49:X49"/>
    <mergeCell ref="Y49:Z49"/>
    <mergeCell ref="AA49:AC49"/>
    <mergeCell ref="AD49:AF49"/>
    <mergeCell ref="AG49:AI49"/>
    <mergeCell ref="AJ49:AL49"/>
    <mergeCell ref="AM47:AO47"/>
    <mergeCell ref="R47:V47"/>
    <mergeCell ref="W47:X47"/>
    <mergeCell ref="Y47:Z47"/>
    <mergeCell ref="AA47:AC47"/>
    <mergeCell ref="AD47:AF47"/>
    <mergeCell ref="AG47:AI47"/>
    <mergeCell ref="AJ47:AL47"/>
    <mergeCell ref="AM49:AO49"/>
    <mergeCell ref="AP49:AR49"/>
    <mergeCell ref="AS49:AU49"/>
    <mergeCell ref="AV49:AX49"/>
    <mergeCell ref="AY49:BA49"/>
    <mergeCell ref="BB49:BD49"/>
    <mergeCell ref="BE49:BF49"/>
    <mergeCell ref="D50:L50"/>
    <mergeCell ref="M50:Q50"/>
    <mergeCell ref="R50:V50"/>
    <mergeCell ref="W50:X50"/>
    <mergeCell ref="Y50:Z50"/>
    <mergeCell ref="AA50:AC50"/>
    <mergeCell ref="AD50:AF50"/>
    <mergeCell ref="AG50:AI50"/>
    <mergeCell ref="AJ50:AL50"/>
    <mergeCell ref="AM50:AO50"/>
    <mergeCell ref="AP50:AR50"/>
    <mergeCell ref="AS50:AU50"/>
    <mergeCell ref="AV50:AX50"/>
    <mergeCell ref="AY50:BA50"/>
    <mergeCell ref="BB50:BD50"/>
    <mergeCell ref="BE50:BF50"/>
    <mergeCell ref="D49:L49"/>
    <mergeCell ref="M49:Q49"/>
    <mergeCell ref="AP51:AR51"/>
    <mergeCell ref="AS51:AU51"/>
    <mergeCell ref="AV51:AX51"/>
    <mergeCell ref="AY51:BA51"/>
    <mergeCell ref="BB51:BD51"/>
    <mergeCell ref="BE51:BF51"/>
    <mergeCell ref="D52:L52"/>
    <mergeCell ref="M52:Q52"/>
    <mergeCell ref="R52:V52"/>
    <mergeCell ref="W52:X52"/>
    <mergeCell ref="Y52:Z52"/>
    <mergeCell ref="AA52:AC52"/>
    <mergeCell ref="AD52:AF52"/>
    <mergeCell ref="AG52:AI52"/>
    <mergeCell ref="AJ52:AL52"/>
    <mergeCell ref="AM52:AO52"/>
    <mergeCell ref="AP52:AR52"/>
    <mergeCell ref="AS52:AU52"/>
    <mergeCell ref="AV52:AX52"/>
    <mergeCell ref="AY52:BA52"/>
    <mergeCell ref="BB52:BD52"/>
    <mergeCell ref="BE52:BF52"/>
    <mergeCell ref="D51:L51"/>
    <mergeCell ref="M51:Q51"/>
    <mergeCell ref="AJ53:AL53"/>
    <mergeCell ref="AM51:AO51"/>
    <mergeCell ref="R51:V51"/>
    <mergeCell ref="W51:X51"/>
    <mergeCell ref="Y51:Z51"/>
    <mergeCell ref="AA51:AC51"/>
    <mergeCell ref="AD51:AF51"/>
    <mergeCell ref="AG51:AI51"/>
    <mergeCell ref="AJ51:AL51"/>
    <mergeCell ref="AM53:AO53"/>
    <mergeCell ref="R53:V53"/>
    <mergeCell ref="W53:X53"/>
    <mergeCell ref="Y53:Z53"/>
    <mergeCell ref="AA53:AC53"/>
    <mergeCell ref="AD53:AF53"/>
    <mergeCell ref="AG53:AI53"/>
    <mergeCell ref="AP53:AR53"/>
    <mergeCell ref="AS53:AU53"/>
    <mergeCell ref="AV53:AX53"/>
    <mergeCell ref="AY53:BA53"/>
    <mergeCell ref="BB53:BD53"/>
    <mergeCell ref="BE53:BF53"/>
    <mergeCell ref="D54:L54"/>
    <mergeCell ref="M54:Q54"/>
    <mergeCell ref="R54:V54"/>
    <mergeCell ref="W54:X54"/>
    <mergeCell ref="Y54:Z54"/>
    <mergeCell ref="AA54:AC54"/>
    <mergeCell ref="AD54:AF54"/>
    <mergeCell ref="AG54:AI54"/>
    <mergeCell ref="AJ54:AL54"/>
    <mergeCell ref="AM54:AO54"/>
    <mergeCell ref="AP54:AR54"/>
    <mergeCell ref="AS54:AU54"/>
    <mergeCell ref="AV54:AX54"/>
    <mergeCell ref="AY54:BA54"/>
    <mergeCell ref="BB54:BD54"/>
    <mergeCell ref="BE54:BF54"/>
    <mergeCell ref="D53:L53"/>
    <mergeCell ref="M53:Q53"/>
    <mergeCell ref="AP55:AR55"/>
    <mergeCell ref="AS55:AU55"/>
    <mergeCell ref="AV55:AX55"/>
    <mergeCell ref="AY55:BA55"/>
    <mergeCell ref="BB55:BD55"/>
    <mergeCell ref="BE55:BF55"/>
    <mergeCell ref="D56:L56"/>
    <mergeCell ref="M56:Q56"/>
    <mergeCell ref="R56:V56"/>
    <mergeCell ref="W56:X56"/>
    <mergeCell ref="Y56:Z56"/>
    <mergeCell ref="AA56:AC56"/>
    <mergeCell ref="AD56:AF56"/>
    <mergeCell ref="AG56:AI56"/>
    <mergeCell ref="AJ56:AL56"/>
    <mergeCell ref="AM56:AO56"/>
    <mergeCell ref="AP56:AR56"/>
    <mergeCell ref="AS56:AU56"/>
    <mergeCell ref="AV56:AX56"/>
    <mergeCell ref="AY56:BA56"/>
    <mergeCell ref="BB56:BD56"/>
    <mergeCell ref="BE56:BF56"/>
    <mergeCell ref="D55:L55"/>
    <mergeCell ref="M55:Q55"/>
    <mergeCell ref="M57:Q57"/>
    <mergeCell ref="AJ57:AL57"/>
    <mergeCell ref="AM55:AO55"/>
    <mergeCell ref="R55:V55"/>
    <mergeCell ref="W55:X55"/>
    <mergeCell ref="Y55:Z55"/>
    <mergeCell ref="AA55:AC55"/>
    <mergeCell ref="AD55:AF55"/>
    <mergeCell ref="AG55:AI55"/>
    <mergeCell ref="AJ55:AL55"/>
    <mergeCell ref="AM57:AO57"/>
    <mergeCell ref="R57:V57"/>
    <mergeCell ref="W57:X57"/>
    <mergeCell ref="Y57:Z57"/>
    <mergeCell ref="AA57:AC57"/>
    <mergeCell ref="AD57:AF57"/>
    <mergeCell ref="AG57:AI57"/>
    <mergeCell ref="AJ59:AL59"/>
    <mergeCell ref="AM59:AO59"/>
    <mergeCell ref="AP57:AR57"/>
    <mergeCell ref="AS57:AU57"/>
    <mergeCell ref="AV57:AX57"/>
    <mergeCell ref="AY57:BA57"/>
    <mergeCell ref="BB57:BD57"/>
    <mergeCell ref="BE57:BF57"/>
    <mergeCell ref="D58:L58"/>
    <mergeCell ref="M58:Q58"/>
    <mergeCell ref="R58:V58"/>
    <mergeCell ref="W58:X58"/>
    <mergeCell ref="Y58:Z58"/>
    <mergeCell ref="AA58:AC58"/>
    <mergeCell ref="AD58:AF58"/>
    <mergeCell ref="AG58:AI58"/>
    <mergeCell ref="AJ58:AL58"/>
    <mergeCell ref="AM58:AO58"/>
    <mergeCell ref="AP58:AR58"/>
    <mergeCell ref="AS58:AU58"/>
    <mergeCell ref="AV58:AX58"/>
    <mergeCell ref="AY58:BA58"/>
    <mergeCell ref="BB58:BD58"/>
    <mergeCell ref="BE58:BF58"/>
    <mergeCell ref="AP59:AR59"/>
    <mergeCell ref="AS59:AU59"/>
    <mergeCell ref="AV59:AX59"/>
    <mergeCell ref="AY59:BA59"/>
    <mergeCell ref="BB59:BD59"/>
    <mergeCell ref="BE59:BF59"/>
    <mergeCell ref="AL61:AQ61"/>
    <mergeCell ref="AR61:AW61"/>
    <mergeCell ref="B63:K63"/>
    <mergeCell ref="L63:P63"/>
    <mergeCell ref="Q63:U63"/>
    <mergeCell ref="V63:W63"/>
    <mergeCell ref="X63:Z63"/>
    <mergeCell ref="AL63:AN63"/>
    <mergeCell ref="AO63:AQ63"/>
    <mergeCell ref="AR63:AT63"/>
    <mergeCell ref="AU63:AW63"/>
    <mergeCell ref="M59:Q59"/>
    <mergeCell ref="R59:V59"/>
    <mergeCell ref="W59:X59"/>
    <mergeCell ref="Y59:Z59"/>
    <mergeCell ref="AA59:AC59"/>
    <mergeCell ref="AD59:AF59"/>
    <mergeCell ref="AG59:AI59"/>
    <mergeCell ref="AR64:AT64"/>
    <mergeCell ref="AU64:AW64"/>
    <mergeCell ref="B65:K65"/>
    <mergeCell ref="L65:P65"/>
    <mergeCell ref="Q65:U65"/>
    <mergeCell ref="V65:W65"/>
    <mergeCell ref="X65:Z65"/>
    <mergeCell ref="AL65:AN65"/>
    <mergeCell ref="AO65:AQ65"/>
    <mergeCell ref="AR65:AT65"/>
    <mergeCell ref="AU65:AW65"/>
    <mergeCell ref="B64:K64"/>
    <mergeCell ref="L64:P64"/>
    <mergeCell ref="Q64:U64"/>
    <mergeCell ref="V64:W64"/>
    <mergeCell ref="X64:Z64"/>
    <mergeCell ref="AL64:AN64"/>
    <mergeCell ref="AO64:AQ64"/>
    <mergeCell ref="AC65:AD65"/>
    <mergeCell ref="AE65:AF65"/>
    <mergeCell ref="AG65:AI65"/>
    <mergeCell ref="AC64:AD64"/>
    <mergeCell ref="AE64:AF64"/>
    <mergeCell ref="AG64:AI64"/>
    <mergeCell ref="AO66:AQ66"/>
    <mergeCell ref="AR66:AT66"/>
    <mergeCell ref="AU66:AW66"/>
    <mergeCell ref="B67:K67"/>
    <mergeCell ref="L67:P67"/>
    <mergeCell ref="Q67:U67"/>
    <mergeCell ref="V67:W67"/>
    <mergeCell ref="X67:Z67"/>
    <mergeCell ref="AL67:AN67"/>
    <mergeCell ref="AO67:AQ67"/>
    <mergeCell ref="AR67:AT67"/>
    <mergeCell ref="AU67:AW67"/>
    <mergeCell ref="B66:K66"/>
    <mergeCell ref="L66:P66"/>
    <mergeCell ref="Q66:U66"/>
    <mergeCell ref="V66:W66"/>
    <mergeCell ref="X66:Z66"/>
    <mergeCell ref="AL66:AN66"/>
    <mergeCell ref="AC67:AD67"/>
    <mergeCell ref="AE67:AF67"/>
    <mergeCell ref="AG67:AI67"/>
    <mergeCell ref="AC66:AD66"/>
    <mergeCell ref="AE66:AF66"/>
    <mergeCell ref="AG66:AI66"/>
    <mergeCell ref="AO68:AQ68"/>
    <mergeCell ref="AR68:AT68"/>
    <mergeCell ref="AU68:AW68"/>
    <mergeCell ref="B69:K69"/>
    <mergeCell ref="L69:P69"/>
    <mergeCell ref="Q69:U69"/>
    <mergeCell ref="V69:W69"/>
    <mergeCell ref="X69:Z69"/>
    <mergeCell ref="AL69:AN69"/>
    <mergeCell ref="AO69:AQ69"/>
    <mergeCell ref="AR69:AT69"/>
    <mergeCell ref="AU69:AW69"/>
    <mergeCell ref="B68:K68"/>
    <mergeCell ref="L68:P68"/>
    <mergeCell ref="Q68:U68"/>
    <mergeCell ref="V68:W68"/>
    <mergeCell ref="X68:Z68"/>
    <mergeCell ref="AL68:AN68"/>
    <mergeCell ref="AU70:AW70"/>
    <mergeCell ref="B71:K71"/>
    <mergeCell ref="L71:P71"/>
    <mergeCell ref="Q71:U71"/>
    <mergeCell ref="V71:W71"/>
    <mergeCell ref="X71:Z71"/>
    <mergeCell ref="AL71:AN71"/>
    <mergeCell ref="AO71:AQ71"/>
    <mergeCell ref="AR71:AT71"/>
    <mergeCell ref="AU71:AW71"/>
    <mergeCell ref="B70:K70"/>
    <mergeCell ref="L70:P70"/>
    <mergeCell ref="Q70:U70"/>
    <mergeCell ref="V70:W70"/>
    <mergeCell ref="X70:Z70"/>
    <mergeCell ref="AL70:AN70"/>
    <mergeCell ref="AO70:AQ70"/>
    <mergeCell ref="AR70:AT70"/>
    <mergeCell ref="B72:K72"/>
    <mergeCell ref="L72:P72"/>
    <mergeCell ref="Q72:U72"/>
    <mergeCell ref="V72:W72"/>
    <mergeCell ref="X72:Z72"/>
    <mergeCell ref="AL72:AN72"/>
    <mergeCell ref="AO72:AQ72"/>
    <mergeCell ref="AR72:AT72"/>
    <mergeCell ref="AU72:AW72"/>
    <mergeCell ref="B73:K73"/>
    <mergeCell ref="L73:P73"/>
    <mergeCell ref="Q73:U73"/>
    <mergeCell ref="V73:W73"/>
    <mergeCell ref="X73:Z73"/>
    <mergeCell ref="AL73:AN73"/>
    <mergeCell ref="AO73:AQ73"/>
    <mergeCell ref="AR73:AT73"/>
    <mergeCell ref="AU73:AW73"/>
    <mergeCell ref="B77:K77"/>
    <mergeCell ref="L77:AZ77"/>
    <mergeCell ref="L78:V78"/>
    <mergeCell ref="W78:Z78"/>
    <mergeCell ref="AA78:AC78"/>
    <mergeCell ref="AD78:AZ78"/>
    <mergeCell ref="L81:V81"/>
    <mergeCell ref="W81:Z81"/>
    <mergeCell ref="AA81:AC81"/>
    <mergeCell ref="AD81:AZ81"/>
    <mergeCell ref="B78:K80"/>
    <mergeCell ref="L79:P80"/>
    <mergeCell ref="Q79:T80"/>
    <mergeCell ref="U79:W80"/>
    <mergeCell ref="X79:Z80"/>
    <mergeCell ref="AA79:AC80"/>
    <mergeCell ref="AD79:AZ80"/>
    <mergeCell ref="B81:K83"/>
    <mergeCell ref="L82:P83"/>
    <mergeCell ref="Q82:T83"/>
    <mergeCell ref="U82:W83"/>
    <mergeCell ref="X82:Z83"/>
    <mergeCell ref="AA82:AC83"/>
    <mergeCell ref="AD82:AZ83"/>
    <mergeCell ref="AD102:AZ102"/>
    <mergeCell ref="L105:V105"/>
    <mergeCell ref="W105:Z105"/>
    <mergeCell ref="AA105:AC105"/>
    <mergeCell ref="AD105:AZ105"/>
    <mergeCell ref="B102:K104"/>
    <mergeCell ref="L103:P104"/>
    <mergeCell ref="Q103:T104"/>
    <mergeCell ref="U103:W104"/>
    <mergeCell ref="X103:Z104"/>
    <mergeCell ref="AA103:AC104"/>
    <mergeCell ref="AD103:AZ104"/>
    <mergeCell ref="B105:K107"/>
    <mergeCell ref="L106:P107"/>
    <mergeCell ref="Q106:T107"/>
    <mergeCell ref="U106:W107"/>
    <mergeCell ref="X106:Z107"/>
    <mergeCell ref="AA106:AC107"/>
    <mergeCell ref="AD106:AZ107"/>
    <mergeCell ref="W90:Z90"/>
    <mergeCell ref="AA90:AC90"/>
    <mergeCell ref="C137:F137"/>
    <mergeCell ref="G137:M137"/>
    <mergeCell ref="N137:Q137"/>
    <mergeCell ref="R137:X137"/>
    <mergeCell ref="B123:E123"/>
    <mergeCell ref="F123:L123"/>
    <mergeCell ref="B124:E124"/>
    <mergeCell ref="F124:L124"/>
    <mergeCell ref="M124:P124"/>
    <mergeCell ref="Q124:W124"/>
    <mergeCell ref="B125:E125"/>
    <mergeCell ref="F125:L125"/>
    <mergeCell ref="M125:P125"/>
    <mergeCell ref="Q125:W125"/>
    <mergeCell ref="L102:V102"/>
    <mergeCell ref="W102:Z102"/>
    <mergeCell ref="AA102:AC102"/>
    <mergeCell ref="C117:N117"/>
    <mergeCell ref="O117:X117"/>
    <mergeCell ref="C118:N118"/>
    <mergeCell ref="O118:X118"/>
    <mergeCell ref="C110:N110"/>
    <mergeCell ref="B136:F136"/>
    <mergeCell ref="G136:M136"/>
    <mergeCell ref="N136:Q136"/>
    <mergeCell ref="R136:X136"/>
    <mergeCell ref="C113:N113"/>
    <mergeCell ref="O113:X113"/>
    <mergeCell ref="Y113:AH113"/>
    <mergeCell ref="C114:N114"/>
    <mergeCell ref="O114:X114"/>
    <mergeCell ref="Y114:AH114"/>
    <mergeCell ref="C115:N115"/>
    <mergeCell ref="O115:X115"/>
    <mergeCell ref="Y115:AH115"/>
    <mergeCell ref="Y120:AH120"/>
    <mergeCell ref="Y119:AH119"/>
    <mergeCell ref="Y118:AH118"/>
    <mergeCell ref="Y117:AH117"/>
    <mergeCell ref="Y116:AH116"/>
    <mergeCell ref="C119:N119"/>
    <mergeCell ref="O119:X119"/>
    <mergeCell ref="C120:N120"/>
    <mergeCell ref="O120:X120"/>
    <mergeCell ref="C116:N116"/>
    <mergeCell ref="O116:X116"/>
    <mergeCell ref="AD90:AZ90"/>
    <mergeCell ref="B84:K86"/>
    <mergeCell ref="L85:P86"/>
    <mergeCell ref="Q85:T86"/>
    <mergeCell ref="U85:W86"/>
    <mergeCell ref="X85:Z86"/>
    <mergeCell ref="AA85:AC86"/>
    <mergeCell ref="AD85:AZ86"/>
    <mergeCell ref="B87:K89"/>
    <mergeCell ref="L88:P89"/>
    <mergeCell ref="Q88:T89"/>
    <mergeCell ref="U88:W89"/>
    <mergeCell ref="X88:Z89"/>
    <mergeCell ref="AA88:AC89"/>
    <mergeCell ref="AD88:AZ89"/>
    <mergeCell ref="L84:V84"/>
    <mergeCell ref="W84:Z84"/>
    <mergeCell ref="AA84:AC84"/>
    <mergeCell ref="AD84:AZ84"/>
    <mergeCell ref="L87:V87"/>
    <mergeCell ref="W87:Z87"/>
    <mergeCell ref="AA87:AC87"/>
    <mergeCell ref="AD87:AZ87"/>
    <mergeCell ref="L90:V90"/>
    <mergeCell ref="AD94:AZ95"/>
    <mergeCell ref="L93:V93"/>
    <mergeCell ref="B99:K101"/>
    <mergeCell ref="L100:P101"/>
    <mergeCell ref="Q100:T101"/>
    <mergeCell ref="U100:W101"/>
    <mergeCell ref="X100:Z101"/>
    <mergeCell ref="AA100:AC101"/>
    <mergeCell ref="AD100:AZ101"/>
    <mergeCell ref="L96:V96"/>
    <mergeCell ref="W96:Z96"/>
    <mergeCell ref="AA96:AC96"/>
    <mergeCell ref="AD96:AZ96"/>
    <mergeCell ref="L99:V99"/>
    <mergeCell ref="W99:Z99"/>
    <mergeCell ref="AA99:AC99"/>
    <mergeCell ref="AD99:AZ99"/>
    <mergeCell ref="W93:Z93"/>
    <mergeCell ref="AA93:AC93"/>
    <mergeCell ref="AD93:AZ93"/>
    <mergeCell ref="AC63:AF63"/>
    <mergeCell ref="AG63:AI63"/>
    <mergeCell ref="AS12:AX12"/>
    <mergeCell ref="AA12:AR12"/>
    <mergeCell ref="B96:K98"/>
    <mergeCell ref="L97:P98"/>
    <mergeCell ref="Q97:T98"/>
    <mergeCell ref="U97:W98"/>
    <mergeCell ref="X97:Z98"/>
    <mergeCell ref="AA97:AC98"/>
    <mergeCell ref="AD97:AZ98"/>
    <mergeCell ref="B90:K92"/>
    <mergeCell ref="L91:P92"/>
    <mergeCell ref="Q91:T92"/>
    <mergeCell ref="U91:W92"/>
    <mergeCell ref="X91:Z92"/>
    <mergeCell ref="AA91:AC92"/>
    <mergeCell ref="AD91:AZ92"/>
    <mergeCell ref="B93:K95"/>
    <mergeCell ref="L94:P95"/>
    <mergeCell ref="Q94:T95"/>
    <mergeCell ref="U94:W95"/>
    <mergeCell ref="X94:Z95"/>
    <mergeCell ref="AA94:AC95"/>
  </mergeCells>
  <phoneticPr fontId="2"/>
  <conditionalFormatting sqref="B42:AC59 AS42:AU59">
    <cfRule type="containsBlanks" dxfId="9" priority="9">
      <formula>LEN(TRIM(B42))=0</formula>
    </cfRule>
  </conditionalFormatting>
  <conditionalFormatting sqref="P17:R36 AF35:AH37 C17:M36">
    <cfRule type="containsBlanks" dxfId="8" priority="10">
      <formula>LEN(TRIM(C17))=0</formula>
    </cfRule>
  </conditionalFormatting>
  <conditionalFormatting sqref="F123:L125 Q124:W125">
    <cfRule type="containsBlanks" dxfId="7" priority="16">
      <formula>LEN(TRIM(F123))=0</formula>
    </cfRule>
  </conditionalFormatting>
  <conditionalFormatting sqref="L64:U73">
    <cfRule type="containsBlanks" dxfId="6" priority="8">
      <formula>LEN(TRIM(L64))=0</formula>
    </cfRule>
  </conditionalFormatting>
  <conditionalFormatting sqref="O111:AH120">
    <cfRule type="containsBlanks" dxfId="5" priority="15">
      <formula>LEN(TRIM(O111))=0</formula>
    </cfRule>
  </conditionalFormatting>
  <conditionalFormatting sqref="W78:Z78 AD78:AZ107 Q79:T80 X79:Z80 W81:Z81 Q82:T83 X82:Z83 W84:Z84 Q85:T86 X85:Z86 W87:Z87 Q88:T89 X88:Z89 W90:Z90 Q91:T92 X91:Z92 W93:Z93 Q94:T95 X94:Z95 W96:Z96 Q97:T98 X97:Z98 W99:Z99 Q100:T101 X100:Z101 W102:Z102 Q103:T104 X103:Z104 W105:Z105 Q106:T107 X106:Z107">
    <cfRule type="containsBlanks" dxfId="4" priority="7">
      <formula>LEN(TRIM(Q78))=0</formula>
    </cfRule>
  </conditionalFormatting>
  <conditionalFormatting sqref="AG2:AX6 F2:X7 AG7:AM8 AS7:AX8 AG9:AX10 T11:X12">
    <cfRule type="containsBlanks" dxfId="3" priority="11">
      <formula>LEN(TRIM(F2))=0</formula>
    </cfRule>
  </conditionalFormatting>
  <conditionalFormatting sqref="G136:M137 R136:X137">
    <cfRule type="containsBlanks" dxfId="2" priority="3">
      <formula>LEN(TRIM(G136))=0</formula>
    </cfRule>
  </conditionalFormatting>
  <conditionalFormatting sqref="K129:BA130 K132:BA133">
    <cfRule type="containsBlanks" dxfId="1" priority="2">
      <formula>LEN(TRIM(K129))=0</formula>
    </cfRule>
  </conditionalFormatting>
  <conditionalFormatting sqref="AS12:AX12">
    <cfRule type="containsBlanks" dxfId="0" priority="1">
      <formula>LEN(TRIM(AS12))=0</formula>
    </cfRule>
  </conditionalFormatting>
  <dataValidations count="4">
    <dataValidation type="list" allowBlank="1" showInputMessage="1" showErrorMessage="1" sqref="P17:R36" xr:uid="{00000000-0002-0000-0000-000000000000}">
      <formula1>$U$30:$U$32</formula1>
    </dataValidation>
    <dataValidation type="list" allowBlank="1" showInputMessage="1" showErrorMessage="1" sqref="X79:Z80 X106:Z107 X103:Z104 X100:Z101 X97:Z98 X94:Z95 X91:Z92 X88:Z89 X85:Z86 X82:Z83" xr:uid="{00000000-0002-0000-0000-000001000000}">
      <formula1>$BB$81:$BB$83</formula1>
    </dataValidation>
    <dataValidation type="list" allowBlank="1" showInputMessage="1" showErrorMessage="1" sqref="W78:Z78 W105:Z105 W102:Z102 W99:Z99 W96:Z96 W93:Z93 W90:Z90 W87:Z87 W84:Z84 W81:Z81" xr:uid="{00000000-0002-0000-0000-000002000000}">
      <formula1>$BB$78:$BB$79</formula1>
    </dataValidation>
    <dataValidation type="list" allowBlank="1" showInputMessage="1" showErrorMessage="1" sqref="T11:X11" xr:uid="{00000000-0002-0000-0000-000003000000}">
      <formula1>$BC$11:$BC$12</formula1>
    </dataValidation>
  </dataValidations>
  <pageMargins left="0.7" right="0.7" top="0.75" bottom="0.75" header="0.3" footer="0.3"/>
  <pageSetup paperSize="9" scale="45" orientation="landscape" r:id="rId1"/>
  <rowBreaks count="2" manualBreakCount="2">
    <brk id="38" max="57" man="1"/>
    <brk id="107" max="5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B70B2-DCDD-4011-9E22-542018BDD092}">
  <dimension ref="A1:AQ47"/>
  <sheetViews>
    <sheetView showZeros="0" view="pageBreakPreview" zoomScale="99" zoomScaleNormal="85" zoomScaleSheetLayoutView="115" workbookViewId="0"/>
  </sheetViews>
  <sheetFormatPr defaultColWidth="2.42578125" defaultRowHeight="18.75" customHeight="1"/>
  <cols>
    <col min="1" max="1" width="2.42578125" style="17"/>
    <col min="2" max="2" width="2.5703125" style="17" bestFit="1" customWidth="1"/>
    <col min="3" max="13" width="2.42578125" style="17"/>
    <col min="14" max="14" width="2.42578125" style="17" customWidth="1"/>
    <col min="15" max="16384" width="2.42578125" style="17"/>
  </cols>
  <sheetData>
    <row r="1" spans="1:43" ht="18.75" customHeight="1">
      <c r="A1" s="379" t="s">
        <v>217</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81"/>
      <c r="AF1" s="381"/>
      <c r="AG1" s="381"/>
      <c r="AH1" s="381"/>
      <c r="AI1" s="26"/>
    </row>
    <row r="2" spans="1:43" ht="18.75" customHeight="1">
      <c r="Z2" s="388">
        <f>入力シート!F3</f>
        <v>0</v>
      </c>
      <c r="AA2" s="388"/>
      <c r="AB2" s="388"/>
      <c r="AC2" s="388"/>
      <c r="AD2" s="388"/>
      <c r="AE2" s="388"/>
      <c r="AF2" s="388"/>
      <c r="AG2" s="388"/>
      <c r="AH2" s="388"/>
    </row>
    <row r="3" spans="1:43" ht="18.75" customHeight="1">
      <c r="Z3" s="389">
        <f>入力シート!F4</f>
        <v>0</v>
      </c>
      <c r="AA3" s="389"/>
      <c r="AB3" s="389"/>
      <c r="AC3" s="389"/>
      <c r="AD3" s="389"/>
      <c r="AE3" s="389"/>
      <c r="AF3" s="389"/>
      <c r="AG3" s="389"/>
      <c r="AH3" s="389"/>
    </row>
    <row r="4" spans="1:43" ht="18.75" customHeight="1">
      <c r="Z4" s="27"/>
    </row>
    <row r="5" spans="1:43" ht="18.75" customHeight="1">
      <c r="B5" s="28"/>
      <c r="C5" s="379" t="s">
        <v>218</v>
      </c>
      <c r="D5" s="379"/>
      <c r="E5" s="379"/>
      <c r="F5" s="379"/>
      <c r="G5" s="379"/>
      <c r="H5" s="379"/>
      <c r="I5" s="379"/>
      <c r="J5" s="379"/>
      <c r="K5" s="379"/>
      <c r="L5" s="379"/>
      <c r="M5" s="379"/>
      <c r="N5" s="379"/>
      <c r="O5" s="379"/>
    </row>
    <row r="6" spans="1:43" ht="18.75" customHeight="1">
      <c r="B6" s="28"/>
      <c r="C6" s="379" t="s">
        <v>219</v>
      </c>
      <c r="D6" s="379"/>
      <c r="E6" s="379"/>
      <c r="F6" s="379"/>
      <c r="G6" s="379"/>
      <c r="H6" s="379"/>
      <c r="I6" s="379"/>
      <c r="J6" s="379"/>
      <c r="K6" s="379"/>
      <c r="L6" s="379"/>
      <c r="M6" s="379"/>
      <c r="N6" s="379"/>
      <c r="O6" s="379"/>
      <c r="AQ6" s="8"/>
    </row>
    <row r="7" spans="1:43" ht="18.75" customHeight="1">
      <c r="B7" s="28"/>
      <c r="C7" s="29"/>
      <c r="D7" s="29"/>
      <c r="E7" s="29"/>
      <c r="F7" s="29"/>
      <c r="G7" s="29"/>
      <c r="H7" s="29"/>
      <c r="I7" s="29"/>
      <c r="J7" s="29"/>
      <c r="K7" s="29"/>
      <c r="L7" s="29"/>
      <c r="M7" s="29"/>
      <c r="N7" s="29"/>
    </row>
    <row r="8" spans="1:43" ht="24.95" customHeight="1">
      <c r="P8" s="379" t="s">
        <v>220</v>
      </c>
      <c r="Q8" s="379"/>
      <c r="R8" s="379"/>
      <c r="S8" s="379"/>
      <c r="T8" s="379">
        <f>入力シート!F5</f>
        <v>0</v>
      </c>
      <c r="U8" s="379"/>
      <c r="V8" s="379"/>
      <c r="W8" s="379"/>
      <c r="X8" s="379"/>
      <c r="Y8" s="379"/>
      <c r="Z8" s="379"/>
      <c r="AA8" s="379"/>
      <c r="AB8" s="379"/>
      <c r="AC8" s="379"/>
      <c r="AD8" s="379"/>
      <c r="AE8" s="379"/>
      <c r="AF8" s="379"/>
      <c r="AG8" s="379"/>
      <c r="AH8" s="379"/>
    </row>
    <row r="9" spans="1:43" ht="24.95" customHeight="1">
      <c r="B9" s="28"/>
      <c r="P9" s="379" t="s">
        <v>221</v>
      </c>
      <c r="Q9" s="379"/>
      <c r="R9" s="379"/>
      <c r="S9" s="379"/>
      <c r="T9" s="383">
        <f>入力シート!F6</f>
        <v>0</v>
      </c>
      <c r="U9" s="383"/>
      <c r="V9" s="383"/>
      <c r="W9" s="383"/>
      <c r="X9" s="383"/>
      <c r="Y9" s="383"/>
      <c r="Z9" s="383"/>
      <c r="AA9" s="383"/>
      <c r="AB9" s="383"/>
      <c r="AC9" s="383"/>
      <c r="AD9" s="383"/>
      <c r="AE9" s="383"/>
      <c r="AF9" s="383"/>
      <c r="AG9" s="383"/>
      <c r="AH9" s="383"/>
    </row>
    <row r="10" spans="1:43" ht="24.95" customHeight="1">
      <c r="B10" s="28"/>
      <c r="Q10" s="30"/>
      <c r="R10" s="30"/>
      <c r="S10" s="30"/>
      <c r="T10" s="383"/>
      <c r="U10" s="383"/>
      <c r="V10" s="383"/>
      <c r="W10" s="383"/>
      <c r="X10" s="383"/>
      <c r="Y10" s="383"/>
      <c r="Z10" s="383"/>
      <c r="AA10" s="383"/>
      <c r="AB10" s="383"/>
      <c r="AC10" s="383"/>
      <c r="AD10" s="383"/>
      <c r="AE10" s="383"/>
      <c r="AF10" s="383"/>
      <c r="AG10" s="383"/>
      <c r="AH10" s="383"/>
    </row>
    <row r="11" spans="1:43" ht="24.95" customHeight="1">
      <c r="B11" s="28"/>
      <c r="P11" s="379" t="s">
        <v>18</v>
      </c>
      <c r="Q11" s="379"/>
      <c r="R11" s="379"/>
      <c r="S11" s="379"/>
      <c r="T11" s="379">
        <f>入力シート!F7</f>
        <v>0</v>
      </c>
      <c r="U11" s="379"/>
      <c r="V11" s="379"/>
      <c r="W11" s="379"/>
      <c r="X11" s="379"/>
      <c r="Y11" s="379"/>
      <c r="Z11" s="379"/>
      <c r="AA11" s="379"/>
      <c r="AB11" s="379"/>
      <c r="AC11" s="379"/>
      <c r="AD11" s="379"/>
      <c r="AE11" s="379"/>
      <c r="AF11" s="379"/>
      <c r="AG11" s="379"/>
      <c r="AH11" s="379"/>
    </row>
    <row r="12" spans="1:43" ht="18.75" customHeight="1">
      <c r="R12" s="30"/>
      <c r="S12" s="30"/>
      <c r="T12" s="30"/>
      <c r="U12" s="31"/>
      <c r="V12" s="31"/>
      <c r="W12" s="31"/>
      <c r="X12" s="31"/>
      <c r="Y12" s="31"/>
      <c r="Z12" s="31"/>
      <c r="AA12" s="31"/>
      <c r="AB12" s="31"/>
      <c r="AC12" s="31"/>
      <c r="AD12" s="31"/>
      <c r="AE12" s="31"/>
      <c r="AF12" s="31"/>
      <c r="AG12" s="31"/>
      <c r="AH12" s="31"/>
    </row>
    <row r="13" spans="1:43" ht="18.75" customHeight="1">
      <c r="B13" s="384" t="s">
        <v>222</v>
      </c>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2"/>
    </row>
    <row r="14" spans="1:43" ht="18.75" customHeight="1">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2"/>
    </row>
    <row r="15" spans="1:43" ht="18.75" customHeight="1">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2"/>
    </row>
    <row r="16" spans="1:43" ht="18.75" customHeight="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row>
    <row r="17" spans="2:34" ht="18.75" customHeight="1">
      <c r="B17" s="385" t="s">
        <v>223</v>
      </c>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row>
    <row r="18" spans="2:34" ht="18.75" customHeight="1">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row>
    <row r="19" spans="2:34" ht="18.75" customHeight="1">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row>
    <row r="20" spans="2:34" ht="33.950000000000003" customHeight="1">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row>
    <row r="21" spans="2:34" ht="18.75" customHeight="1">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2:34" ht="18.75" customHeight="1">
      <c r="B22" s="386" t="s">
        <v>224</v>
      </c>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row>
    <row r="23" spans="2:34" ht="18.75" customHeight="1">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row>
    <row r="24" spans="2:34" ht="18.75" customHeight="1">
      <c r="B24" s="387" t="s">
        <v>225</v>
      </c>
      <c r="C24" s="387"/>
      <c r="D24" s="387"/>
      <c r="E24" s="387"/>
      <c r="F24" s="387"/>
      <c r="G24" s="387"/>
      <c r="H24" s="387"/>
      <c r="I24" s="387"/>
      <c r="J24" s="387"/>
      <c r="K24" s="387"/>
      <c r="L24" s="387"/>
      <c r="M24" s="380" t="s">
        <v>226</v>
      </c>
      <c r="N24" s="380"/>
      <c r="O24" s="380"/>
      <c r="P24" s="380"/>
      <c r="Q24" s="380"/>
      <c r="R24" s="380"/>
      <c r="S24" s="380"/>
      <c r="T24" s="380"/>
      <c r="U24" s="380"/>
      <c r="V24" s="380"/>
      <c r="W24" s="380"/>
      <c r="X24" s="380"/>
      <c r="Y24" s="380"/>
      <c r="Z24" s="380"/>
      <c r="AA24" s="380"/>
      <c r="AB24" s="380"/>
      <c r="AC24" s="380"/>
      <c r="AD24" s="380"/>
      <c r="AE24" s="380"/>
      <c r="AF24" s="380"/>
      <c r="AG24" s="380"/>
      <c r="AH24" s="380"/>
    </row>
    <row r="25" spans="2:34" ht="18.75" customHeight="1">
      <c r="B25" s="380" t="s">
        <v>227</v>
      </c>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row>
    <row r="26" spans="2:34" ht="18.75" customHeight="1">
      <c r="B26" s="387" t="s">
        <v>228</v>
      </c>
      <c r="C26" s="387"/>
      <c r="D26" s="387"/>
      <c r="E26" s="387"/>
      <c r="F26" s="387"/>
      <c r="G26" s="387"/>
      <c r="H26" s="387"/>
      <c r="I26" s="387"/>
      <c r="J26" s="387"/>
      <c r="K26" s="387"/>
      <c r="L26" s="387"/>
      <c r="M26" s="380" t="s">
        <v>226</v>
      </c>
      <c r="N26" s="380"/>
      <c r="O26" s="380"/>
      <c r="P26" s="380"/>
      <c r="Q26" s="380"/>
      <c r="R26" s="380"/>
      <c r="S26" s="380"/>
      <c r="T26" s="380"/>
      <c r="U26" s="380"/>
      <c r="V26" s="380"/>
      <c r="W26" s="380"/>
      <c r="X26" s="380"/>
      <c r="Y26" s="380"/>
      <c r="Z26" s="380"/>
      <c r="AA26" s="380"/>
      <c r="AB26" s="380"/>
      <c r="AC26" s="380"/>
      <c r="AD26" s="380"/>
      <c r="AE26" s="380"/>
      <c r="AF26" s="380"/>
      <c r="AG26" s="380"/>
      <c r="AH26" s="380"/>
    </row>
    <row r="27" spans="2:34" ht="18.75" customHeight="1">
      <c r="B27" s="380" t="s">
        <v>229</v>
      </c>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row>
    <row r="28" spans="2:34" ht="18.75" customHeight="1">
      <c r="B28" s="379" t="s">
        <v>230</v>
      </c>
      <c r="C28" s="379"/>
      <c r="D28" s="379"/>
      <c r="E28" s="379"/>
      <c r="F28" s="379"/>
      <c r="G28" s="379"/>
      <c r="H28" s="379"/>
      <c r="I28" s="379"/>
      <c r="J28" s="379"/>
      <c r="K28" s="379"/>
      <c r="L28" s="379"/>
      <c r="M28" s="381" t="s">
        <v>231</v>
      </c>
      <c r="N28" s="381"/>
      <c r="O28" s="382">
        <f>別紙!M19</f>
        <v>0</v>
      </c>
      <c r="P28" s="382"/>
      <c r="Q28" s="382"/>
      <c r="R28" s="382"/>
      <c r="S28" s="382"/>
      <c r="T28" s="382"/>
      <c r="U28" s="382"/>
      <c r="V28" s="34" t="s">
        <v>232</v>
      </c>
      <c r="W28" s="35"/>
      <c r="X28" s="35"/>
      <c r="Y28" s="35"/>
      <c r="Z28" s="35"/>
      <c r="AA28" s="35"/>
      <c r="AB28" s="35"/>
      <c r="AC28" s="35"/>
      <c r="AD28" s="35"/>
      <c r="AE28" s="35"/>
      <c r="AF28" s="35"/>
      <c r="AG28" s="35"/>
      <c r="AH28" s="35"/>
    </row>
    <row r="29" spans="2:34" ht="18.75" customHeight="1">
      <c r="B29" s="379" t="s">
        <v>233</v>
      </c>
      <c r="C29" s="379"/>
      <c r="D29" s="379"/>
      <c r="E29" s="379"/>
      <c r="F29" s="379"/>
      <c r="G29" s="379"/>
      <c r="H29" s="379"/>
      <c r="I29" s="379"/>
      <c r="J29" s="379"/>
      <c r="K29" s="379"/>
      <c r="L29" s="379"/>
      <c r="M29" s="381" t="s">
        <v>231</v>
      </c>
      <c r="N29" s="381"/>
      <c r="O29" s="382">
        <f>別紙!X19</f>
        <v>0</v>
      </c>
      <c r="P29" s="382"/>
      <c r="Q29" s="382"/>
      <c r="R29" s="382"/>
      <c r="S29" s="382"/>
      <c r="T29" s="382"/>
      <c r="U29" s="382"/>
      <c r="V29" s="34" t="s">
        <v>232</v>
      </c>
      <c r="W29" s="35"/>
      <c r="X29" s="35"/>
      <c r="Y29" s="35"/>
      <c r="Z29" s="35"/>
      <c r="AA29" s="35"/>
      <c r="AB29" s="35"/>
      <c r="AC29" s="35"/>
      <c r="AD29" s="35"/>
      <c r="AE29" s="35"/>
      <c r="AF29" s="35"/>
      <c r="AG29" s="35"/>
      <c r="AH29" s="35"/>
    </row>
    <row r="30" spans="2:34" ht="18.75" customHeight="1">
      <c r="B30" s="379" t="s">
        <v>234</v>
      </c>
      <c r="C30" s="379"/>
      <c r="D30" s="379"/>
      <c r="E30" s="379"/>
      <c r="F30" s="379"/>
      <c r="G30" s="379"/>
      <c r="H30" s="379"/>
      <c r="I30" s="379"/>
      <c r="J30" s="379"/>
      <c r="K30" s="379"/>
      <c r="L30" s="379"/>
      <c r="M30" s="381" t="s">
        <v>231</v>
      </c>
      <c r="N30" s="381"/>
      <c r="O30" s="382">
        <f>別紙!X19</f>
        <v>0</v>
      </c>
      <c r="P30" s="382"/>
      <c r="Q30" s="382"/>
      <c r="R30" s="382"/>
      <c r="S30" s="382"/>
      <c r="T30" s="382"/>
      <c r="U30" s="382"/>
      <c r="V30" s="34" t="s">
        <v>235</v>
      </c>
      <c r="W30" s="35"/>
      <c r="X30" s="35"/>
      <c r="Y30" s="35"/>
      <c r="Z30" s="35"/>
      <c r="AA30" s="35"/>
      <c r="AB30" s="35"/>
      <c r="AC30" s="35"/>
      <c r="AD30" s="35"/>
      <c r="AE30" s="35"/>
      <c r="AF30" s="35"/>
      <c r="AG30" s="35"/>
      <c r="AH30" s="35"/>
    </row>
    <row r="31" spans="2:34" ht="18.75" customHeight="1">
      <c r="B31" s="29" t="s">
        <v>236</v>
      </c>
      <c r="C31" s="29"/>
      <c r="D31" s="29"/>
      <c r="E31" s="29"/>
      <c r="F31" s="29"/>
      <c r="G31" s="29"/>
      <c r="H31" s="29"/>
      <c r="I31" s="29"/>
      <c r="J31" s="29"/>
      <c r="K31" s="29"/>
      <c r="L31" s="29"/>
      <c r="M31" s="66"/>
      <c r="N31" s="66"/>
      <c r="O31" s="87"/>
      <c r="P31" s="87"/>
      <c r="Q31" s="87"/>
      <c r="R31" s="87"/>
      <c r="S31" s="87"/>
      <c r="T31" s="87"/>
      <c r="U31" s="87"/>
      <c r="V31" s="34"/>
      <c r="W31" s="35"/>
      <c r="X31" s="35"/>
      <c r="Y31" s="35"/>
      <c r="Z31" s="35"/>
      <c r="AA31" s="35"/>
      <c r="AB31" s="35"/>
      <c r="AC31" s="35"/>
      <c r="AD31" s="35"/>
      <c r="AE31" s="35"/>
      <c r="AF31" s="35"/>
      <c r="AG31" s="35"/>
      <c r="AH31" s="35"/>
    </row>
    <row r="32" spans="2:34" ht="18.75" customHeight="1">
      <c r="B32" s="16" t="s">
        <v>237</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2:34" ht="18.75" customHeight="1">
      <c r="B33" s="379" t="s">
        <v>238</v>
      </c>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row>
    <row r="34" spans="2:34" ht="18.75" customHeight="1">
      <c r="B34" s="379" t="s">
        <v>239</v>
      </c>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row>
    <row r="35" spans="2:34" ht="18.75" customHeight="1">
      <c r="B35" s="379" t="s">
        <v>240</v>
      </c>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row>
    <row r="36" spans="2:34" ht="18.75" customHeight="1">
      <c r="B36" s="379" t="s">
        <v>241</v>
      </c>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row>
    <row r="37" spans="2:34" ht="18.75" customHeight="1">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row>
    <row r="40" spans="2:34" ht="18.75" customHeight="1">
      <c r="B40" s="1" t="s">
        <v>242</v>
      </c>
    </row>
    <row r="42" spans="2:34" ht="18.75" customHeight="1">
      <c r="B42" s="1"/>
    </row>
    <row r="43" spans="2:34" ht="18.75" customHeight="1">
      <c r="B43" s="1"/>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row>
    <row r="44" spans="2:34" ht="18.75" customHeight="1">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row>
    <row r="45" spans="2:34" ht="18.75" customHeight="1">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row>
    <row r="46" spans="2:34" ht="18.75" customHeight="1">
      <c r="B46" s="28"/>
    </row>
    <row r="47" spans="2:34" ht="18.75" customHeight="1">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row>
  </sheetData>
  <sheetProtection sheet="1" objects="1" scenarios="1" selectLockedCells="1" selectUnlockedCells="1"/>
  <mergeCells count="34">
    <mergeCell ref="C6:O6"/>
    <mergeCell ref="A1:AD1"/>
    <mergeCell ref="AE1:AH1"/>
    <mergeCell ref="Z2:AH2"/>
    <mergeCell ref="Z3:AH3"/>
    <mergeCell ref="C5:O5"/>
    <mergeCell ref="M26:AH26"/>
    <mergeCell ref="T8:AH8"/>
    <mergeCell ref="T9:AH10"/>
    <mergeCell ref="P11:S11"/>
    <mergeCell ref="T11:AH11"/>
    <mergeCell ref="B13:AG15"/>
    <mergeCell ref="B17:AH20"/>
    <mergeCell ref="B22:AH22"/>
    <mergeCell ref="M24:AH24"/>
    <mergeCell ref="B25:AH25"/>
    <mergeCell ref="B24:L24"/>
    <mergeCell ref="B26:L26"/>
    <mergeCell ref="P8:S8"/>
    <mergeCell ref="P9:S9"/>
    <mergeCell ref="B34:AH34"/>
    <mergeCell ref="B35:AH35"/>
    <mergeCell ref="B36:AH36"/>
    <mergeCell ref="B27:AH27"/>
    <mergeCell ref="B28:L28"/>
    <mergeCell ref="M28:N28"/>
    <mergeCell ref="O28:U28"/>
    <mergeCell ref="B29:L29"/>
    <mergeCell ref="M29:N29"/>
    <mergeCell ref="O29:U29"/>
    <mergeCell ref="O30:U30"/>
    <mergeCell ref="B30:L30"/>
    <mergeCell ref="M30:N30"/>
    <mergeCell ref="B33:AH33"/>
  </mergeCells>
  <phoneticPr fontId="4"/>
  <printOptions horizontalCentered="1"/>
  <pageMargins left="0.70866141732283472" right="0.70866141732283472" top="0.74803149606299213" bottom="0.74803149606299213" header="0.31496062992125984" footer="0.31496062992125984"/>
  <pageSetup paperSize="9" scale="90" orientation="portrait" r:id="rId1"/>
  <headerFooter>
    <oddFooter>&amp;R&amp;"游ゴシック,標準"（日本工業規格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B100"/>
  <sheetViews>
    <sheetView view="pageBreakPreview" zoomScaleSheetLayoutView="100" workbookViewId="0"/>
  </sheetViews>
  <sheetFormatPr defaultColWidth="2.42578125" defaultRowHeight="15" customHeight="1"/>
  <cols>
    <col min="1" max="1" width="3.28515625" style="17" bestFit="1" customWidth="1"/>
    <col min="2" max="2" width="2.7109375" style="17" customWidth="1"/>
    <col min="3" max="15" width="2.42578125" style="17"/>
    <col min="16" max="16" width="3.28515625" style="17" customWidth="1"/>
    <col min="17" max="19" width="2.42578125" style="17"/>
    <col min="20" max="20" width="3.42578125" style="17" customWidth="1"/>
    <col min="21" max="23" width="2.42578125" style="17"/>
    <col min="24" max="24" width="5" style="17" customWidth="1"/>
    <col min="25" max="26" width="2.42578125" style="17"/>
    <col min="27" max="27" width="3.7109375" style="17" customWidth="1"/>
    <col min="28" max="28" width="5.28515625" style="17" customWidth="1"/>
    <col min="29" max="29" width="2.42578125" style="17"/>
    <col min="30" max="30" width="2" style="17" customWidth="1"/>
    <col min="31" max="31" width="0.85546875" style="17" customWidth="1"/>
    <col min="32" max="38" width="2.42578125" style="17"/>
    <col min="39" max="39" width="4.42578125" style="17" customWidth="1"/>
    <col min="40" max="49" width="2.42578125" style="17"/>
    <col min="50" max="50" width="2.7109375" style="17" bestFit="1" customWidth="1"/>
    <col min="51" max="16384" width="2.42578125" style="17"/>
  </cols>
  <sheetData>
    <row r="1" spans="1:54" ht="15" customHeight="1">
      <c r="B1" s="623" t="s">
        <v>243</v>
      </c>
      <c r="C1" s="623"/>
      <c r="D1" s="623"/>
      <c r="E1" s="623"/>
      <c r="F1" s="36"/>
    </row>
    <row r="2" spans="1:54" ht="22.5" customHeight="1">
      <c r="B2" s="624" t="s">
        <v>244</v>
      </c>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c r="AI2" s="624"/>
      <c r="AJ2" s="624"/>
      <c r="AK2" s="624"/>
      <c r="AL2" s="624"/>
      <c r="AM2" s="624"/>
      <c r="AN2" s="624"/>
      <c r="AO2" s="624"/>
      <c r="AP2" s="624"/>
      <c r="AQ2" s="624"/>
      <c r="AR2" s="624"/>
      <c r="AS2" s="624"/>
      <c r="AT2" s="624"/>
      <c r="AU2" s="624"/>
      <c r="AV2" s="624"/>
      <c r="AW2" s="624"/>
      <c r="AX2" s="624"/>
      <c r="AY2" s="624"/>
      <c r="AZ2" s="624"/>
      <c r="BA2" s="624"/>
      <c r="BB2" s="624"/>
    </row>
    <row r="3" spans="1:54" ht="7.5" customHeight="1"/>
    <row r="4" spans="1:54" s="18" customFormat="1" ht="13.5" customHeight="1">
      <c r="B4" s="17" t="s">
        <v>245</v>
      </c>
    </row>
    <row r="5" spans="1:54" s="18" customFormat="1" ht="4.5" customHeight="1">
      <c r="B5" s="17"/>
    </row>
    <row r="6" spans="1:54" ht="13.5" customHeight="1">
      <c r="C6" s="482" t="s">
        <v>246</v>
      </c>
      <c r="D6" s="356"/>
      <c r="E6" s="356"/>
      <c r="F6" s="356"/>
      <c r="G6" s="356"/>
      <c r="H6" s="356"/>
      <c r="I6" s="356"/>
      <c r="J6" s="356"/>
      <c r="K6" s="356"/>
      <c r="L6" s="356"/>
      <c r="M6" s="356"/>
      <c r="N6" s="356"/>
      <c r="O6" s="356"/>
      <c r="P6" s="356"/>
      <c r="Q6" s="356"/>
      <c r="R6" s="356"/>
      <c r="S6" s="356"/>
      <c r="T6" s="356"/>
      <c r="U6" s="356"/>
      <c r="V6" s="356"/>
      <c r="W6" s="357"/>
      <c r="X6" s="625" t="s">
        <v>247</v>
      </c>
      <c r="Y6" s="626"/>
      <c r="Z6" s="626"/>
      <c r="AA6" s="626"/>
      <c r="AB6" s="626"/>
      <c r="AC6" s="626"/>
      <c r="AD6" s="626"/>
      <c r="AE6" s="626"/>
      <c r="AF6" s="626"/>
      <c r="AG6" s="626"/>
      <c r="AH6" s="626"/>
      <c r="AI6" s="627"/>
      <c r="AJ6" s="625" t="s">
        <v>248</v>
      </c>
      <c r="AK6" s="626"/>
      <c r="AL6" s="626"/>
      <c r="AM6" s="626"/>
      <c r="AN6" s="626"/>
      <c r="AO6" s="626"/>
      <c r="AP6" s="626"/>
      <c r="AQ6" s="626"/>
      <c r="AR6" s="626"/>
      <c r="AS6" s="626"/>
      <c r="AT6" s="626"/>
      <c r="AU6" s="626"/>
      <c r="AV6" s="626"/>
      <c r="AW6" s="626"/>
      <c r="AX6" s="626"/>
      <c r="AY6" s="626"/>
      <c r="AZ6" s="626"/>
      <c r="BA6" s="628"/>
    </row>
    <row r="7" spans="1:54" ht="13.5" customHeight="1">
      <c r="C7" s="629" t="s">
        <v>249</v>
      </c>
      <c r="D7" s="630"/>
      <c r="E7" s="630"/>
      <c r="F7" s="630"/>
      <c r="G7" s="630"/>
      <c r="H7" s="630"/>
      <c r="I7" s="630"/>
      <c r="J7" s="630"/>
      <c r="K7" s="630"/>
      <c r="L7" s="631"/>
      <c r="M7" s="632" t="s">
        <v>71</v>
      </c>
      <c r="N7" s="630"/>
      <c r="O7" s="630"/>
      <c r="P7" s="631"/>
      <c r="Q7" s="632" t="s">
        <v>250</v>
      </c>
      <c r="R7" s="630"/>
      <c r="S7" s="630"/>
      <c r="T7" s="630"/>
      <c r="U7" s="630"/>
      <c r="V7" s="630"/>
      <c r="W7" s="631"/>
      <c r="X7" s="633" t="s">
        <v>251</v>
      </c>
      <c r="Y7" s="634"/>
      <c r="Z7" s="634"/>
      <c r="AA7" s="635"/>
      <c r="AB7" s="457" t="s">
        <v>252</v>
      </c>
      <c r="AC7" s="454"/>
      <c r="AD7" s="454"/>
      <c r="AE7" s="456"/>
      <c r="AF7" s="457" t="s">
        <v>253</v>
      </c>
      <c r="AG7" s="454"/>
      <c r="AH7" s="454"/>
      <c r="AI7" s="456"/>
      <c r="AJ7" s="457" t="s">
        <v>73</v>
      </c>
      <c r="AK7" s="454"/>
      <c r="AL7" s="454"/>
      <c r="AM7" s="456"/>
      <c r="AN7" s="632"/>
      <c r="AO7" s="630"/>
      <c r="AP7" s="630"/>
      <c r="AQ7" s="630"/>
      <c r="AR7" s="630"/>
      <c r="AS7" s="630"/>
      <c r="AT7" s="630"/>
      <c r="AU7" s="630"/>
      <c r="AV7" s="630"/>
      <c r="AW7" s="630"/>
      <c r="AX7" s="630"/>
      <c r="AY7" s="630"/>
      <c r="AZ7" s="630"/>
      <c r="BA7" s="636"/>
    </row>
    <row r="8" spans="1:54" s="37" customFormat="1" ht="13.5" customHeight="1">
      <c r="C8" s="559" t="s">
        <v>254</v>
      </c>
      <c r="D8" s="560"/>
      <c r="E8" s="560"/>
      <c r="F8" s="560"/>
      <c r="G8" s="560"/>
      <c r="H8" s="560"/>
      <c r="I8" s="560"/>
      <c r="J8" s="560"/>
      <c r="K8" s="560"/>
      <c r="L8" s="561"/>
      <c r="M8" s="608"/>
      <c r="N8" s="609"/>
      <c r="O8" s="609"/>
      <c r="P8" s="610"/>
      <c r="Q8" s="611"/>
      <c r="R8" s="612"/>
      <c r="S8" s="612"/>
      <c r="T8" s="612"/>
      <c r="U8" s="612"/>
      <c r="V8" s="612"/>
      <c r="W8" s="613"/>
      <c r="X8" s="614"/>
      <c r="Y8" s="615"/>
      <c r="Z8" s="615"/>
      <c r="AA8" s="616"/>
      <c r="AB8" s="602"/>
      <c r="AC8" s="603"/>
      <c r="AD8" s="603"/>
      <c r="AE8" s="604"/>
      <c r="AF8" s="602"/>
      <c r="AG8" s="603"/>
      <c r="AH8" s="603"/>
      <c r="AI8" s="604"/>
      <c r="AJ8" s="617"/>
      <c r="AK8" s="615"/>
      <c r="AL8" s="615"/>
      <c r="AM8" s="616"/>
      <c r="AN8" s="618" t="s">
        <v>66</v>
      </c>
      <c r="AO8" s="619"/>
      <c r="AP8" s="619"/>
      <c r="AQ8" s="619"/>
      <c r="AR8" s="619"/>
      <c r="AS8" s="618" t="s">
        <v>67</v>
      </c>
      <c r="AT8" s="619"/>
      <c r="AU8" s="619"/>
      <c r="AV8" s="619"/>
      <c r="AW8" s="620"/>
      <c r="AX8" s="618" t="s">
        <v>52</v>
      </c>
      <c r="AY8" s="619"/>
      <c r="AZ8" s="619"/>
      <c r="BA8" s="621"/>
    </row>
    <row r="9" spans="1:54" s="37" customFormat="1" ht="13.5" customHeight="1">
      <c r="A9" s="37">
        <v>1</v>
      </c>
      <c r="C9" s="38"/>
      <c r="D9" s="510" t="str">
        <f>IF(ISNA(VLOOKUP(A9,入力シート!$B$42:$L$59,3,FALSE)),"",VLOOKUP(A9,入力シート!$B$42:$L$59,3,FALSE))</f>
        <v/>
      </c>
      <c r="E9" s="510"/>
      <c r="F9" s="510"/>
      <c r="G9" s="510"/>
      <c r="H9" s="510"/>
      <c r="I9" s="510"/>
      <c r="J9" s="510"/>
      <c r="K9" s="510"/>
      <c r="L9" s="511"/>
      <c r="M9" s="586" t="str">
        <f>IF(ISNA(VLOOKUP(A9,入力シート!$B$42:$BD$59,53,FALSE)),"",VLOOKUP(A9,入力シート!$B$42:$BD$59,53,FALSE))</f>
        <v/>
      </c>
      <c r="N9" s="587"/>
      <c r="O9" s="587"/>
      <c r="P9" s="588"/>
      <c r="Q9" s="589" t="str">
        <f>IF(ISNA(VLOOKUP(A9,入力シート!$B$42:$BD$59,50,FALSE)),"",VLOOKUP(A9,入力シート!$B$42:$BD$59,50,FALSE))</f>
        <v/>
      </c>
      <c r="R9" s="590"/>
      <c r="S9" s="590"/>
      <c r="T9" s="590"/>
      <c r="U9" s="37" t="str">
        <f t="shared" ref="U9:U18" si="0">IF(V9="","","×")</f>
        <v/>
      </c>
      <c r="V9" s="552" t="str">
        <f>IF(ISNA(VLOOKUP(A9,入力シート!$B$42:$BF$59,56,FALSE)),"",VLOOKUP(A9,入力シート!$B$42:$BF$59,56,FALSE))</f>
        <v/>
      </c>
      <c r="W9" s="591"/>
      <c r="X9" s="592" t="str">
        <f>IF($U$9="","",入力シート!AU64)</f>
        <v/>
      </c>
      <c r="Y9" s="593"/>
      <c r="Z9" s="593"/>
      <c r="AA9" s="594"/>
      <c r="AB9" s="605"/>
      <c r="AC9" s="606"/>
      <c r="AD9" s="606"/>
      <c r="AE9" s="607"/>
      <c r="AF9" s="605"/>
      <c r="AG9" s="606"/>
      <c r="AH9" s="606"/>
      <c r="AI9" s="607"/>
      <c r="AJ9" s="595" t="str">
        <f>IF(ISNA(VLOOKUP(A9,入力シート!$B$42:$BD$59,47,FALSE)),"",VLOOKUP(A9,入力シート!$B$42:$BD$59,47,FALSE))</f>
        <v/>
      </c>
      <c r="AK9" s="596"/>
      <c r="AL9" s="596"/>
      <c r="AM9" s="597"/>
      <c r="AN9" s="390" t="str">
        <f>IF(ISNA(VLOOKUP($A9,入力シート!$B$42:$V$59,12,FALSE)),"",VLOOKUP($A9,入力シート!$B$42:$V$59,12,FALSE))</f>
        <v/>
      </c>
      <c r="AO9" s="391"/>
      <c r="AP9" s="391"/>
      <c r="AQ9" s="391"/>
      <c r="AR9" s="392"/>
      <c r="AS9" s="390" t="str">
        <f>IF(ISNA(VLOOKUP($A9,入力シート!$B$42:$V$59,17,FALSE)),"",VLOOKUP($A9,入力シート!$B$42:$V$59,17,FALSE))</f>
        <v/>
      </c>
      <c r="AT9" s="391"/>
      <c r="AU9" s="391"/>
      <c r="AV9" s="391"/>
      <c r="AW9" s="392"/>
      <c r="AX9" s="430"/>
      <c r="AY9" s="431"/>
      <c r="AZ9" s="431"/>
      <c r="BA9" s="622"/>
    </row>
    <row r="10" spans="1:54" s="37" customFormat="1" ht="13.5" customHeight="1">
      <c r="A10" s="37">
        <v>2</v>
      </c>
      <c r="C10" s="38"/>
      <c r="D10" s="510" t="str">
        <f>IF(ISNA(VLOOKUP(A10,入力シート!$B$42:$L$59,3,FALSE)),"",VLOOKUP(A10,入力シート!$B$42:$L$59,3,FALSE))</f>
        <v/>
      </c>
      <c r="E10" s="510"/>
      <c r="F10" s="510"/>
      <c r="G10" s="510"/>
      <c r="H10" s="510"/>
      <c r="I10" s="510"/>
      <c r="J10" s="510"/>
      <c r="K10" s="510"/>
      <c r="L10" s="511"/>
      <c r="M10" s="586" t="str">
        <f>IF(ISNA(VLOOKUP(A10,入力シート!$B$42:$BD$59,53,FALSE)),"",VLOOKUP(A10,入力シート!$B$42:$BD$59,53,FALSE))</f>
        <v/>
      </c>
      <c r="N10" s="587"/>
      <c r="O10" s="587"/>
      <c r="P10" s="588"/>
      <c r="Q10" s="589" t="str">
        <f>IF(ISNA(VLOOKUP(A10,入力シート!$B$42:$BD$59,50,FALSE)),"",VLOOKUP(A10,入力シート!$B$42:$BD$59,50,FALSE))</f>
        <v/>
      </c>
      <c r="R10" s="590"/>
      <c r="S10" s="590"/>
      <c r="T10" s="590"/>
      <c r="U10" s="37" t="str">
        <f t="shared" si="0"/>
        <v/>
      </c>
      <c r="V10" s="552" t="str">
        <f>IF(ISNA(VLOOKUP(A10,入力シート!$B$42:$BF$59,56,FALSE)),"",VLOOKUP(A10,入力シート!$B$42:$BF$59,56,FALSE))</f>
        <v/>
      </c>
      <c r="W10" s="591"/>
      <c r="X10" s="592" t="str">
        <f>IF(U10="","",入力シート!AU65)</f>
        <v/>
      </c>
      <c r="Y10" s="593"/>
      <c r="Z10" s="593"/>
      <c r="AA10" s="594"/>
      <c r="AB10" s="605"/>
      <c r="AC10" s="606"/>
      <c r="AD10" s="606"/>
      <c r="AE10" s="607"/>
      <c r="AF10" s="605"/>
      <c r="AG10" s="606"/>
      <c r="AH10" s="606"/>
      <c r="AI10" s="607"/>
      <c r="AJ10" s="595" t="str">
        <f>IF(ISNA(VLOOKUP(A10,入力シート!$B$42:$BD$59,47,FALSE)),"",VLOOKUP(A10,入力シート!$B$42:$BD$59,47,FALSE))</f>
        <v/>
      </c>
      <c r="AK10" s="596"/>
      <c r="AL10" s="596"/>
      <c r="AM10" s="597"/>
      <c r="AN10" s="515" t="str">
        <f>IF(ISNA(VLOOKUP(A10,入力シート!$B$42:$V$59,12,FALSE)),"",VLOOKUP(A10,入力シート!$B$42:$V$59,12,FALSE))</f>
        <v/>
      </c>
      <c r="AO10" s="516"/>
      <c r="AP10" s="516"/>
      <c r="AQ10" s="516"/>
      <c r="AR10" s="517"/>
      <c r="AS10" s="515" t="str">
        <f>IF(ISNA(VLOOKUP($A10,入力シート!$B$42:$V$59,17,FALSE)),"",VLOOKUP($A10,入力シート!$B$42:$V$59,17,FALSE))</f>
        <v/>
      </c>
      <c r="AT10" s="516"/>
      <c r="AU10" s="516"/>
      <c r="AV10" s="516"/>
      <c r="AW10" s="517"/>
      <c r="AX10" s="509"/>
      <c r="AY10" s="510"/>
      <c r="AZ10" s="510"/>
      <c r="BA10" s="601"/>
    </row>
    <row r="11" spans="1:54" s="37" customFormat="1" ht="13.5" customHeight="1">
      <c r="A11" s="37">
        <v>3</v>
      </c>
      <c r="C11" s="38"/>
      <c r="D11" s="510" t="str">
        <f>IF(ISNA(VLOOKUP(A11,入力シート!$B$42:$L$59,3,FALSE)),"",VLOOKUP(A11,入力シート!$B$42:$L$59,3,FALSE))</f>
        <v/>
      </c>
      <c r="E11" s="510"/>
      <c r="F11" s="510"/>
      <c r="G11" s="510"/>
      <c r="H11" s="510"/>
      <c r="I11" s="510"/>
      <c r="J11" s="510"/>
      <c r="K11" s="510"/>
      <c r="L11" s="511"/>
      <c r="M11" s="586" t="str">
        <f>IF(ISNA(VLOOKUP(A11,入力シート!$B$42:$BD$59,53,FALSE)),"",VLOOKUP(A11,入力シート!$B$42:$BD$59,53,FALSE))</f>
        <v/>
      </c>
      <c r="N11" s="587"/>
      <c r="O11" s="587"/>
      <c r="P11" s="588"/>
      <c r="Q11" s="589" t="str">
        <f>IF(ISNA(VLOOKUP(A11,入力シート!$B$42:$BD$59,50,FALSE)),"",VLOOKUP(A11,入力シート!$B$42:$BD$59,50,FALSE))</f>
        <v/>
      </c>
      <c r="R11" s="590"/>
      <c r="S11" s="590"/>
      <c r="T11" s="590"/>
      <c r="U11" s="37" t="str">
        <f t="shared" si="0"/>
        <v/>
      </c>
      <c r="V11" s="552" t="str">
        <f>IF(ISNA(VLOOKUP(A11,入力シート!$B$42:$BF$59,56,FALSE)),"",VLOOKUP(A11,入力シート!$B$42:$BF$59,56,FALSE))</f>
        <v/>
      </c>
      <c r="W11" s="591"/>
      <c r="X11" s="592" t="str">
        <f>IF(U11="","",入力シート!AU66)</f>
        <v/>
      </c>
      <c r="Y11" s="593"/>
      <c r="Z11" s="593"/>
      <c r="AA11" s="594"/>
      <c r="AB11" s="605"/>
      <c r="AC11" s="606"/>
      <c r="AD11" s="606"/>
      <c r="AE11" s="607"/>
      <c r="AF11" s="605"/>
      <c r="AG11" s="606"/>
      <c r="AH11" s="606"/>
      <c r="AI11" s="607"/>
      <c r="AJ11" s="595" t="str">
        <f>IF(ISNA(VLOOKUP(A11,入力シート!$B$42:$BD$59,47,FALSE)),"",VLOOKUP(A11,入力シート!$B$42:$BD$59,47,FALSE))</f>
        <v/>
      </c>
      <c r="AK11" s="596"/>
      <c r="AL11" s="596"/>
      <c r="AM11" s="597"/>
      <c r="AN11" s="515" t="str">
        <f>IF(ISNA(VLOOKUP(A11,入力シート!$B$42:$V$59,12,FALSE)),"",VLOOKUP(A11,入力シート!$B$42:$V$59,12,FALSE))</f>
        <v/>
      </c>
      <c r="AO11" s="516"/>
      <c r="AP11" s="516"/>
      <c r="AQ11" s="516"/>
      <c r="AR11" s="517"/>
      <c r="AS11" s="515" t="str">
        <f>IF(ISNA(VLOOKUP($A11,入力シート!$B$42:$V$59,17,FALSE)),"",VLOOKUP($A11,入力シート!$B$42:$V$59,17,FALSE))</f>
        <v/>
      </c>
      <c r="AT11" s="516"/>
      <c r="AU11" s="516"/>
      <c r="AV11" s="516"/>
      <c r="AW11" s="517"/>
      <c r="AX11" s="509"/>
      <c r="AY11" s="510"/>
      <c r="AZ11" s="510"/>
      <c r="BA11" s="601"/>
    </row>
    <row r="12" spans="1:54" s="37" customFormat="1" ht="13.5" customHeight="1">
      <c r="A12" s="37">
        <v>4</v>
      </c>
      <c r="C12" s="38"/>
      <c r="D12" s="510" t="str">
        <f>IF(ISNA(VLOOKUP(A12,入力シート!$B$42:$L$59,3,FALSE)),"",VLOOKUP(A12,入力シート!$B$42:$L$59,3,FALSE))</f>
        <v/>
      </c>
      <c r="E12" s="510"/>
      <c r="F12" s="510"/>
      <c r="G12" s="510"/>
      <c r="H12" s="510"/>
      <c r="I12" s="510"/>
      <c r="J12" s="510"/>
      <c r="K12" s="510"/>
      <c r="L12" s="511"/>
      <c r="M12" s="586" t="str">
        <f>IF(ISNA(VLOOKUP(A12,入力シート!$B$42:$BD$59,53,FALSE)),"",VLOOKUP(A12,入力シート!$B$42:$BD$59,53,FALSE))</f>
        <v/>
      </c>
      <c r="N12" s="587"/>
      <c r="O12" s="587"/>
      <c r="P12" s="588"/>
      <c r="Q12" s="589" t="str">
        <f>IF(ISNA(VLOOKUP(A12,入力シート!$B$42:$BD$59,50,FALSE)),"",VLOOKUP(A12,入力シート!$B$42:$BD$59,50,FALSE))</f>
        <v/>
      </c>
      <c r="R12" s="590"/>
      <c r="S12" s="590"/>
      <c r="T12" s="590"/>
      <c r="U12" s="37" t="str">
        <f t="shared" si="0"/>
        <v/>
      </c>
      <c r="V12" s="552" t="str">
        <f>IF(ISNA(VLOOKUP(A12,入力シート!$B$42:$BF$59,56,FALSE)),"",VLOOKUP(A12,入力シート!$B$42:$BF$59,56,FALSE))</f>
        <v/>
      </c>
      <c r="W12" s="591"/>
      <c r="X12" s="592" t="str">
        <f>IF(U12="","",入力シート!AU67)</f>
        <v/>
      </c>
      <c r="Y12" s="593"/>
      <c r="Z12" s="593"/>
      <c r="AA12" s="594"/>
      <c r="AB12" s="605"/>
      <c r="AC12" s="606"/>
      <c r="AD12" s="606"/>
      <c r="AE12" s="607"/>
      <c r="AF12" s="605"/>
      <c r="AG12" s="606"/>
      <c r="AH12" s="606"/>
      <c r="AI12" s="607"/>
      <c r="AJ12" s="595" t="str">
        <f>IF(ISNA(VLOOKUP(A12,入力シート!$B$42:$BD$59,47,FALSE)),"",VLOOKUP(A12,入力シート!$B$42:$BD$59,47,FALSE))</f>
        <v/>
      </c>
      <c r="AK12" s="596"/>
      <c r="AL12" s="596"/>
      <c r="AM12" s="597"/>
      <c r="AN12" s="515" t="str">
        <f>IF(ISNA(VLOOKUP(A12,入力シート!$B$42:$V$59,12,FALSE)),"",VLOOKUP(A12,入力シート!$B$42:$V$59,12,FALSE))</f>
        <v/>
      </c>
      <c r="AO12" s="516"/>
      <c r="AP12" s="516"/>
      <c r="AQ12" s="516"/>
      <c r="AR12" s="517"/>
      <c r="AS12" s="515" t="str">
        <f>IF(ISNA(VLOOKUP($A12,入力シート!$B$42:$V$59,17,FALSE)),"",VLOOKUP($A12,入力シート!$B$42:$V$59,17,FALSE))</f>
        <v/>
      </c>
      <c r="AT12" s="516"/>
      <c r="AU12" s="516"/>
      <c r="AV12" s="516"/>
      <c r="AW12" s="517"/>
      <c r="AX12" s="509"/>
      <c r="AY12" s="510"/>
      <c r="AZ12" s="510"/>
      <c r="BA12" s="601"/>
    </row>
    <row r="13" spans="1:54" s="37" customFormat="1" ht="13.5" customHeight="1">
      <c r="A13" s="37">
        <v>5</v>
      </c>
      <c r="C13" s="38"/>
      <c r="D13" s="510" t="str">
        <f>IF(ISNA(VLOOKUP(A13,入力シート!$B$42:$L$59,3,FALSE)),"",VLOOKUP(A13,入力シート!$B$42:$L$59,3,FALSE))</f>
        <v/>
      </c>
      <c r="E13" s="510"/>
      <c r="F13" s="510"/>
      <c r="G13" s="510"/>
      <c r="H13" s="510"/>
      <c r="I13" s="510"/>
      <c r="J13" s="510"/>
      <c r="K13" s="510"/>
      <c r="L13" s="511"/>
      <c r="M13" s="586" t="str">
        <f>IF(ISNA(VLOOKUP(A13,入力シート!$B$42:$BD$59,53,FALSE)),"",VLOOKUP(A13,入力シート!$B$42:$BD$59,53,FALSE))</f>
        <v/>
      </c>
      <c r="N13" s="587"/>
      <c r="O13" s="587"/>
      <c r="P13" s="588"/>
      <c r="Q13" s="589" t="str">
        <f>IF(ISNA(VLOOKUP(A13,入力シート!$B$42:$BD$59,50,FALSE)),"",VLOOKUP(A13,入力シート!$B$42:$BD$59,50,FALSE))</f>
        <v/>
      </c>
      <c r="R13" s="590"/>
      <c r="S13" s="590"/>
      <c r="T13" s="590"/>
      <c r="U13" s="37" t="str">
        <f t="shared" si="0"/>
        <v/>
      </c>
      <c r="V13" s="552" t="str">
        <f>IF(ISNA(VLOOKUP(A13,入力シート!$B$42:$BF$59,56,FALSE)),"",VLOOKUP(A13,入力シート!$B$42:$BF$59,56,FALSE))</f>
        <v/>
      </c>
      <c r="W13" s="591"/>
      <c r="X13" s="592" t="str">
        <f>IF(U13="","",入力シート!AU68)</f>
        <v/>
      </c>
      <c r="Y13" s="593"/>
      <c r="Z13" s="593"/>
      <c r="AA13" s="594"/>
      <c r="AB13" s="605"/>
      <c r="AC13" s="606"/>
      <c r="AD13" s="606"/>
      <c r="AE13" s="607"/>
      <c r="AF13" s="605"/>
      <c r="AG13" s="606"/>
      <c r="AH13" s="606"/>
      <c r="AI13" s="607"/>
      <c r="AJ13" s="595" t="str">
        <f>IF(ISNA(VLOOKUP(A13,入力シート!$B$42:$BD$59,47,FALSE)),"",VLOOKUP(A13,入力シート!$B$42:$BD$59,47,FALSE))</f>
        <v/>
      </c>
      <c r="AK13" s="596"/>
      <c r="AL13" s="596"/>
      <c r="AM13" s="597"/>
      <c r="AN13" s="515" t="str">
        <f>IF(ISNA(VLOOKUP(A13,入力シート!$B$42:$V$59,12,FALSE)),"",VLOOKUP(A13,入力シート!$B$42:$V$59,12,FALSE))</f>
        <v/>
      </c>
      <c r="AO13" s="516"/>
      <c r="AP13" s="516"/>
      <c r="AQ13" s="516"/>
      <c r="AR13" s="517"/>
      <c r="AS13" s="515" t="str">
        <f>IF(ISNA(VLOOKUP($A13,入力シート!$B$42:$V$59,17,FALSE)),"",VLOOKUP($A13,入力シート!$B$42:$V$59,17,FALSE))</f>
        <v/>
      </c>
      <c r="AT13" s="516"/>
      <c r="AU13" s="516"/>
      <c r="AV13" s="516"/>
      <c r="AW13" s="517"/>
      <c r="AX13" s="509"/>
      <c r="AY13" s="510"/>
      <c r="AZ13" s="510"/>
      <c r="BA13" s="601"/>
    </row>
    <row r="14" spans="1:54" s="37" customFormat="1" ht="13.5" customHeight="1">
      <c r="A14" s="37">
        <v>6</v>
      </c>
      <c r="C14" s="38"/>
      <c r="D14" s="510" t="str">
        <f>IF(ISNA(VLOOKUP(A14,入力シート!$B$42:$L$59,3,FALSE)),"",VLOOKUP(A14,入力シート!$B$42:$L$59,3,FALSE))</f>
        <v/>
      </c>
      <c r="E14" s="510"/>
      <c r="F14" s="510"/>
      <c r="G14" s="510"/>
      <c r="H14" s="510"/>
      <c r="I14" s="510"/>
      <c r="J14" s="510"/>
      <c r="K14" s="510"/>
      <c r="L14" s="511"/>
      <c r="M14" s="586" t="str">
        <f>IF(ISNA(VLOOKUP(A14,入力シート!$B$42:$BD$59,53,FALSE)),"",VLOOKUP(A14,入力シート!$B$42:$BD$59,53,FALSE))</f>
        <v/>
      </c>
      <c r="N14" s="587"/>
      <c r="O14" s="587"/>
      <c r="P14" s="588"/>
      <c r="Q14" s="589" t="str">
        <f>IF(ISNA(VLOOKUP(A14,入力シート!$B$42:$BD$59,50,FALSE)),"",VLOOKUP(A14,入力シート!$B$42:$BD$59,50,FALSE))</f>
        <v/>
      </c>
      <c r="R14" s="590"/>
      <c r="S14" s="590"/>
      <c r="T14" s="590"/>
      <c r="U14" s="37" t="str">
        <f t="shared" si="0"/>
        <v/>
      </c>
      <c r="V14" s="552" t="str">
        <f>IF(ISNA(VLOOKUP(A14,入力シート!$B$42:$BF$59,56,FALSE)),"",VLOOKUP(A14,入力シート!$B$42:$BF$59,56,FALSE))</f>
        <v/>
      </c>
      <c r="W14" s="591"/>
      <c r="X14" s="592" t="str">
        <f>IF(U14="","",入力シート!AU69)</f>
        <v/>
      </c>
      <c r="Y14" s="593"/>
      <c r="Z14" s="593"/>
      <c r="AA14" s="594"/>
      <c r="AB14" s="605"/>
      <c r="AC14" s="606"/>
      <c r="AD14" s="606"/>
      <c r="AE14" s="607"/>
      <c r="AF14" s="605"/>
      <c r="AG14" s="606"/>
      <c r="AH14" s="606"/>
      <c r="AI14" s="607"/>
      <c r="AJ14" s="595" t="str">
        <f>IF(ISNA(VLOOKUP(A14,入力シート!$B$42:$BD$59,47,FALSE)),"",VLOOKUP(A14,入力シート!$B$42:$BD$59,47,FALSE))</f>
        <v/>
      </c>
      <c r="AK14" s="596"/>
      <c r="AL14" s="596"/>
      <c r="AM14" s="597"/>
      <c r="AN14" s="515" t="str">
        <f>IF(ISNA(VLOOKUP(A14,入力シート!$B$42:$V$59,12,FALSE)),"",VLOOKUP(A14,入力シート!$B$42:$V$59,12,FALSE))</f>
        <v/>
      </c>
      <c r="AO14" s="516"/>
      <c r="AP14" s="516"/>
      <c r="AQ14" s="516"/>
      <c r="AR14" s="517"/>
      <c r="AS14" s="515" t="str">
        <f>IF(ISNA(VLOOKUP($A14,入力シート!$B$42:$V$59,17,FALSE)),"",VLOOKUP($A14,入力シート!$B$42:$V$59,17,FALSE))</f>
        <v/>
      </c>
      <c r="AT14" s="516"/>
      <c r="AU14" s="516"/>
      <c r="AV14" s="516"/>
      <c r="AW14" s="517"/>
      <c r="AX14" s="509"/>
      <c r="AY14" s="510"/>
      <c r="AZ14" s="510"/>
      <c r="BA14" s="601"/>
    </row>
    <row r="15" spans="1:54" s="37" customFormat="1" ht="13.5" customHeight="1">
      <c r="A15" s="37">
        <v>7</v>
      </c>
      <c r="C15" s="38"/>
      <c r="D15" s="510" t="str">
        <f>IF(ISNA(VLOOKUP(A15,入力シート!$B$42:$L$59,3,FALSE)),"",VLOOKUP(A15,入力シート!$B$42:$L$59,3,FALSE))</f>
        <v/>
      </c>
      <c r="E15" s="510"/>
      <c r="F15" s="510"/>
      <c r="G15" s="510"/>
      <c r="H15" s="510"/>
      <c r="I15" s="510"/>
      <c r="J15" s="510"/>
      <c r="K15" s="510"/>
      <c r="L15" s="511"/>
      <c r="M15" s="586" t="str">
        <f>IF(ISNA(VLOOKUP(A15,入力シート!$B$42:$BD$59,53,FALSE)),"",VLOOKUP(A15,入力シート!$B$42:$BD$59,53,FALSE))</f>
        <v/>
      </c>
      <c r="N15" s="587"/>
      <c r="O15" s="587"/>
      <c r="P15" s="588"/>
      <c r="Q15" s="589" t="str">
        <f>IF(ISNA(VLOOKUP(A15,入力シート!$B$42:$BD$59,50,FALSE)),"",VLOOKUP(A15,入力シート!$B$42:$BD$59,50,FALSE))</f>
        <v/>
      </c>
      <c r="R15" s="590"/>
      <c r="S15" s="590"/>
      <c r="T15" s="590"/>
      <c r="U15" s="37" t="str">
        <f t="shared" si="0"/>
        <v/>
      </c>
      <c r="V15" s="552" t="str">
        <f>IF(ISNA(VLOOKUP(A15,入力シート!$B$42:$BF$59,56,FALSE)),"",VLOOKUP(A15,入力シート!$B$42:$BF$59,56,FALSE))</f>
        <v/>
      </c>
      <c r="W15" s="591"/>
      <c r="X15" s="592" t="str">
        <f>IF(U15="","",入力シート!AU70)</f>
        <v/>
      </c>
      <c r="Y15" s="593"/>
      <c r="Z15" s="593"/>
      <c r="AA15" s="594"/>
      <c r="AB15" s="605"/>
      <c r="AC15" s="606"/>
      <c r="AD15" s="606"/>
      <c r="AE15" s="607"/>
      <c r="AF15" s="605"/>
      <c r="AG15" s="606"/>
      <c r="AH15" s="606"/>
      <c r="AI15" s="607"/>
      <c r="AJ15" s="595" t="str">
        <f>IF(ISNA(VLOOKUP(A15,入力シート!$B$42:$BD$59,47,FALSE)),"",VLOOKUP(A15,入力シート!$B$42:$BD$59,47,FALSE))</f>
        <v/>
      </c>
      <c r="AK15" s="596"/>
      <c r="AL15" s="596"/>
      <c r="AM15" s="597"/>
      <c r="AN15" s="515" t="str">
        <f>IF(ISNA(VLOOKUP(A15,入力シート!$B$42:$V$59,12,FALSE)),"",VLOOKUP(A15,入力シート!$B$42:$V$59,12,FALSE))</f>
        <v/>
      </c>
      <c r="AO15" s="516"/>
      <c r="AP15" s="516"/>
      <c r="AQ15" s="516"/>
      <c r="AR15" s="517"/>
      <c r="AS15" s="515" t="str">
        <f>IF(ISNA(VLOOKUP($A15,入力シート!$B$42:$V$59,17,FALSE)),"",VLOOKUP($A15,入力シート!$B$42:$V$59,17,FALSE))</f>
        <v/>
      </c>
      <c r="AT15" s="516"/>
      <c r="AU15" s="516"/>
      <c r="AV15" s="516"/>
      <c r="AW15" s="517"/>
      <c r="AX15" s="509"/>
      <c r="AY15" s="510"/>
      <c r="AZ15" s="510"/>
      <c r="BA15" s="601"/>
    </row>
    <row r="16" spans="1:54" s="37" customFormat="1" ht="13.5" customHeight="1">
      <c r="A16" s="37">
        <v>8</v>
      </c>
      <c r="C16" s="38"/>
      <c r="D16" s="510" t="str">
        <f>IF(ISNA(VLOOKUP(A16,入力シート!$B$42:$L$59,3,FALSE)),"",VLOOKUP(A16,入力シート!$B$42:$L$59,3,FALSE))</f>
        <v/>
      </c>
      <c r="E16" s="510"/>
      <c r="F16" s="510"/>
      <c r="G16" s="510"/>
      <c r="H16" s="510"/>
      <c r="I16" s="510"/>
      <c r="J16" s="510"/>
      <c r="K16" s="510"/>
      <c r="L16" s="511"/>
      <c r="M16" s="586" t="str">
        <f>IF(ISNA(VLOOKUP(A16,入力シート!$B$42:$BD$59,53,FALSE)),"",VLOOKUP(A16,入力シート!$B$42:$BD$59,53,FALSE))</f>
        <v/>
      </c>
      <c r="N16" s="587"/>
      <c r="O16" s="587"/>
      <c r="P16" s="588"/>
      <c r="Q16" s="589" t="str">
        <f>IF(ISNA(VLOOKUP(A16,入力シート!$B$42:$BD$59,50,FALSE)),"",VLOOKUP(A16,入力シート!$B$42:$BD$59,50,FALSE))</f>
        <v/>
      </c>
      <c r="R16" s="590"/>
      <c r="S16" s="590"/>
      <c r="T16" s="590"/>
      <c r="U16" s="37" t="str">
        <f t="shared" si="0"/>
        <v/>
      </c>
      <c r="V16" s="552" t="str">
        <f>IF(ISNA(VLOOKUP(A16,入力シート!$B$42:$BF$59,56,FALSE)),"",VLOOKUP(A16,入力シート!$B$42:$BF$59,56,FALSE))</f>
        <v/>
      </c>
      <c r="W16" s="591"/>
      <c r="X16" s="592" t="str">
        <f>IF(U16="","",入力シート!AU71)</f>
        <v/>
      </c>
      <c r="Y16" s="593"/>
      <c r="Z16" s="593"/>
      <c r="AA16" s="594"/>
      <c r="AB16" s="605"/>
      <c r="AC16" s="606"/>
      <c r="AD16" s="606"/>
      <c r="AE16" s="607"/>
      <c r="AF16" s="605"/>
      <c r="AG16" s="606"/>
      <c r="AH16" s="606"/>
      <c r="AI16" s="607"/>
      <c r="AJ16" s="595" t="str">
        <f>IF(ISNA(VLOOKUP(A16,入力シート!$B$42:$BD$59,47,FALSE)),"",VLOOKUP(A16,入力シート!$B$42:$BD$59,47,FALSE))</f>
        <v/>
      </c>
      <c r="AK16" s="596"/>
      <c r="AL16" s="596"/>
      <c r="AM16" s="597"/>
      <c r="AN16" s="515" t="str">
        <f>IF(ISNA(VLOOKUP(A16,入力シート!$B$42:$V$59,12,FALSE)),"",VLOOKUP(A16,入力シート!$B$42:$V$59,12,FALSE))</f>
        <v/>
      </c>
      <c r="AO16" s="516"/>
      <c r="AP16" s="516"/>
      <c r="AQ16" s="516"/>
      <c r="AR16" s="517"/>
      <c r="AS16" s="515" t="str">
        <f>IF(ISNA(VLOOKUP($A16,入力シート!$B$42:$V$59,17,FALSE)),"",VLOOKUP($A16,入力シート!$B$42:$V$59,17,FALSE))</f>
        <v/>
      </c>
      <c r="AT16" s="516"/>
      <c r="AU16" s="516"/>
      <c r="AV16" s="516"/>
      <c r="AW16" s="517"/>
      <c r="AX16" s="509"/>
      <c r="AY16" s="510"/>
      <c r="AZ16" s="510"/>
      <c r="BA16" s="601"/>
    </row>
    <row r="17" spans="1:53" s="37" customFormat="1" ht="13.5" customHeight="1">
      <c r="A17" s="37">
        <v>9</v>
      </c>
      <c r="C17" s="38"/>
      <c r="D17" s="510" t="str">
        <f>IF(ISNA(VLOOKUP(A17,入力シート!$B$42:$L$59,3,FALSE)),"",VLOOKUP(A17,入力シート!$B$42:$L$59,3,FALSE))</f>
        <v/>
      </c>
      <c r="E17" s="510"/>
      <c r="F17" s="510"/>
      <c r="G17" s="510"/>
      <c r="H17" s="510"/>
      <c r="I17" s="510"/>
      <c r="J17" s="510"/>
      <c r="K17" s="510"/>
      <c r="L17" s="511"/>
      <c r="M17" s="586" t="str">
        <f>IF(ISNA(VLOOKUP(A17,入力シート!$B$42:$BD$59,53,FALSE)),"",VLOOKUP(A17,入力シート!$B$42:$BD$59,53,FALSE))</f>
        <v/>
      </c>
      <c r="N17" s="587"/>
      <c r="O17" s="587"/>
      <c r="P17" s="588"/>
      <c r="Q17" s="589" t="str">
        <f>IF(ISNA(VLOOKUP(A17,入力シート!$B$42:$BD$59,50,FALSE)),"",VLOOKUP(A17,入力シート!$B$42:$BD$59,50,FALSE))</f>
        <v/>
      </c>
      <c r="R17" s="590"/>
      <c r="S17" s="590"/>
      <c r="T17" s="590"/>
      <c r="U17" s="37" t="str">
        <f t="shared" si="0"/>
        <v/>
      </c>
      <c r="V17" s="552" t="str">
        <f>IF(ISNA(VLOOKUP(A17,入力シート!$B$42:$BF$59,56,FALSE)),"",VLOOKUP(A17,入力シート!$B$42:$BF$59,56,FALSE))</f>
        <v/>
      </c>
      <c r="W17" s="591"/>
      <c r="X17" s="592" t="str">
        <f>IF(U17="","",入力シート!AU72)</f>
        <v/>
      </c>
      <c r="Y17" s="593"/>
      <c r="Z17" s="593"/>
      <c r="AA17" s="594"/>
      <c r="AB17" s="605"/>
      <c r="AC17" s="606"/>
      <c r="AD17" s="606"/>
      <c r="AE17" s="607"/>
      <c r="AF17" s="605"/>
      <c r="AG17" s="606"/>
      <c r="AH17" s="606"/>
      <c r="AI17" s="607"/>
      <c r="AJ17" s="595" t="str">
        <f>IF(ISNA(VLOOKUP(A17,入力シート!$B$42:$BD$59,47,FALSE)),"",VLOOKUP(A17,入力シート!$B$42:$BD$59,47,FALSE))</f>
        <v/>
      </c>
      <c r="AK17" s="596"/>
      <c r="AL17" s="596"/>
      <c r="AM17" s="597"/>
      <c r="AN17" s="515" t="str">
        <f>IF(ISNA(VLOOKUP(A17,入力シート!$B$42:$V$59,12,FALSE)),"",VLOOKUP(A17,入力シート!$B$42:$V$59,12,FALSE))</f>
        <v/>
      </c>
      <c r="AO17" s="516"/>
      <c r="AP17" s="516"/>
      <c r="AQ17" s="516"/>
      <c r="AR17" s="517"/>
      <c r="AS17" s="515" t="str">
        <f>IF(ISNA(VLOOKUP($A17,入力シート!$B$42:$V$59,17,FALSE)),"",VLOOKUP($A17,入力シート!$B$42:$V$59,17,FALSE))</f>
        <v/>
      </c>
      <c r="AT17" s="516"/>
      <c r="AU17" s="516"/>
      <c r="AV17" s="516"/>
      <c r="AW17" s="517"/>
      <c r="AX17" s="509"/>
      <c r="AY17" s="510"/>
      <c r="AZ17" s="510"/>
      <c r="BA17" s="601"/>
    </row>
    <row r="18" spans="1:53" s="37" customFormat="1" ht="13.5" customHeight="1" thickBot="1">
      <c r="A18" s="37">
        <v>10</v>
      </c>
      <c r="C18" s="38"/>
      <c r="D18" s="510" t="str">
        <f>IF(ISNA(VLOOKUP(A18,入力シート!$B$42:$L$59,3,FALSE)),"",VLOOKUP(A18,入力シート!$B$42:$L$59,3,FALSE))</f>
        <v/>
      </c>
      <c r="E18" s="510"/>
      <c r="F18" s="510"/>
      <c r="G18" s="510"/>
      <c r="H18" s="510"/>
      <c r="I18" s="510"/>
      <c r="J18" s="510"/>
      <c r="K18" s="510"/>
      <c r="L18" s="511"/>
      <c r="M18" s="586" t="str">
        <f>IF(ISNA(VLOOKUP(A18,入力シート!$B$42:$BD$59,53,FALSE)),"",VLOOKUP(A18,入力シート!$B$42:$BD$59,53,FALSE))</f>
        <v/>
      </c>
      <c r="N18" s="587"/>
      <c r="O18" s="587"/>
      <c r="P18" s="588"/>
      <c r="Q18" s="589" t="str">
        <f>IF(ISNA(VLOOKUP(A18,入力シート!$B$42:$BD$59,50,FALSE)),"",VLOOKUP(A18,入力シート!$B$42:$BD$59,50,FALSE))</f>
        <v/>
      </c>
      <c r="R18" s="590"/>
      <c r="S18" s="590"/>
      <c r="T18" s="590"/>
      <c r="U18" s="37" t="str">
        <f t="shared" si="0"/>
        <v/>
      </c>
      <c r="V18" s="552" t="str">
        <f>IF(ISNA(VLOOKUP(A18,入力シート!$B$42:$BF$59,56,FALSE)),"",VLOOKUP(A18,入力シート!$B$42:$BF$59,56,FALSE))</f>
        <v/>
      </c>
      <c r="W18" s="591"/>
      <c r="X18" s="592" t="str">
        <f>IF(U18="","",入力シート!AU73)</f>
        <v/>
      </c>
      <c r="Y18" s="593"/>
      <c r="Z18" s="593"/>
      <c r="AA18" s="594"/>
      <c r="AB18" s="605"/>
      <c r="AC18" s="606"/>
      <c r="AD18" s="606"/>
      <c r="AE18" s="607"/>
      <c r="AF18" s="605"/>
      <c r="AG18" s="606"/>
      <c r="AH18" s="606"/>
      <c r="AI18" s="607"/>
      <c r="AJ18" s="595" t="str">
        <f>IF(ISNA(VLOOKUP(A18,入力シート!$B$42:$BD$59,47,FALSE)),"",VLOOKUP(A18,入力シート!$B$42:$BD$59,47,FALSE))</f>
        <v/>
      </c>
      <c r="AK18" s="596"/>
      <c r="AL18" s="596"/>
      <c r="AM18" s="597"/>
      <c r="AN18" s="598" t="str">
        <f>IF(ISNA(VLOOKUP(A18,入力シート!$B$42:$V$59,12,FALSE)),"",VLOOKUP(A18,入力シート!$B$42:$V$59,12,FALSE))</f>
        <v/>
      </c>
      <c r="AO18" s="598"/>
      <c r="AP18" s="598"/>
      <c r="AQ18" s="598"/>
      <c r="AR18" s="598"/>
      <c r="AS18" s="598" t="str">
        <f>IF(ISNA(VLOOKUP($A18,入力シート!$B$42:$V$59,17,FALSE)),"",VLOOKUP($A18,入力シート!$B$42:$V$59,17,FALSE))</f>
        <v/>
      </c>
      <c r="AT18" s="598"/>
      <c r="AU18" s="598"/>
      <c r="AV18" s="598"/>
      <c r="AW18" s="598"/>
      <c r="AX18" s="599"/>
      <c r="AY18" s="599"/>
      <c r="AZ18" s="599"/>
      <c r="BA18" s="600"/>
    </row>
    <row r="19" spans="1:53" s="37" customFormat="1" ht="13.5" customHeight="1" thickTop="1" thickBot="1">
      <c r="C19" s="569" t="s">
        <v>255</v>
      </c>
      <c r="D19" s="570"/>
      <c r="E19" s="570"/>
      <c r="F19" s="570"/>
      <c r="G19" s="570"/>
      <c r="H19" s="570"/>
      <c r="I19" s="570"/>
      <c r="J19" s="570"/>
      <c r="K19" s="570"/>
      <c r="L19" s="571"/>
      <c r="M19" s="572">
        <f>SUM(M9:P18)</f>
        <v>0</v>
      </c>
      <c r="N19" s="573"/>
      <c r="O19" s="573"/>
      <c r="P19" s="574"/>
      <c r="Q19" s="575"/>
      <c r="R19" s="576"/>
      <c r="S19" s="576"/>
      <c r="T19" s="576"/>
      <c r="U19" s="576"/>
      <c r="V19" s="576"/>
      <c r="W19" s="577"/>
      <c r="X19" s="578">
        <f>IF(SUM(X9:AA18)&gt;入力シート!AS12,入力シート!AS12,SUM(X9:AA18))</f>
        <v>0</v>
      </c>
      <c r="Y19" s="579"/>
      <c r="Z19" s="579"/>
      <c r="AA19" s="580"/>
      <c r="AB19" s="581">
        <f>M19-X19-AF19</f>
        <v>0</v>
      </c>
      <c r="AC19" s="582"/>
      <c r="AD19" s="582"/>
      <c r="AE19" s="583"/>
      <c r="AF19" s="581">
        <f>入力シート!T12</f>
        <v>0</v>
      </c>
      <c r="AG19" s="582"/>
      <c r="AH19" s="582"/>
      <c r="AI19" s="583"/>
      <c r="AJ19" s="584"/>
      <c r="AK19" s="582"/>
      <c r="AL19" s="582"/>
      <c r="AM19" s="583"/>
      <c r="AN19" s="39"/>
      <c r="AO19" s="39"/>
      <c r="AP19" s="39"/>
      <c r="AQ19" s="39"/>
      <c r="AR19" s="39"/>
      <c r="AS19" s="39"/>
      <c r="AT19" s="39"/>
      <c r="AU19" s="39"/>
      <c r="AV19" s="39"/>
      <c r="AW19" s="39"/>
      <c r="AX19" s="39"/>
      <c r="AY19" s="39"/>
      <c r="AZ19" s="39"/>
      <c r="BA19" s="40"/>
    </row>
    <row r="20" spans="1:53" s="37" customFormat="1" ht="4.5" customHeight="1">
      <c r="C20" s="41"/>
      <c r="D20" s="41"/>
      <c r="E20" s="41"/>
      <c r="F20" s="41"/>
      <c r="G20" s="41"/>
      <c r="H20" s="41"/>
      <c r="I20" s="41"/>
      <c r="J20" s="41"/>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row>
    <row r="21" spans="1:53" s="18" customFormat="1" ht="13.5" customHeight="1">
      <c r="B21" s="379" t="s">
        <v>256</v>
      </c>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row>
    <row r="22" spans="1:53" s="18" customFormat="1" ht="4.5" customHeight="1">
      <c r="B22" s="17"/>
    </row>
    <row r="23" spans="1:53" s="37" customFormat="1" ht="13.5" customHeight="1">
      <c r="C23" s="585" t="s">
        <v>117</v>
      </c>
      <c r="D23" s="585"/>
      <c r="E23" s="585"/>
      <c r="F23" s="585"/>
      <c r="G23" s="585"/>
      <c r="H23" s="585"/>
      <c r="I23" s="585"/>
      <c r="J23" s="585"/>
      <c r="K23" s="585"/>
      <c r="L23" s="585"/>
      <c r="M23" s="533" t="s">
        <v>118</v>
      </c>
      <c r="N23" s="533"/>
      <c r="O23" s="533"/>
      <c r="P23" s="533"/>
      <c r="Q23" s="533"/>
      <c r="R23" s="533" t="s">
        <v>119</v>
      </c>
      <c r="S23" s="533"/>
      <c r="T23" s="533"/>
      <c r="U23" s="533"/>
      <c r="V23" s="533"/>
      <c r="W23" s="533" t="s">
        <v>120</v>
      </c>
      <c r="X23" s="533"/>
      <c r="Y23" s="533" t="s">
        <v>121</v>
      </c>
      <c r="Z23" s="533"/>
      <c r="AA23" s="533"/>
      <c r="AB23" s="42"/>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row>
    <row r="24" spans="1:53" s="37" customFormat="1" ht="13.5" customHeight="1">
      <c r="B24" s="43">
        <v>1</v>
      </c>
      <c r="C24" s="565" t="str">
        <f>IF(ISNA(VLOOKUP(B24,入力シート!$A$64:$Z$73,2,FALSE)),"",VLOOKUP(B24,入力シート!$A$64:$Z$73,2,FALSE))</f>
        <v/>
      </c>
      <c r="D24" s="565"/>
      <c r="E24" s="565"/>
      <c r="F24" s="565"/>
      <c r="G24" s="565"/>
      <c r="H24" s="565"/>
      <c r="I24" s="565"/>
      <c r="J24" s="565"/>
      <c r="K24" s="565"/>
      <c r="L24" s="565"/>
      <c r="M24" s="566" t="str">
        <f>IF(ISNA(VLOOKUP(B24,入力シート!$A$64:$Z$73,12,FALSE)),"",VLOOKUP(B24,入力シート!$A$64:$Z$73,12,FALSE))&amp;""</f>
        <v/>
      </c>
      <c r="N24" s="566"/>
      <c r="O24" s="566"/>
      <c r="P24" s="566"/>
      <c r="Q24" s="566"/>
      <c r="R24" s="566" t="str">
        <f>IF(ISNA(VLOOKUP(B24,入力シート!$A$64:$Z$73,17,FALSE)),"",VLOOKUP(B24,入力シート!$A$64:$Z$73,17,FALSE))&amp;""</f>
        <v/>
      </c>
      <c r="S24" s="566"/>
      <c r="T24" s="566"/>
      <c r="U24" s="566"/>
      <c r="V24" s="566"/>
      <c r="W24" s="567" t="str">
        <f>IF(ISNA(VLOOKUP(B24,入力シート!$A$64:$Z$73,22,FALSE)),"",VLOOKUP(B24,入力シート!$A$64:$Z$73,22,FALSE))</f>
        <v/>
      </c>
      <c r="X24" s="567"/>
      <c r="Y24" s="568" t="str">
        <f>IF(ISNA(VLOOKUP(B24,入力シート!$A$64:$Z$73,24,FALSE)),"",VLOOKUP(B24,入力シート!$A$64:$Z$73,24,FALSE))</f>
        <v/>
      </c>
      <c r="Z24" s="568"/>
      <c r="AA24" s="568"/>
      <c r="AB24" s="43">
        <v>10</v>
      </c>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row>
    <row r="25" spans="1:53" s="37" customFormat="1" ht="13.5" customHeight="1">
      <c r="B25" s="43">
        <v>2</v>
      </c>
      <c r="C25" s="565" t="str">
        <f>IF(ISNA(VLOOKUP(B25,入力シート!$A$64:$Z$73,2,FALSE)),"",VLOOKUP(B25,入力シート!$A$64:$Z$73,2,FALSE))</f>
        <v/>
      </c>
      <c r="D25" s="565"/>
      <c r="E25" s="565"/>
      <c r="F25" s="565"/>
      <c r="G25" s="565"/>
      <c r="H25" s="565"/>
      <c r="I25" s="565"/>
      <c r="J25" s="565"/>
      <c r="K25" s="565"/>
      <c r="L25" s="565"/>
      <c r="M25" s="566" t="str">
        <f>IF(ISNA(VLOOKUP(B25,入力シート!$A$64:$Z$73,12,FALSE)),"",VLOOKUP(B25,入力シート!$A$64:$Z$73,12,FALSE))&amp;""</f>
        <v/>
      </c>
      <c r="N25" s="566"/>
      <c r="O25" s="566"/>
      <c r="P25" s="566"/>
      <c r="Q25" s="566"/>
      <c r="R25" s="566" t="str">
        <f>IF(ISNA(VLOOKUP(B25,入力シート!$A$64:$Z$73,17,FALSE)),"",VLOOKUP(B25,入力シート!$A$64:$Z$73,17,FALSE))&amp;""</f>
        <v/>
      </c>
      <c r="S25" s="566"/>
      <c r="T25" s="566"/>
      <c r="U25" s="566"/>
      <c r="V25" s="566"/>
      <c r="W25" s="567" t="str">
        <f>IF(ISNA(VLOOKUP(B25,入力シート!$A$64:$Z$73,22,FALSE)),"",VLOOKUP(B25,入力シート!$A$64:$Z$73,22,FALSE))</f>
        <v/>
      </c>
      <c r="X25" s="567"/>
      <c r="Y25" s="568" t="str">
        <f>IF(ISNA(VLOOKUP(B25,入力シート!$A$64:$Z$73,24,FALSE)),"",VLOOKUP(B25,入力シート!$A$64:$Z$73,24,FALSE))</f>
        <v/>
      </c>
      <c r="Z25" s="568"/>
      <c r="AA25" s="568"/>
      <c r="AB25" s="43">
        <v>11</v>
      </c>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3" s="37" customFormat="1" ht="13.5" customHeight="1">
      <c r="B26" s="43">
        <v>3</v>
      </c>
      <c r="C26" s="565" t="str">
        <f>IF(ISNA(VLOOKUP(B26,入力シート!$A$64:$Z$73,2,FALSE)),"",VLOOKUP(B26,入力シート!$A$64:$Z$73,2,FALSE))</f>
        <v/>
      </c>
      <c r="D26" s="565"/>
      <c r="E26" s="565"/>
      <c r="F26" s="565"/>
      <c r="G26" s="565"/>
      <c r="H26" s="565"/>
      <c r="I26" s="565"/>
      <c r="J26" s="565"/>
      <c r="K26" s="565"/>
      <c r="L26" s="565"/>
      <c r="M26" s="566" t="str">
        <f>IF(ISNA(VLOOKUP(B26,入力シート!$A$64:$Z$73,12,FALSE)),"",VLOOKUP(B26,入力シート!$A$64:$Z$73,12,FALSE))&amp;""</f>
        <v/>
      </c>
      <c r="N26" s="566"/>
      <c r="O26" s="566"/>
      <c r="P26" s="566"/>
      <c r="Q26" s="566"/>
      <c r="R26" s="566" t="str">
        <f>IF(ISNA(VLOOKUP(B26,入力シート!$A$64:$Z$73,17,FALSE)),"",VLOOKUP(B26,入力シート!$A$64:$Z$73,17,FALSE))&amp;""</f>
        <v/>
      </c>
      <c r="S26" s="566"/>
      <c r="T26" s="566"/>
      <c r="U26" s="566"/>
      <c r="V26" s="566"/>
      <c r="W26" s="567" t="str">
        <f>IF(ISNA(VLOOKUP(B26,入力シート!$A$64:$Z$73,22,FALSE)),"",VLOOKUP(B26,入力シート!$A$64:$Z$73,22,FALSE))</f>
        <v/>
      </c>
      <c r="X26" s="567"/>
      <c r="Y26" s="568" t="str">
        <f>IF(ISNA(VLOOKUP(B26,入力シート!$A$64:$Z$73,24,FALSE)),"",VLOOKUP(B26,入力シート!$A$64:$Z$73,24,FALSE))</f>
        <v/>
      </c>
      <c r="Z26" s="568"/>
      <c r="AA26" s="568"/>
      <c r="AB26" s="43">
        <v>12</v>
      </c>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row>
    <row r="27" spans="1:53" s="37" customFormat="1" ht="13.5" customHeight="1">
      <c r="B27" s="43">
        <v>4</v>
      </c>
      <c r="C27" s="565" t="str">
        <f>IF(ISNA(VLOOKUP(B27,入力シート!$A$64:$Z$73,2,FALSE)),"",VLOOKUP(B27,入力シート!$A$64:$Z$73,2,FALSE))</f>
        <v/>
      </c>
      <c r="D27" s="565"/>
      <c r="E27" s="565"/>
      <c r="F27" s="565"/>
      <c r="G27" s="565"/>
      <c r="H27" s="565"/>
      <c r="I27" s="565"/>
      <c r="J27" s="565"/>
      <c r="K27" s="565"/>
      <c r="L27" s="565"/>
      <c r="M27" s="566" t="str">
        <f>IF(ISNA(VLOOKUP(B27,入力シート!$A$64:$Z$73,12,FALSE)),"",VLOOKUP(B27,入力シート!$A$64:$Z$73,12,FALSE))&amp;""</f>
        <v/>
      </c>
      <c r="N27" s="566"/>
      <c r="O27" s="566"/>
      <c r="P27" s="566"/>
      <c r="Q27" s="566"/>
      <c r="R27" s="566" t="str">
        <f>IF(ISNA(VLOOKUP(B27,入力シート!$A$64:$Z$73,17,FALSE)),"",VLOOKUP(B27,入力シート!$A$64:$Z$73,17,FALSE))&amp;""</f>
        <v/>
      </c>
      <c r="S27" s="566"/>
      <c r="T27" s="566"/>
      <c r="U27" s="566"/>
      <c r="V27" s="566"/>
      <c r="W27" s="567" t="str">
        <f>IF(ISNA(VLOOKUP(B27,入力シート!$A$64:$Z$73,22,FALSE)),"",VLOOKUP(B27,入力シート!$A$64:$Z$73,22,FALSE))</f>
        <v/>
      </c>
      <c r="X27" s="567"/>
      <c r="Y27" s="568" t="str">
        <f>IF(ISNA(VLOOKUP(B27,入力シート!$A$64:$Z$73,24,FALSE)),"",VLOOKUP(B27,入力シート!$A$64:$Z$73,24,FALSE))</f>
        <v/>
      </c>
      <c r="Z27" s="568"/>
      <c r="AA27" s="568"/>
      <c r="AB27" s="43">
        <v>13</v>
      </c>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row>
    <row r="28" spans="1:53" s="37" customFormat="1" ht="13.5" customHeight="1">
      <c r="B28" s="43">
        <v>5</v>
      </c>
      <c r="C28" s="565" t="str">
        <f>IF(ISNA(VLOOKUP(B28,入力シート!$A$64:$Z$73,2,FALSE)),"",VLOOKUP(B28,入力シート!$A$64:$Z$73,2,FALSE))</f>
        <v/>
      </c>
      <c r="D28" s="565"/>
      <c r="E28" s="565"/>
      <c r="F28" s="565"/>
      <c r="G28" s="565"/>
      <c r="H28" s="565"/>
      <c r="I28" s="565"/>
      <c r="J28" s="565"/>
      <c r="K28" s="565"/>
      <c r="L28" s="565"/>
      <c r="M28" s="566" t="str">
        <f>IF(ISNA(VLOOKUP(B28,入力シート!$A$64:$Z$73,12,FALSE)),"",VLOOKUP(B28,入力シート!$A$64:$Z$73,12,FALSE))&amp;""</f>
        <v/>
      </c>
      <c r="N28" s="566"/>
      <c r="O28" s="566"/>
      <c r="P28" s="566"/>
      <c r="Q28" s="566"/>
      <c r="R28" s="566" t="str">
        <f>IF(ISNA(VLOOKUP(B28,入力シート!$A$64:$Z$73,17,FALSE)),"",VLOOKUP(B28,入力シート!$A$64:$Z$73,17,FALSE))&amp;""</f>
        <v/>
      </c>
      <c r="S28" s="566"/>
      <c r="T28" s="566"/>
      <c r="U28" s="566"/>
      <c r="V28" s="566"/>
      <c r="W28" s="567" t="str">
        <f>IF(ISNA(VLOOKUP(B28,入力シート!$A$64:$Z$73,22,FALSE)),"",VLOOKUP(B28,入力シート!$A$64:$Z$73,22,FALSE))</f>
        <v/>
      </c>
      <c r="X28" s="567"/>
      <c r="Y28" s="568" t="str">
        <f>IF(ISNA(VLOOKUP(B28,入力シート!$A$64:$Z$73,24,FALSE)),"",VLOOKUP(B28,入力シート!$A$64:$Z$73,24,FALSE))</f>
        <v/>
      </c>
      <c r="Z28" s="568"/>
      <c r="AA28" s="568"/>
      <c r="AB28" s="43">
        <v>14</v>
      </c>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row>
    <row r="29" spans="1:53" s="37" customFormat="1" ht="13.5" customHeight="1">
      <c r="B29" s="43">
        <v>6</v>
      </c>
      <c r="C29" s="565" t="str">
        <f>IF(ISNA(VLOOKUP(B29,入力シート!$A$64:$Z$73,2,FALSE)),"",VLOOKUP(B29,入力シート!$A$64:$Z$73,2,FALSE))</f>
        <v/>
      </c>
      <c r="D29" s="565"/>
      <c r="E29" s="565"/>
      <c r="F29" s="565"/>
      <c r="G29" s="565"/>
      <c r="H29" s="565"/>
      <c r="I29" s="565"/>
      <c r="J29" s="565"/>
      <c r="K29" s="565"/>
      <c r="L29" s="565"/>
      <c r="M29" s="566" t="str">
        <f>IF(ISNA(VLOOKUP(B29,入力シート!$A$64:$Z$73,12,FALSE)),"",VLOOKUP(B29,入力シート!$A$64:$Z$73,12,FALSE))&amp;""</f>
        <v/>
      </c>
      <c r="N29" s="566"/>
      <c r="O29" s="566"/>
      <c r="P29" s="566"/>
      <c r="Q29" s="566"/>
      <c r="R29" s="566" t="str">
        <f>IF(ISNA(VLOOKUP(B29,入力シート!$A$64:$Z$73,17,FALSE)),"",VLOOKUP(B29,入力シート!$A$64:$Z$73,17,FALSE))&amp;""</f>
        <v/>
      </c>
      <c r="S29" s="566"/>
      <c r="T29" s="566"/>
      <c r="U29" s="566"/>
      <c r="V29" s="566"/>
      <c r="W29" s="567" t="str">
        <f>IF(ISNA(VLOOKUP(B29,入力シート!$A$64:$Z$73,22,FALSE)),"",VLOOKUP(B29,入力シート!$A$64:$Z$73,22,FALSE))</f>
        <v/>
      </c>
      <c r="X29" s="567"/>
      <c r="Y29" s="568" t="str">
        <f>IF(ISNA(VLOOKUP(B29,入力シート!$A$64:$Z$73,24,FALSE)),"",VLOOKUP(B29,入力シート!$A$64:$Z$73,24,FALSE))</f>
        <v/>
      </c>
      <c r="Z29" s="568"/>
      <c r="AA29" s="568"/>
      <c r="AB29" s="43">
        <v>15</v>
      </c>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3" s="37" customFormat="1" ht="13.5" customHeight="1">
      <c r="B30" s="43">
        <v>7</v>
      </c>
      <c r="C30" s="565" t="str">
        <f>IF(ISNA(VLOOKUP(B30,入力シート!$A$64:$Z$73,2,FALSE)),"",VLOOKUP(B30,入力シート!$A$64:$Z$73,2,FALSE))</f>
        <v/>
      </c>
      <c r="D30" s="565"/>
      <c r="E30" s="565"/>
      <c r="F30" s="565"/>
      <c r="G30" s="565"/>
      <c r="H30" s="565"/>
      <c r="I30" s="565"/>
      <c r="J30" s="565"/>
      <c r="K30" s="565"/>
      <c r="L30" s="565"/>
      <c r="M30" s="566" t="str">
        <f>IF(ISNA(VLOOKUP(B30,入力シート!$A$64:$Z$73,12,FALSE)),"",VLOOKUP(B30,入力シート!$A$64:$Z$73,12,FALSE))&amp;""</f>
        <v/>
      </c>
      <c r="N30" s="566"/>
      <c r="O30" s="566"/>
      <c r="P30" s="566"/>
      <c r="Q30" s="566"/>
      <c r="R30" s="566" t="str">
        <f>IF(ISNA(VLOOKUP(B30,入力シート!$A$64:$Z$73,17,FALSE)),"",VLOOKUP(B30,入力シート!$A$64:$Z$73,17,FALSE))&amp;""</f>
        <v/>
      </c>
      <c r="S30" s="566"/>
      <c r="T30" s="566"/>
      <c r="U30" s="566"/>
      <c r="V30" s="566"/>
      <c r="W30" s="567" t="str">
        <f>IF(ISNA(VLOOKUP(B30,入力シート!$A$64:$Z$73,22,FALSE)),"",VLOOKUP(B30,入力シート!$A$64:$Z$73,22,FALSE))</f>
        <v/>
      </c>
      <c r="X30" s="567"/>
      <c r="Y30" s="568" t="str">
        <f>IF(ISNA(VLOOKUP(B30,入力シート!$A$64:$Z$73,24,FALSE)),"",VLOOKUP(B30,入力シート!$A$64:$Z$73,24,FALSE))</f>
        <v/>
      </c>
      <c r="Z30" s="568"/>
      <c r="AA30" s="568"/>
      <c r="AB30" s="43">
        <v>16</v>
      </c>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3" s="37" customFormat="1" ht="13.5" customHeight="1">
      <c r="B31" s="43">
        <v>8</v>
      </c>
      <c r="C31" s="565" t="str">
        <f>IF(ISNA(VLOOKUP(B31,入力シート!$A$64:$Z$73,2,FALSE)),"",VLOOKUP(B31,入力シート!$A$64:$Z$73,2,FALSE))</f>
        <v/>
      </c>
      <c r="D31" s="565"/>
      <c r="E31" s="565"/>
      <c r="F31" s="565"/>
      <c r="G31" s="565"/>
      <c r="H31" s="565"/>
      <c r="I31" s="565"/>
      <c r="J31" s="565"/>
      <c r="K31" s="565"/>
      <c r="L31" s="565"/>
      <c r="M31" s="566" t="str">
        <f>IF(ISNA(VLOOKUP(B31,入力シート!$A$64:$Z$73,12,FALSE)),"",VLOOKUP(B31,入力シート!$A$64:$Z$73,12,FALSE))&amp;""</f>
        <v/>
      </c>
      <c r="N31" s="566"/>
      <c r="O31" s="566"/>
      <c r="P31" s="566"/>
      <c r="Q31" s="566"/>
      <c r="R31" s="566" t="str">
        <f>IF(ISNA(VLOOKUP(B31,入力シート!$A$64:$Z$73,17,FALSE)),"",VLOOKUP(B31,入力シート!$A$64:$Z$73,17,FALSE))&amp;""</f>
        <v/>
      </c>
      <c r="S31" s="566"/>
      <c r="T31" s="566"/>
      <c r="U31" s="566"/>
      <c r="V31" s="566"/>
      <c r="W31" s="567" t="str">
        <f>IF(ISNA(VLOOKUP(B31,入力シート!$A$64:$Z$73,22,FALSE)),"",VLOOKUP(B31,入力シート!$A$64:$Z$73,22,FALSE))</f>
        <v/>
      </c>
      <c r="X31" s="567"/>
      <c r="Y31" s="568" t="str">
        <f>IF(ISNA(VLOOKUP(B31,入力シート!$A$64:$Z$73,24,FALSE)),"",VLOOKUP(B31,入力シート!$A$64:$Z$73,24,FALSE))</f>
        <v/>
      </c>
      <c r="Z31" s="568"/>
      <c r="AA31" s="568"/>
      <c r="AB31" s="43">
        <v>17</v>
      </c>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row>
    <row r="32" spans="1:53" s="37" customFormat="1" ht="13.5" customHeight="1">
      <c r="B32" s="43">
        <v>9</v>
      </c>
      <c r="C32" s="565" t="str">
        <f>IF(ISNA(VLOOKUP(B32,入力シート!$A$64:$Z$73,2,FALSE)),"",VLOOKUP(B32,入力シート!$A$64:$Z$73,2,FALSE))</f>
        <v/>
      </c>
      <c r="D32" s="565"/>
      <c r="E32" s="565"/>
      <c r="F32" s="565"/>
      <c r="G32" s="565"/>
      <c r="H32" s="565"/>
      <c r="I32" s="565"/>
      <c r="J32" s="565"/>
      <c r="K32" s="565"/>
      <c r="L32" s="565"/>
      <c r="M32" s="566" t="str">
        <f>IF(ISNA(VLOOKUP(B32,入力シート!$A$64:$Z$73,12,FALSE)),"",VLOOKUP(B32,入力シート!$A$64:$Z$73,12,FALSE))&amp;""</f>
        <v/>
      </c>
      <c r="N32" s="566"/>
      <c r="O32" s="566"/>
      <c r="P32" s="566"/>
      <c r="Q32" s="566"/>
      <c r="R32" s="566" t="str">
        <f>IF(ISNA(VLOOKUP(B32,入力シート!$A$64:$Z$73,17,FALSE)),"",VLOOKUP(B32,入力シート!$A$64:$Z$73,17,FALSE))&amp;""</f>
        <v/>
      </c>
      <c r="S32" s="566"/>
      <c r="T32" s="566"/>
      <c r="U32" s="566"/>
      <c r="V32" s="566"/>
      <c r="W32" s="567" t="str">
        <f>IF(ISNA(VLOOKUP(B32,入力シート!$A$64:$Z$73,22,FALSE)),"",VLOOKUP(B32,入力シート!$A$64:$Z$73,22,FALSE))</f>
        <v/>
      </c>
      <c r="X32" s="567"/>
      <c r="Y32" s="568" t="str">
        <f>IF(ISNA(VLOOKUP(B32,入力シート!$A$64:$Z$73,24,FALSE)),"",VLOOKUP(B32,入力シート!$A$64:$Z$73,24,FALSE))</f>
        <v/>
      </c>
      <c r="Z32" s="568"/>
      <c r="AA32" s="568"/>
      <c r="AB32" s="43">
        <v>18</v>
      </c>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row>
    <row r="33" spans="2:53" s="37" customFormat="1" ht="13.5" customHeight="1">
      <c r="B33" s="43">
        <v>10</v>
      </c>
      <c r="C33" s="565" t="str">
        <f>IF(ISNA(VLOOKUP(B33,入力シート!$A$64:$Z$73,2,FALSE)),"",VLOOKUP(B33,入力シート!$A$64:$Z$73,2,FALSE))</f>
        <v/>
      </c>
      <c r="D33" s="565"/>
      <c r="E33" s="565"/>
      <c r="F33" s="565"/>
      <c r="G33" s="565"/>
      <c r="H33" s="565"/>
      <c r="I33" s="565"/>
      <c r="J33" s="565"/>
      <c r="K33" s="565"/>
      <c r="L33" s="565"/>
      <c r="M33" s="566" t="str">
        <f>IF(ISNA(VLOOKUP(B33,入力シート!$A$64:$Z$73,12,FALSE)),"",VLOOKUP(B33,入力シート!$A$64:$Z$73,12,FALSE))&amp;""</f>
        <v/>
      </c>
      <c r="N33" s="566"/>
      <c r="O33" s="566"/>
      <c r="P33" s="566"/>
      <c r="Q33" s="566"/>
      <c r="R33" s="566" t="str">
        <f>IF(ISNA(VLOOKUP(B33,入力シート!$A$64:$Z$73,17,FALSE)),"",VLOOKUP(B33,入力シート!$A$64:$Z$73,17,FALSE))&amp;""</f>
        <v/>
      </c>
      <c r="S33" s="566"/>
      <c r="T33" s="566"/>
      <c r="U33" s="566"/>
      <c r="V33" s="566"/>
      <c r="W33" s="567" t="str">
        <f>IF(ISNA(VLOOKUP(B33,入力シート!$A$64:$Z$73,22,FALSE)),"",VLOOKUP(B33,入力シート!$A$64:$Z$73,22,FALSE))</f>
        <v/>
      </c>
      <c r="X33" s="567"/>
      <c r="Y33" s="568" t="str">
        <f>IF(ISNA(VLOOKUP(B33,入力シート!$A$64:$Z$73,24,FALSE)),"",VLOOKUP(B33,入力シート!$A$64:$Z$73,24,FALSE))</f>
        <v/>
      </c>
      <c r="Z33" s="568"/>
      <c r="AA33" s="568"/>
      <c r="AB33" s="43"/>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2:53" s="37" customFormat="1" ht="5.25" customHeight="1">
      <c r="C34" s="41"/>
      <c r="D34" s="41"/>
      <c r="E34" s="41"/>
      <c r="F34" s="41"/>
      <c r="G34" s="41"/>
      <c r="H34" s="41"/>
      <c r="I34" s="41"/>
      <c r="J34" s="41"/>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row>
    <row r="35" spans="2:53" s="18" customFormat="1" ht="15" customHeight="1">
      <c r="B35" s="17" t="s">
        <v>257</v>
      </c>
    </row>
    <row r="36" spans="2:53" s="18" customFormat="1" ht="4.5" customHeight="1">
      <c r="B36" s="17"/>
    </row>
    <row r="37" spans="2:53" ht="15" customHeight="1">
      <c r="C37" s="44"/>
      <c r="D37" s="564" t="s">
        <v>38</v>
      </c>
      <c r="E37" s="538"/>
      <c r="F37" s="539"/>
      <c r="G37" s="538" t="s">
        <v>39</v>
      </c>
      <c r="H37" s="538"/>
      <c r="I37" s="538"/>
      <c r="J37" s="539"/>
      <c r="K37" s="538" t="s">
        <v>40</v>
      </c>
      <c r="L37" s="538"/>
      <c r="M37" s="538"/>
      <c r="N37" s="539"/>
      <c r="O37" s="358" t="s">
        <v>41</v>
      </c>
      <c r="P37" s="357"/>
      <c r="Q37" s="358" t="s">
        <v>42</v>
      </c>
      <c r="R37" s="356"/>
      <c r="S37" s="357"/>
      <c r="T37" s="44"/>
      <c r="U37" s="564" t="s">
        <v>38</v>
      </c>
      <c r="V37" s="538"/>
      <c r="W37" s="539"/>
      <c r="X37" s="538" t="s">
        <v>39</v>
      </c>
      <c r="Y37" s="538"/>
      <c r="Z37" s="538"/>
      <c r="AA37" s="539"/>
      <c r="AB37" s="538" t="s">
        <v>40</v>
      </c>
      <c r="AC37" s="538"/>
      <c r="AD37" s="538"/>
      <c r="AE37" s="539"/>
      <c r="AF37" s="358" t="s">
        <v>41</v>
      </c>
      <c r="AG37" s="357"/>
      <c r="AH37" s="358" t="s">
        <v>42</v>
      </c>
      <c r="AI37" s="356"/>
      <c r="AJ37" s="359"/>
      <c r="AK37" s="45"/>
      <c r="AL37" s="46"/>
      <c r="AM37" s="46"/>
      <c r="AN37" s="46"/>
      <c r="AO37" s="46"/>
      <c r="AP37" s="46"/>
      <c r="AQ37" s="46"/>
      <c r="AR37" s="47"/>
      <c r="AS37" s="46"/>
      <c r="AT37" s="46"/>
      <c r="AU37" s="46"/>
      <c r="AV37" s="46"/>
      <c r="AW37" s="46"/>
      <c r="AX37" s="46"/>
      <c r="AY37" s="46"/>
      <c r="AZ37" s="46"/>
      <c r="BA37" s="48"/>
    </row>
    <row r="38" spans="2:53" ht="12.95" customHeight="1">
      <c r="C38" s="49">
        <v>1</v>
      </c>
      <c r="D38" s="548">
        <f>IF(ISNA(VLOOKUP(C38,入力シート!$B$16:$R$36,2,FALSE)),"",VLOOKUP(C38,入力シート!$B$16:$R$36,2,FALSE))</f>
        <v>0</v>
      </c>
      <c r="E38" s="549"/>
      <c r="F38" s="550"/>
      <c r="G38" s="548">
        <f>IF(ISNA(VLOOKUP($C38,入力シート!$B$16:$R$36,5,FALSE)),"",VLOOKUP($C38,入力シート!$B$16:$R$36,5,FALSE))</f>
        <v>0</v>
      </c>
      <c r="H38" s="549"/>
      <c r="I38" s="549"/>
      <c r="J38" s="550"/>
      <c r="K38" s="548">
        <f>IF(ISNA(VLOOKUP($C38,入力シート!$B$16:$R$36,9,FALSE)),"",VLOOKUP($C38,入力シート!$B$16:$R$36,9,FALSE))</f>
        <v>0</v>
      </c>
      <c r="L38" s="549"/>
      <c r="M38" s="549"/>
      <c r="N38" s="550"/>
      <c r="O38" s="448" t="str">
        <f>IF(ISNA(VLOOKUP($C38,入力シート!$B$16:$R$36,13,FALSE)),"",VLOOKUP($C38,入力シート!$B$16:$R$36,13,FALSE))</f>
        <v/>
      </c>
      <c r="P38" s="551"/>
      <c r="Q38" s="448" t="str">
        <f>IF(ISNA(VLOOKUP($C38,入力シート!$B$16:$R$36,15,FALSE)),"",VLOOKUP($C38,入力シート!$B$16:$R$36,15,FALSE))&amp;""</f>
        <v/>
      </c>
      <c r="R38" s="449"/>
      <c r="S38" s="540"/>
      <c r="T38" s="49">
        <v>11</v>
      </c>
      <c r="U38" s="548">
        <f>IF(ISNA(VLOOKUP(T38,入力シート!$B$16:$R$36,2,FALSE)),"",VLOOKUP(T38,入力シート!$B$16:$R$36,2,FALSE))</f>
        <v>0</v>
      </c>
      <c r="V38" s="549"/>
      <c r="W38" s="550"/>
      <c r="X38" s="548">
        <f>IF(ISNA(VLOOKUP($T38,入力シート!$B$16:$R$36,5,FALSE)),"",VLOOKUP($T38,入力シート!$B$16:$R$36,5,FALSE))</f>
        <v>0</v>
      </c>
      <c r="Y38" s="549"/>
      <c r="Z38" s="549"/>
      <c r="AA38" s="550"/>
      <c r="AB38" s="548">
        <f>IF(ISNA(VLOOKUP($T38,入力シート!$B$16:$R$36,9,FALSE)),"",VLOOKUP($T38,入力シート!$B$16:$R$36,9,FALSE))</f>
        <v>0</v>
      </c>
      <c r="AC38" s="549"/>
      <c r="AD38" s="549"/>
      <c r="AE38" s="550"/>
      <c r="AF38" s="448" t="str">
        <f>IF(ISNA(VLOOKUP($T38,入力シート!$B$16:$R$36,13,FALSE)),"",VLOOKUP($T38,入力シート!$B$16:$R$36,13,FALSE))</f>
        <v/>
      </c>
      <c r="AG38" s="551"/>
      <c r="AH38" s="448" t="str">
        <f>IF(ISNA(VLOOKUP($T38,入力シート!$B$16:$R$36,15,FALSE)),"",VLOOKUP($T38,入力シート!$B$16:$R$36,15,FALSE))&amp;""</f>
        <v/>
      </c>
      <c r="AI38" s="449"/>
      <c r="AJ38" s="540"/>
      <c r="AK38" s="559" t="s">
        <v>258</v>
      </c>
      <c r="AL38" s="560"/>
      <c r="AM38" s="560"/>
      <c r="AN38" s="560"/>
      <c r="AO38" s="560"/>
      <c r="AP38" s="560"/>
      <c r="AQ38" s="560"/>
      <c r="AR38" s="561"/>
      <c r="AS38" s="562">
        <f>入力シート!C37</f>
        <v>0</v>
      </c>
      <c r="AT38" s="563"/>
      <c r="AU38" s="563"/>
      <c r="AV38" s="563"/>
      <c r="AW38" s="563"/>
      <c r="AX38" s="563"/>
      <c r="AY38" s="563"/>
      <c r="AZ38" s="563"/>
      <c r="BA38" s="50" t="s">
        <v>259</v>
      </c>
    </row>
    <row r="39" spans="2:53" ht="12.95" customHeight="1">
      <c r="C39" s="49">
        <v>2</v>
      </c>
      <c r="D39" s="548">
        <f>IF(ISNA(VLOOKUP(C39,入力シート!$B$16:$R$36,2,FALSE)),"",VLOOKUP(C39,入力シート!$B$16:$R$36,2,FALSE))</f>
        <v>0</v>
      </c>
      <c r="E39" s="549"/>
      <c r="F39" s="550"/>
      <c r="G39" s="548">
        <f>IF(ISNA(VLOOKUP($C39,入力シート!$B$16:$R$36,5,FALSE)),"",VLOOKUP($C39,入力シート!$B$16:$R$36,5,FALSE))</f>
        <v>0</v>
      </c>
      <c r="H39" s="549"/>
      <c r="I39" s="549"/>
      <c r="J39" s="550"/>
      <c r="K39" s="548">
        <f>IF(ISNA(VLOOKUP($C39,入力シート!$B$16:$R$36,9,FALSE)),"",VLOOKUP($C39,入力シート!$B$16:$R$36,9,FALSE))</f>
        <v>0</v>
      </c>
      <c r="L39" s="549"/>
      <c r="M39" s="549"/>
      <c r="N39" s="550"/>
      <c r="O39" s="448" t="str">
        <f>IF(ISNA(VLOOKUP($C39,入力シート!$B$16:$R$36,13,FALSE)),"",VLOOKUP($C39,入力シート!$B$16:$R$36,13,FALSE))</f>
        <v/>
      </c>
      <c r="P39" s="551"/>
      <c r="Q39" s="448" t="str">
        <f>IF(ISNA(VLOOKUP($C39,入力シート!$B$16:$R$36,15,FALSE)),"",VLOOKUP($C39,入力シート!$B$16:$R$36,15,FALSE))&amp;""</f>
        <v/>
      </c>
      <c r="R39" s="449"/>
      <c r="S39" s="540"/>
      <c r="T39" s="49">
        <v>12</v>
      </c>
      <c r="U39" s="548">
        <f>IF(ISNA(VLOOKUP(T39,入力シート!$B$16:$R$36,2,FALSE)),"",VLOOKUP(T39,入力シート!$B$16:$R$36,2,FALSE))</f>
        <v>0</v>
      </c>
      <c r="V39" s="549"/>
      <c r="W39" s="550"/>
      <c r="X39" s="548">
        <f>IF(ISNA(VLOOKUP($T39,入力シート!$B$16:$R$36,5,FALSE)),"",VLOOKUP($T39,入力シート!$B$16:$R$36,5,FALSE))</f>
        <v>0</v>
      </c>
      <c r="Y39" s="549"/>
      <c r="Z39" s="549"/>
      <c r="AA39" s="550"/>
      <c r="AB39" s="548">
        <f>IF(ISNA(VLOOKUP($T39,入力シート!$B$16:$R$36,9,FALSE)),"",VLOOKUP($T39,入力シート!$B$16:$R$36,9,FALSE))</f>
        <v>0</v>
      </c>
      <c r="AC39" s="549"/>
      <c r="AD39" s="549"/>
      <c r="AE39" s="550"/>
      <c r="AF39" s="448" t="str">
        <f>IF(ISNA(VLOOKUP($T39,入力シート!$B$16:$R$36,13,FALSE)),"",VLOOKUP($T39,入力シート!$B$16:$R$36,13,FALSE))</f>
        <v/>
      </c>
      <c r="AG39" s="551"/>
      <c r="AH39" s="448" t="str">
        <f>IF(ISNA(VLOOKUP($T39,入力シート!$B$16:$R$36,15,FALSE)),"",VLOOKUP($T39,入力シート!$B$16:$R$36,15,FALSE))&amp;""</f>
        <v/>
      </c>
      <c r="AI39" s="449"/>
      <c r="AJ39" s="540"/>
      <c r="AK39" s="554" t="s">
        <v>260</v>
      </c>
      <c r="AL39" s="555"/>
      <c r="AM39" s="555"/>
      <c r="AN39" s="555"/>
      <c r="AO39" s="555"/>
      <c r="AP39" s="555"/>
      <c r="AQ39" s="555"/>
      <c r="AR39" s="556"/>
      <c r="AS39" s="557">
        <f>入力シート!N37</f>
        <v>0</v>
      </c>
      <c r="AT39" s="558"/>
      <c r="AU39" s="558"/>
      <c r="AV39" s="558"/>
      <c r="AW39" s="558"/>
      <c r="AX39" s="558"/>
      <c r="AY39" s="558"/>
      <c r="AZ39" s="558"/>
      <c r="BA39" s="50" t="s">
        <v>261</v>
      </c>
    </row>
    <row r="40" spans="2:53" ht="12.95" customHeight="1">
      <c r="C40" s="49">
        <v>3</v>
      </c>
      <c r="D40" s="548">
        <f>IF(ISNA(VLOOKUP(C40,入力シート!$B$16:$R$36,2,FALSE)),"",VLOOKUP(C40,入力シート!$B$16:$R$36,2,FALSE))</f>
        <v>0</v>
      </c>
      <c r="E40" s="549"/>
      <c r="F40" s="550"/>
      <c r="G40" s="548">
        <f>IF(ISNA(VLOOKUP($C40,入力シート!$B$16:$R$36,5,FALSE)),"",VLOOKUP($C40,入力シート!$B$16:$R$36,5,FALSE))</f>
        <v>0</v>
      </c>
      <c r="H40" s="549"/>
      <c r="I40" s="549"/>
      <c r="J40" s="550"/>
      <c r="K40" s="548">
        <f>IF(ISNA(VLOOKUP($C40,入力シート!$B$16:$R$36,9,FALSE)),"",VLOOKUP($C40,入力シート!$B$16:$R$36,9,FALSE))</f>
        <v>0</v>
      </c>
      <c r="L40" s="549"/>
      <c r="M40" s="549"/>
      <c r="N40" s="550"/>
      <c r="O40" s="448" t="str">
        <f>IF(ISNA(VLOOKUP($C40,入力シート!$B$16:$R$36,13,FALSE)),"",VLOOKUP($C40,入力シート!$B$16:$R$36,13,FALSE))</f>
        <v/>
      </c>
      <c r="P40" s="551"/>
      <c r="Q40" s="448" t="str">
        <f>IF(ISNA(VLOOKUP($C40,入力シート!$B$16:$R$36,15,FALSE)),"",VLOOKUP($C40,入力シート!$B$16:$R$36,15,FALSE))&amp;""</f>
        <v/>
      </c>
      <c r="R40" s="449"/>
      <c r="S40" s="540"/>
      <c r="T40" s="49">
        <v>13</v>
      </c>
      <c r="U40" s="548">
        <f>IF(ISNA(VLOOKUP(T40,入力シート!$B$16:$R$36,2,FALSE)),"",VLOOKUP(T40,入力シート!$B$16:$R$36,2,FALSE))</f>
        <v>0</v>
      </c>
      <c r="V40" s="549"/>
      <c r="W40" s="550"/>
      <c r="X40" s="548">
        <f>IF(ISNA(VLOOKUP($T40,入力シート!$B$16:$R$36,5,FALSE)),"",VLOOKUP($T40,入力シート!$B$16:$R$36,5,FALSE))</f>
        <v>0</v>
      </c>
      <c r="Y40" s="549"/>
      <c r="Z40" s="549"/>
      <c r="AA40" s="550"/>
      <c r="AB40" s="548">
        <f>IF(ISNA(VLOOKUP($T40,入力シート!$B$16:$R$36,9,FALSE)),"",VLOOKUP($T40,入力シート!$B$16:$R$36,9,FALSE))</f>
        <v>0</v>
      </c>
      <c r="AC40" s="549"/>
      <c r="AD40" s="549"/>
      <c r="AE40" s="550"/>
      <c r="AF40" s="448" t="str">
        <f>IF(ISNA(VLOOKUP($T40,入力シート!$B$16:$R$36,13,FALSE)),"",VLOOKUP($T40,入力シート!$B$16:$R$36,13,FALSE))</f>
        <v/>
      </c>
      <c r="AG40" s="551"/>
      <c r="AH40" s="448" t="str">
        <f>IF(ISNA(VLOOKUP($T40,入力シート!$B$16:$R$36,15,FALSE)),"",VLOOKUP($T40,入力シート!$B$16:$R$36,15,FALSE))&amp;""</f>
        <v/>
      </c>
      <c r="AI40" s="449"/>
      <c r="AJ40" s="540"/>
      <c r="AK40" s="554" t="s">
        <v>262</v>
      </c>
      <c r="AL40" s="555"/>
      <c r="AM40" s="555"/>
      <c r="AN40" s="555"/>
      <c r="AO40" s="555"/>
      <c r="AP40" s="555"/>
      <c r="AQ40" s="555"/>
      <c r="AR40" s="556"/>
      <c r="AS40" s="557">
        <f>入力シート!AF34</f>
        <v>0</v>
      </c>
      <c r="AT40" s="558"/>
      <c r="AU40" s="558"/>
      <c r="AV40" s="558"/>
      <c r="AW40" s="558"/>
      <c r="AX40" s="558"/>
      <c r="AY40" s="552" t="s">
        <v>263</v>
      </c>
      <c r="AZ40" s="552"/>
      <c r="BA40" s="553"/>
    </row>
    <row r="41" spans="2:53" ht="12.95" customHeight="1">
      <c r="C41" s="49">
        <v>4</v>
      </c>
      <c r="D41" s="548">
        <f>IF(ISNA(VLOOKUP(C41,入力シート!$B$16:$R$36,2,FALSE)),"",VLOOKUP(C41,入力シート!$B$16:$R$36,2,FALSE))</f>
        <v>0</v>
      </c>
      <c r="E41" s="549"/>
      <c r="F41" s="550"/>
      <c r="G41" s="548">
        <f>IF(ISNA(VLOOKUP($C41,入力シート!$B$16:$R$36,5,FALSE)),"",VLOOKUP($C41,入力シート!$B$16:$R$36,5,FALSE))</f>
        <v>0</v>
      </c>
      <c r="H41" s="549"/>
      <c r="I41" s="549"/>
      <c r="J41" s="550"/>
      <c r="K41" s="548">
        <f>IF(ISNA(VLOOKUP($C41,入力シート!$B$16:$R$36,9,FALSE)),"",VLOOKUP($C41,入力シート!$B$16:$R$36,9,FALSE))</f>
        <v>0</v>
      </c>
      <c r="L41" s="549"/>
      <c r="M41" s="549"/>
      <c r="N41" s="550"/>
      <c r="O41" s="448" t="str">
        <f>IF(ISNA(VLOOKUP($C41,入力シート!$B$16:$R$36,13,FALSE)),"",VLOOKUP($C41,入力シート!$B$16:$R$36,13,FALSE))</f>
        <v/>
      </c>
      <c r="P41" s="551"/>
      <c r="Q41" s="448" t="str">
        <f>IF(ISNA(VLOOKUP($C41,入力シート!$B$16:$R$36,15,FALSE)),"",VLOOKUP($C41,入力シート!$B$16:$R$36,15,FALSE))&amp;""</f>
        <v/>
      </c>
      <c r="R41" s="449"/>
      <c r="S41" s="540"/>
      <c r="T41" s="49">
        <v>14</v>
      </c>
      <c r="U41" s="548">
        <f>IF(ISNA(VLOOKUP(T41,入力シート!$B$16:$R$36,2,FALSE)),"",VLOOKUP(T41,入力シート!$B$16:$R$36,2,FALSE))</f>
        <v>0</v>
      </c>
      <c r="V41" s="549"/>
      <c r="W41" s="550"/>
      <c r="X41" s="548">
        <f>IF(ISNA(VLOOKUP($T41,入力シート!$B$16:$R$36,5,FALSE)),"",VLOOKUP($T41,入力シート!$B$16:$R$36,5,FALSE))</f>
        <v>0</v>
      </c>
      <c r="Y41" s="549"/>
      <c r="Z41" s="549"/>
      <c r="AA41" s="550"/>
      <c r="AB41" s="548">
        <f>IF(ISNA(VLOOKUP($T41,入力シート!$B$16:$R$36,9,FALSE)),"",VLOOKUP($T41,入力シート!$B$16:$R$36,9,FALSE))</f>
        <v>0</v>
      </c>
      <c r="AC41" s="549"/>
      <c r="AD41" s="549"/>
      <c r="AE41" s="550"/>
      <c r="AF41" s="448" t="str">
        <f>IF(ISNA(VLOOKUP($T41,入力シート!$B$16:$R$36,13,FALSE)),"",VLOOKUP($T41,入力シート!$B$16:$R$36,13,FALSE))</f>
        <v/>
      </c>
      <c r="AG41" s="551"/>
      <c r="AH41" s="448" t="str">
        <f>IF(ISNA(VLOOKUP($T41,入力シート!$B$16:$R$36,15,FALSE)),"",VLOOKUP($T41,入力シート!$B$16:$R$36,15,FALSE))&amp;""</f>
        <v/>
      </c>
      <c r="AI41" s="449"/>
      <c r="AJ41" s="540"/>
      <c r="AK41" s="51"/>
      <c r="AL41" s="42"/>
      <c r="AM41" s="42"/>
      <c r="AN41" s="42"/>
      <c r="AO41" s="42"/>
      <c r="AP41" s="42"/>
      <c r="AQ41" s="42"/>
      <c r="AR41" s="52"/>
      <c r="AS41" s="518" t="s">
        <v>264</v>
      </c>
      <c r="AT41" s="519"/>
      <c r="AU41" s="42"/>
      <c r="AV41" s="42"/>
      <c r="AW41" s="42"/>
      <c r="AX41" s="42"/>
      <c r="AY41" s="42"/>
      <c r="AZ41" s="42"/>
      <c r="BA41" s="50"/>
    </row>
    <row r="42" spans="2:53" ht="12.95" customHeight="1">
      <c r="C42" s="49">
        <v>5</v>
      </c>
      <c r="D42" s="548">
        <f>IF(ISNA(VLOOKUP(C42,入力シート!$B$16:$R$36,2,FALSE)),"",VLOOKUP(C42,入力シート!$B$16:$R$36,2,FALSE))</f>
        <v>0</v>
      </c>
      <c r="E42" s="549"/>
      <c r="F42" s="550"/>
      <c r="G42" s="548">
        <f>IF(ISNA(VLOOKUP($C42,入力シート!$B$16:$R$36,5,FALSE)),"",VLOOKUP($C42,入力シート!$B$16:$R$36,5,FALSE))</f>
        <v>0</v>
      </c>
      <c r="H42" s="549"/>
      <c r="I42" s="549"/>
      <c r="J42" s="550"/>
      <c r="K42" s="548">
        <f>IF(ISNA(VLOOKUP($C42,入力シート!$B$16:$R$36,9,FALSE)),"",VLOOKUP($C42,入力シート!$B$16:$R$36,9,FALSE))</f>
        <v>0</v>
      </c>
      <c r="L42" s="549"/>
      <c r="M42" s="549"/>
      <c r="N42" s="550"/>
      <c r="O42" s="448" t="str">
        <f>IF(ISNA(VLOOKUP($C42,入力シート!$B$16:$R$36,13,FALSE)),"",VLOOKUP($C42,入力シート!$B$16:$R$36,13,FALSE))</f>
        <v/>
      </c>
      <c r="P42" s="551"/>
      <c r="Q42" s="448" t="str">
        <f>IF(ISNA(VLOOKUP($C42,入力シート!$B$16:$R$36,15,FALSE)),"",VLOOKUP($C42,入力シート!$B$16:$R$36,15,FALSE))&amp;""</f>
        <v/>
      </c>
      <c r="R42" s="449"/>
      <c r="S42" s="540"/>
      <c r="T42" s="49">
        <v>15</v>
      </c>
      <c r="U42" s="548">
        <f>IF(ISNA(VLOOKUP(T42,入力シート!$B$16:$R$36,2,FALSE)),"",VLOOKUP(T42,入力シート!$B$16:$R$36,2,FALSE))</f>
        <v>0</v>
      </c>
      <c r="V42" s="549"/>
      <c r="W42" s="550"/>
      <c r="X42" s="548">
        <f>IF(ISNA(VLOOKUP($T42,入力シート!$B$16:$R$36,5,FALSE)),"",VLOOKUP($T42,入力シート!$B$16:$R$36,5,FALSE))</f>
        <v>0</v>
      </c>
      <c r="Y42" s="549"/>
      <c r="Z42" s="549"/>
      <c r="AA42" s="550"/>
      <c r="AB42" s="548">
        <f>IF(ISNA(VLOOKUP($T42,入力シート!$B$16:$R$36,9,FALSE)),"",VLOOKUP($T42,入力シート!$B$16:$R$36,9,FALSE))</f>
        <v>0</v>
      </c>
      <c r="AC42" s="549"/>
      <c r="AD42" s="549"/>
      <c r="AE42" s="550"/>
      <c r="AF42" s="448" t="str">
        <f>IF(ISNA(VLOOKUP($T42,入力シート!$B$16:$R$36,13,FALSE)),"",VLOOKUP($T42,入力シート!$B$16:$R$36,13,FALSE))</f>
        <v/>
      </c>
      <c r="AG42" s="551"/>
      <c r="AH42" s="448" t="str">
        <f>IF(ISNA(VLOOKUP($T42,入力シート!$B$16:$R$36,15,FALSE)),"",VLOOKUP($T42,入力シート!$B$16:$R$36,15,FALSE))&amp;""</f>
        <v/>
      </c>
      <c r="AI42" s="449"/>
      <c r="AJ42" s="540"/>
      <c r="AK42" s="51"/>
      <c r="AL42" s="42"/>
      <c r="AM42" s="42"/>
      <c r="AN42" s="42"/>
      <c r="AO42" s="42"/>
      <c r="AP42" s="42"/>
      <c r="AQ42" s="42"/>
      <c r="AR42" s="52"/>
      <c r="AS42" s="53"/>
      <c r="AT42" s="42"/>
      <c r="AU42" s="519" t="s">
        <v>56</v>
      </c>
      <c r="AV42" s="519"/>
      <c r="AW42" s="519"/>
      <c r="AX42" s="54">
        <f>入力シート!AF35</f>
        <v>0</v>
      </c>
      <c r="AY42" s="552" t="s">
        <v>263</v>
      </c>
      <c r="AZ42" s="552"/>
      <c r="BA42" s="553"/>
    </row>
    <row r="43" spans="2:53" ht="12.95" customHeight="1">
      <c r="C43" s="49">
        <v>6</v>
      </c>
      <c r="D43" s="548">
        <f>IF(ISNA(VLOOKUP(C43,入力シート!$B$16:$R$36,2,FALSE)),"",VLOOKUP(C43,入力シート!$B$16:$R$36,2,FALSE))</f>
        <v>0</v>
      </c>
      <c r="E43" s="549"/>
      <c r="F43" s="550"/>
      <c r="G43" s="548">
        <f>IF(ISNA(VLOOKUP($C43,入力シート!$B$16:$R$36,5,FALSE)),"",VLOOKUP($C43,入力シート!$B$16:$R$36,5,FALSE))</f>
        <v>0</v>
      </c>
      <c r="H43" s="549"/>
      <c r="I43" s="549"/>
      <c r="J43" s="550"/>
      <c r="K43" s="548">
        <f>IF(ISNA(VLOOKUP($C43,入力シート!$B$16:$R$36,9,FALSE)),"",VLOOKUP($C43,入力シート!$B$16:$R$36,9,FALSE))</f>
        <v>0</v>
      </c>
      <c r="L43" s="549"/>
      <c r="M43" s="549"/>
      <c r="N43" s="550"/>
      <c r="O43" s="448" t="str">
        <f>IF(ISNA(VLOOKUP($C43,入力シート!$B$16:$R$36,13,FALSE)),"",VLOOKUP($C43,入力シート!$B$16:$R$36,13,FALSE))</f>
        <v/>
      </c>
      <c r="P43" s="551"/>
      <c r="Q43" s="448" t="str">
        <f>IF(ISNA(VLOOKUP($C43,入力シート!$B$16:$R$36,15,FALSE)),"",VLOOKUP($C43,入力シート!$B$16:$R$36,15,FALSE))&amp;""</f>
        <v/>
      </c>
      <c r="R43" s="449"/>
      <c r="S43" s="540"/>
      <c r="T43" s="49">
        <v>16</v>
      </c>
      <c r="U43" s="548">
        <f>IF(ISNA(VLOOKUP(T43,入力シート!$B$16:$R$36,2,FALSE)),"",VLOOKUP(T43,入力シート!$B$16:$R$36,2,FALSE))</f>
        <v>0</v>
      </c>
      <c r="V43" s="549"/>
      <c r="W43" s="550"/>
      <c r="X43" s="548">
        <f>IF(ISNA(VLOOKUP($T43,入力シート!$B$16:$R$36,5,FALSE)),"",VLOOKUP($T43,入力シート!$B$16:$R$36,5,FALSE))</f>
        <v>0</v>
      </c>
      <c r="Y43" s="549"/>
      <c r="Z43" s="549"/>
      <c r="AA43" s="550"/>
      <c r="AB43" s="548">
        <f>IF(ISNA(VLOOKUP($T43,入力シート!$B$16:$R$36,9,FALSE)),"",VLOOKUP($T43,入力シート!$B$16:$R$36,9,FALSE))</f>
        <v>0</v>
      </c>
      <c r="AC43" s="549"/>
      <c r="AD43" s="549"/>
      <c r="AE43" s="550"/>
      <c r="AF43" s="448" t="str">
        <f>IF(ISNA(VLOOKUP($T43,入力シート!$B$16:$R$36,13,FALSE)),"",VLOOKUP($T43,入力シート!$B$16:$R$36,13,FALSE))</f>
        <v/>
      </c>
      <c r="AG43" s="551"/>
      <c r="AH43" s="448" t="str">
        <f>IF(ISNA(VLOOKUP($T43,入力シート!$B$16:$R$36,15,FALSE)),"",VLOOKUP($T43,入力シート!$B$16:$R$36,15,FALSE))&amp;""</f>
        <v/>
      </c>
      <c r="AI43" s="449"/>
      <c r="AJ43" s="540"/>
      <c r="AK43" s="51"/>
      <c r="AL43" s="42"/>
      <c r="AM43" s="42"/>
      <c r="AN43" s="42"/>
      <c r="AO43" s="42"/>
      <c r="AP43" s="42"/>
      <c r="AQ43" s="42"/>
      <c r="AR43" s="52"/>
      <c r="AS43" s="53"/>
      <c r="AT43" s="42"/>
      <c r="AU43" s="519" t="s">
        <v>57</v>
      </c>
      <c r="AV43" s="519"/>
      <c r="AW43" s="519"/>
      <c r="AX43" s="54">
        <f>入力シート!AF36</f>
        <v>0</v>
      </c>
      <c r="AY43" s="552" t="s">
        <v>263</v>
      </c>
      <c r="AZ43" s="552"/>
      <c r="BA43" s="553"/>
    </row>
    <row r="44" spans="2:53" ht="12.95" customHeight="1">
      <c r="C44" s="49">
        <v>7</v>
      </c>
      <c r="D44" s="548">
        <f>IF(ISNA(VLOOKUP(C44,入力シート!$B$16:$R$36,2,FALSE)),"",VLOOKUP(C44,入力シート!$B$16:$R$36,2,FALSE))</f>
        <v>0</v>
      </c>
      <c r="E44" s="549"/>
      <c r="F44" s="550"/>
      <c r="G44" s="548">
        <f>IF(ISNA(VLOOKUP($C44,入力シート!$B$16:$R$36,5,FALSE)),"",VLOOKUP($C44,入力シート!$B$16:$R$36,5,FALSE))</f>
        <v>0</v>
      </c>
      <c r="H44" s="549"/>
      <c r="I44" s="549"/>
      <c r="J44" s="550"/>
      <c r="K44" s="548">
        <f>IF(ISNA(VLOOKUP($C44,入力シート!$B$16:$R$36,9,FALSE)),"",VLOOKUP($C44,入力シート!$B$16:$R$36,9,FALSE))</f>
        <v>0</v>
      </c>
      <c r="L44" s="549"/>
      <c r="M44" s="549"/>
      <c r="N44" s="550"/>
      <c r="O44" s="448" t="str">
        <f>IF(ISNA(VLOOKUP($C44,入力シート!$B$16:$R$36,13,FALSE)),"",VLOOKUP($C44,入力シート!$B$16:$R$36,13,FALSE))</f>
        <v/>
      </c>
      <c r="P44" s="551"/>
      <c r="Q44" s="448" t="str">
        <f>IF(ISNA(VLOOKUP($C44,入力シート!$B$16:$R$36,15,FALSE)),"",VLOOKUP($C44,入力シート!$B$16:$R$36,15,FALSE))&amp;""</f>
        <v/>
      </c>
      <c r="R44" s="449"/>
      <c r="S44" s="540"/>
      <c r="T44" s="49">
        <v>17</v>
      </c>
      <c r="U44" s="548">
        <f>IF(ISNA(VLOOKUP(T44,入力シート!$B$16:$R$36,2,FALSE)),"",VLOOKUP(T44,入力シート!$B$16:$R$36,2,FALSE))</f>
        <v>0</v>
      </c>
      <c r="V44" s="549"/>
      <c r="W44" s="550"/>
      <c r="X44" s="548">
        <f>IF(ISNA(VLOOKUP($T44,入力シート!$B$16:$R$36,5,FALSE)),"",VLOOKUP($T44,入力シート!$B$16:$R$36,5,FALSE))</f>
        <v>0</v>
      </c>
      <c r="Y44" s="549"/>
      <c r="Z44" s="549"/>
      <c r="AA44" s="550"/>
      <c r="AB44" s="548">
        <f>IF(ISNA(VLOOKUP($T44,入力シート!$B$16:$R$36,9,FALSE)),"",VLOOKUP($T44,入力シート!$B$16:$R$36,9,FALSE))</f>
        <v>0</v>
      </c>
      <c r="AC44" s="549"/>
      <c r="AD44" s="549"/>
      <c r="AE44" s="550"/>
      <c r="AF44" s="448" t="str">
        <f>IF(ISNA(VLOOKUP($T44,入力シート!$B$16:$R$36,13,FALSE)),"",VLOOKUP($T44,入力シート!$B$16:$R$36,13,FALSE))</f>
        <v/>
      </c>
      <c r="AG44" s="551"/>
      <c r="AH44" s="448" t="str">
        <f>IF(ISNA(VLOOKUP($T44,入力シート!$B$16:$R$36,15,FALSE)),"",VLOOKUP($T44,入力シート!$B$16:$R$36,15,FALSE))&amp;""</f>
        <v/>
      </c>
      <c r="AI44" s="449"/>
      <c r="AJ44" s="540"/>
      <c r="AK44" s="51"/>
      <c r="AL44" s="42"/>
      <c r="AM44" s="42"/>
      <c r="AN44" s="42"/>
      <c r="AO44" s="42"/>
      <c r="AP44" s="42"/>
      <c r="AQ44" s="42"/>
      <c r="AR44" s="52"/>
      <c r="AS44" s="53"/>
      <c r="AT44" s="42"/>
      <c r="AU44" s="519" t="s">
        <v>52</v>
      </c>
      <c r="AV44" s="519"/>
      <c r="AW44" s="519"/>
      <c r="AX44" s="54">
        <f>入力シート!AF37</f>
        <v>0</v>
      </c>
      <c r="AY44" s="552" t="s">
        <v>263</v>
      </c>
      <c r="AZ44" s="552"/>
      <c r="BA44" s="553"/>
    </row>
    <row r="45" spans="2:53" ht="12.95" customHeight="1">
      <c r="C45" s="49">
        <v>8</v>
      </c>
      <c r="D45" s="548">
        <f>IF(ISNA(VLOOKUP(C45,入力シート!$B$16:$R$36,2,FALSE)),"",VLOOKUP(C45,入力シート!$B$16:$R$36,2,FALSE))</f>
        <v>0</v>
      </c>
      <c r="E45" s="549"/>
      <c r="F45" s="550"/>
      <c r="G45" s="548">
        <f>IF(ISNA(VLOOKUP($C45,入力シート!$B$16:$R$36,5,FALSE)),"",VLOOKUP($C45,入力シート!$B$16:$R$36,5,FALSE))</f>
        <v>0</v>
      </c>
      <c r="H45" s="549"/>
      <c r="I45" s="549"/>
      <c r="J45" s="550"/>
      <c r="K45" s="548">
        <f>IF(ISNA(VLOOKUP($C45,入力シート!$B$16:$R$36,9,FALSE)),"",VLOOKUP($C45,入力シート!$B$16:$R$36,9,FALSE))</f>
        <v>0</v>
      </c>
      <c r="L45" s="549"/>
      <c r="M45" s="549"/>
      <c r="N45" s="550"/>
      <c r="O45" s="448" t="str">
        <f>IF(ISNA(VLOOKUP($C45,入力シート!$B$16:$R$36,13,FALSE)),"",VLOOKUP($C45,入力シート!$B$16:$R$36,13,FALSE))</f>
        <v/>
      </c>
      <c r="P45" s="551"/>
      <c r="Q45" s="448" t="str">
        <f>IF(ISNA(VLOOKUP($C45,入力シート!$B$16:$R$36,15,FALSE)),"",VLOOKUP($C45,入力シート!$B$16:$R$36,15,FALSE))&amp;""</f>
        <v/>
      </c>
      <c r="R45" s="449"/>
      <c r="S45" s="540"/>
      <c r="T45" s="49">
        <v>18</v>
      </c>
      <c r="U45" s="548">
        <f>IF(ISNA(VLOOKUP(T45,入力シート!$B$16:$R$36,2,FALSE)),"",VLOOKUP(T45,入力シート!$B$16:$R$36,2,FALSE))</f>
        <v>0</v>
      </c>
      <c r="V45" s="549"/>
      <c r="W45" s="550"/>
      <c r="X45" s="548">
        <f>IF(ISNA(VLOOKUP($T45,入力シート!$B$16:$R$36,5,FALSE)),"",VLOOKUP($T45,入力シート!$B$16:$R$36,5,FALSE))</f>
        <v>0</v>
      </c>
      <c r="Y45" s="549"/>
      <c r="Z45" s="549"/>
      <c r="AA45" s="550"/>
      <c r="AB45" s="548">
        <f>IF(ISNA(VLOOKUP($T45,入力シート!$B$16:$R$36,9,FALSE)),"",VLOOKUP($T45,入力シート!$B$16:$R$36,9,FALSE))</f>
        <v>0</v>
      </c>
      <c r="AC45" s="549"/>
      <c r="AD45" s="549"/>
      <c r="AE45" s="550"/>
      <c r="AF45" s="448" t="str">
        <f>IF(ISNA(VLOOKUP($T45,入力シート!$B$16:$R$36,13,FALSE)),"",VLOOKUP($T45,入力シート!$B$16:$R$36,13,FALSE))</f>
        <v/>
      </c>
      <c r="AG45" s="551"/>
      <c r="AH45" s="448" t="str">
        <f>IF(ISNA(VLOOKUP($T45,入力シート!$B$16:$R$36,15,FALSE)),"",VLOOKUP($T45,入力シート!$B$16:$R$36,15,FALSE))&amp;""</f>
        <v/>
      </c>
      <c r="AI45" s="449"/>
      <c r="AJ45" s="540"/>
      <c r="AK45" s="51"/>
      <c r="AL45" s="42"/>
      <c r="AM45" s="42"/>
      <c r="AN45" s="42"/>
      <c r="AO45" s="42"/>
      <c r="AP45" s="42"/>
      <c r="AQ45" s="42"/>
      <c r="AR45" s="52"/>
      <c r="AS45" s="53"/>
      <c r="AT45" s="42"/>
      <c r="AU45" s="42"/>
      <c r="AV45" s="42"/>
      <c r="AW45" s="42"/>
      <c r="AX45" s="42"/>
      <c r="AY45" s="42"/>
      <c r="AZ45" s="42"/>
      <c r="BA45" s="50"/>
    </row>
    <row r="46" spans="2:53" ht="12.95" customHeight="1">
      <c r="C46" s="49">
        <v>9</v>
      </c>
      <c r="D46" s="548">
        <f>IF(ISNA(VLOOKUP(C46,入力シート!$B$16:$R$36,2,FALSE)),"",VLOOKUP(C46,入力シート!$B$16:$R$36,2,FALSE))</f>
        <v>0</v>
      </c>
      <c r="E46" s="549"/>
      <c r="F46" s="550"/>
      <c r="G46" s="548">
        <f>IF(ISNA(VLOOKUP($C46,入力シート!$B$16:$R$36,5,FALSE)),"",VLOOKUP($C46,入力シート!$B$16:$R$36,5,FALSE))</f>
        <v>0</v>
      </c>
      <c r="H46" s="549"/>
      <c r="I46" s="549"/>
      <c r="J46" s="550"/>
      <c r="K46" s="548">
        <f>IF(ISNA(VLOOKUP($C46,入力シート!$B$16:$R$36,9,FALSE)),"",VLOOKUP($C46,入力シート!$B$16:$R$36,9,FALSE))</f>
        <v>0</v>
      </c>
      <c r="L46" s="549"/>
      <c r="M46" s="549"/>
      <c r="N46" s="550"/>
      <c r="O46" s="448" t="str">
        <f>IF(ISNA(VLOOKUP($C46,入力シート!$B$16:$R$36,13,FALSE)),"",VLOOKUP($C46,入力シート!$B$16:$R$36,13,FALSE))</f>
        <v/>
      </c>
      <c r="P46" s="551"/>
      <c r="Q46" s="448" t="str">
        <f>IF(ISNA(VLOOKUP($C46,入力シート!$B$16:$R$36,15,FALSE)),"",VLOOKUP($C46,入力シート!$B$16:$R$36,15,FALSE))&amp;""</f>
        <v/>
      </c>
      <c r="R46" s="449"/>
      <c r="S46" s="540"/>
      <c r="T46" s="49">
        <v>19</v>
      </c>
      <c r="U46" s="548">
        <f>IF(ISNA(VLOOKUP(T46,入力シート!$B$16:$R$36,2,FALSE)),"",VLOOKUP(T46,入力シート!$B$16:$R$36,2,FALSE))</f>
        <v>0</v>
      </c>
      <c r="V46" s="549"/>
      <c r="W46" s="550"/>
      <c r="X46" s="548">
        <f>IF(ISNA(VLOOKUP($T46,入力シート!$B$16:$R$36,5,FALSE)),"",VLOOKUP($T46,入力シート!$B$16:$R$36,5,FALSE))</f>
        <v>0</v>
      </c>
      <c r="Y46" s="549"/>
      <c r="Z46" s="549"/>
      <c r="AA46" s="550"/>
      <c r="AB46" s="548">
        <f>IF(ISNA(VLOOKUP($T46,入力シート!$B$16:$R$36,9,FALSE)),"",VLOOKUP($T46,入力シート!$B$16:$R$36,9,FALSE))</f>
        <v>0</v>
      </c>
      <c r="AC46" s="549"/>
      <c r="AD46" s="549"/>
      <c r="AE46" s="550"/>
      <c r="AF46" s="448" t="str">
        <f>IF(ISNA(VLOOKUP($T46,入力シート!$B$16:$R$36,13,FALSE)),"",VLOOKUP($T46,入力シート!$B$16:$R$36,13,FALSE))</f>
        <v/>
      </c>
      <c r="AG46" s="551"/>
      <c r="AH46" s="448" t="str">
        <f>IF(ISNA(VLOOKUP($T46,入力シート!$B$16:$R$36,15,FALSE)),"",VLOOKUP($T46,入力シート!$B$16:$R$36,15,FALSE))&amp;""</f>
        <v/>
      </c>
      <c r="AI46" s="449"/>
      <c r="AJ46" s="540"/>
      <c r="AK46" s="51"/>
      <c r="AL46" s="42"/>
      <c r="AM46" s="42"/>
      <c r="AN46" s="42"/>
      <c r="AO46" s="42"/>
      <c r="AP46" s="42"/>
      <c r="AQ46" s="42"/>
      <c r="AR46" s="52"/>
      <c r="AS46" s="53"/>
      <c r="AT46" s="42"/>
      <c r="AU46" s="42"/>
      <c r="AV46" s="42"/>
      <c r="AW46" s="42"/>
      <c r="AX46" s="42"/>
      <c r="AY46" s="37"/>
      <c r="AZ46" s="37"/>
      <c r="BA46" s="50"/>
    </row>
    <row r="47" spans="2:53" ht="12.95" customHeight="1">
      <c r="C47" s="55">
        <v>10</v>
      </c>
      <c r="D47" s="541">
        <f>IF(ISNA(VLOOKUP(C47,入力シート!$B$16:$R$36,2,FALSE)),"",VLOOKUP(C47,入力シート!$B$16:$R$36,2,FALSE))</f>
        <v>0</v>
      </c>
      <c r="E47" s="542"/>
      <c r="F47" s="543"/>
      <c r="G47" s="541">
        <f>IF(ISNA(VLOOKUP($C47,入力シート!$B$16:$R$36,5,FALSE)),"",VLOOKUP($C47,入力シート!$B$16:$R$36,5,FALSE))</f>
        <v>0</v>
      </c>
      <c r="H47" s="542"/>
      <c r="I47" s="542"/>
      <c r="J47" s="543"/>
      <c r="K47" s="541">
        <f>IF(ISNA(VLOOKUP($C47,入力シート!$B$16:$R$36,9,FALSE)),"",VLOOKUP($C47,入力シート!$B$16:$R$36,9,FALSE))</f>
        <v>0</v>
      </c>
      <c r="L47" s="542"/>
      <c r="M47" s="542"/>
      <c r="N47" s="543"/>
      <c r="O47" s="544" t="str">
        <f>IF(ISNA(VLOOKUP($C47,入力シート!$B$16:$R$36,13,FALSE)),"",VLOOKUP($C47,入力シート!$B$16:$R$36,13,FALSE))</f>
        <v/>
      </c>
      <c r="P47" s="545"/>
      <c r="Q47" s="544" t="str">
        <f>IF(ISNA(VLOOKUP($C47,入力シート!$B$16:$R$36,15,FALSE)),"",VLOOKUP($C47,入力シート!$B$16:$R$36,15,FALSE))&amp;""</f>
        <v/>
      </c>
      <c r="R47" s="546"/>
      <c r="S47" s="547"/>
      <c r="T47" s="55">
        <v>20</v>
      </c>
      <c r="U47" s="541">
        <f>IF(ISNA(VLOOKUP(T47,入力シート!$B$16:$R$36,2,FALSE)),"",VLOOKUP(T47,入力シート!$B$16:$R$36,2,FALSE))</f>
        <v>0</v>
      </c>
      <c r="V47" s="542"/>
      <c r="W47" s="543"/>
      <c r="X47" s="541">
        <f>IF(ISNA(VLOOKUP($T47,入力シート!$B$16:$R$36,5,FALSE)),"",VLOOKUP($T47,入力シート!$B$16:$R$36,5,FALSE))</f>
        <v>0</v>
      </c>
      <c r="Y47" s="542"/>
      <c r="Z47" s="542"/>
      <c r="AA47" s="543"/>
      <c r="AB47" s="541">
        <f>IF(ISNA(VLOOKUP($T47,入力シート!$B$16:$R$36,9,FALSE)),"",VLOOKUP($T47,入力シート!$B$16:$R$36,9,FALSE))</f>
        <v>0</v>
      </c>
      <c r="AC47" s="542"/>
      <c r="AD47" s="542"/>
      <c r="AE47" s="543"/>
      <c r="AF47" s="544" t="str">
        <f>IF(ISNA(VLOOKUP($T47,入力シート!$B$16:$R$36,13,FALSE)),"",VLOOKUP($T47,入力シート!$B$16:$R$36,13,FALSE))</f>
        <v/>
      </c>
      <c r="AG47" s="545"/>
      <c r="AH47" s="544" t="str">
        <f>IF(ISNA(VLOOKUP($T47,入力シート!$B$16:$R$36,15,FALSE)),"",VLOOKUP($T47,入力シート!$B$16:$R$36,15,FALSE))&amp;""</f>
        <v/>
      </c>
      <c r="AI47" s="546"/>
      <c r="AJ47" s="547"/>
      <c r="AK47" s="39"/>
      <c r="AL47" s="39"/>
      <c r="AM47" s="39"/>
      <c r="AN47" s="39"/>
      <c r="AO47" s="39"/>
      <c r="AP47" s="39"/>
      <c r="AQ47" s="39"/>
      <c r="AR47" s="56"/>
      <c r="AS47" s="39"/>
      <c r="AT47" s="39"/>
      <c r="AU47" s="39"/>
      <c r="AV47" s="39"/>
      <c r="AW47" s="39"/>
      <c r="AX47" s="39"/>
      <c r="AY47" s="39"/>
      <c r="AZ47" s="39"/>
      <c r="BA47" s="57"/>
    </row>
    <row r="48" spans="2:53" s="37" customFormat="1" ht="5.25" customHeight="1">
      <c r="C48" s="41"/>
      <c r="D48" s="41"/>
      <c r="E48" s="41"/>
      <c r="F48" s="41"/>
      <c r="G48" s="41"/>
      <c r="H48" s="41"/>
      <c r="I48" s="41"/>
      <c r="J48" s="41"/>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row>
    <row r="49" spans="2:53" s="18" customFormat="1" ht="15" customHeight="1">
      <c r="B49" s="17" t="s">
        <v>265</v>
      </c>
    </row>
    <row r="50" spans="2:53" s="18" customFormat="1" ht="4.5" customHeight="1">
      <c r="B50" s="17"/>
    </row>
    <row r="51" spans="2:53" ht="15" customHeight="1">
      <c r="C51" s="537" t="s">
        <v>117</v>
      </c>
      <c r="D51" s="538"/>
      <c r="E51" s="538"/>
      <c r="F51" s="538"/>
      <c r="G51" s="538"/>
      <c r="H51" s="538"/>
      <c r="I51" s="538"/>
      <c r="J51" s="538"/>
      <c r="K51" s="538"/>
      <c r="L51" s="539"/>
      <c r="M51" s="358" t="s">
        <v>127</v>
      </c>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6"/>
      <c r="AM51" s="356"/>
      <c r="AN51" s="356"/>
      <c r="AO51" s="356"/>
      <c r="AP51" s="356"/>
      <c r="AQ51" s="356"/>
      <c r="AR51" s="356"/>
      <c r="AS51" s="356"/>
      <c r="AT51" s="356"/>
      <c r="AU51" s="356"/>
      <c r="AV51" s="356"/>
      <c r="AW51" s="356"/>
      <c r="AX51" s="356"/>
      <c r="AY51" s="356"/>
      <c r="AZ51" s="356"/>
      <c r="BA51" s="359"/>
    </row>
    <row r="52" spans="2:53" ht="12.95" customHeight="1">
      <c r="C52" s="415" t="str">
        <f>入力シート!B78</f>
        <v/>
      </c>
      <c r="D52" s="416"/>
      <c r="E52" s="416"/>
      <c r="F52" s="416"/>
      <c r="G52" s="416"/>
      <c r="H52" s="416"/>
      <c r="I52" s="416"/>
      <c r="J52" s="416"/>
      <c r="K52" s="416"/>
      <c r="L52" s="417"/>
      <c r="M52" s="448" t="s">
        <v>128</v>
      </c>
      <c r="N52" s="449"/>
      <c r="O52" s="449"/>
      <c r="P52" s="449"/>
      <c r="Q52" s="449"/>
      <c r="R52" s="449"/>
      <c r="S52" s="449"/>
      <c r="T52" s="449"/>
      <c r="U52" s="449"/>
      <c r="V52" s="449"/>
      <c r="W52" s="449"/>
      <c r="X52" s="448" t="str">
        <f>入力シート!W78&amp;""</f>
        <v/>
      </c>
      <c r="Y52" s="449"/>
      <c r="Z52" s="449"/>
      <c r="AA52" s="449"/>
      <c r="AB52" s="448" t="s">
        <v>130</v>
      </c>
      <c r="AC52" s="449"/>
      <c r="AD52" s="449"/>
      <c r="AE52" s="450" t="str">
        <f>入力シート!AD78&amp;""</f>
        <v/>
      </c>
      <c r="AF52" s="451"/>
      <c r="AG52" s="451"/>
      <c r="AH52" s="451"/>
      <c r="AI52" s="451"/>
      <c r="AJ52" s="451"/>
      <c r="AK52" s="451"/>
      <c r="AL52" s="451"/>
      <c r="AM52" s="451"/>
      <c r="AN52" s="451"/>
      <c r="AO52" s="451"/>
      <c r="AP52" s="451"/>
      <c r="AQ52" s="451"/>
      <c r="AR52" s="451"/>
      <c r="AS52" s="451"/>
      <c r="AT52" s="451"/>
      <c r="AU52" s="451"/>
      <c r="AV52" s="451"/>
      <c r="AW52" s="451"/>
      <c r="AX52" s="451"/>
      <c r="AY52" s="451"/>
      <c r="AZ52" s="451"/>
      <c r="BA52" s="452"/>
    </row>
    <row r="53" spans="2:53" ht="15" customHeight="1">
      <c r="C53" s="418"/>
      <c r="D53" s="419"/>
      <c r="E53" s="419"/>
      <c r="F53" s="419"/>
      <c r="G53" s="419"/>
      <c r="H53" s="419"/>
      <c r="I53" s="419"/>
      <c r="J53" s="419"/>
      <c r="K53" s="419"/>
      <c r="L53" s="420"/>
      <c r="M53" s="424" t="s">
        <v>266</v>
      </c>
      <c r="N53" s="425"/>
      <c r="O53" s="425"/>
      <c r="P53" s="425"/>
      <c r="Q53" s="426"/>
      <c r="R53" s="430" t="str">
        <f>入力シート!Q79&amp;""</f>
        <v/>
      </c>
      <c r="S53" s="431"/>
      <c r="T53" s="431"/>
      <c r="U53" s="432"/>
      <c r="V53" s="436" t="s">
        <v>133</v>
      </c>
      <c r="W53" s="437"/>
      <c r="X53" s="438"/>
      <c r="Y53" s="390" t="str">
        <f>入力シート!X79&amp;""</f>
        <v/>
      </c>
      <c r="Z53" s="391"/>
      <c r="AA53" s="392"/>
      <c r="AB53" s="396" t="s">
        <v>135</v>
      </c>
      <c r="AC53" s="397"/>
      <c r="AD53" s="398"/>
      <c r="AE53" s="442" t="str">
        <f>入力シート!AD79&amp;""</f>
        <v/>
      </c>
      <c r="AF53" s="443"/>
      <c r="AG53" s="443"/>
      <c r="AH53" s="443"/>
      <c r="AI53" s="443"/>
      <c r="AJ53" s="443"/>
      <c r="AK53" s="443"/>
      <c r="AL53" s="443"/>
      <c r="AM53" s="443"/>
      <c r="AN53" s="443"/>
      <c r="AO53" s="443"/>
      <c r="AP53" s="443"/>
      <c r="AQ53" s="443"/>
      <c r="AR53" s="443"/>
      <c r="AS53" s="443"/>
      <c r="AT53" s="443"/>
      <c r="AU53" s="443"/>
      <c r="AV53" s="443"/>
      <c r="AW53" s="443"/>
      <c r="AX53" s="443"/>
      <c r="AY53" s="443"/>
      <c r="AZ53" s="443"/>
      <c r="BA53" s="444"/>
    </row>
    <row r="54" spans="2:53" ht="15" customHeight="1">
      <c r="C54" s="421"/>
      <c r="D54" s="422"/>
      <c r="E54" s="422"/>
      <c r="F54" s="422"/>
      <c r="G54" s="422"/>
      <c r="H54" s="422"/>
      <c r="I54" s="422"/>
      <c r="J54" s="422"/>
      <c r="K54" s="422"/>
      <c r="L54" s="423"/>
      <c r="M54" s="427"/>
      <c r="N54" s="428"/>
      <c r="O54" s="428"/>
      <c r="P54" s="428"/>
      <c r="Q54" s="429"/>
      <c r="R54" s="433"/>
      <c r="S54" s="434"/>
      <c r="T54" s="434"/>
      <c r="U54" s="435"/>
      <c r="V54" s="439"/>
      <c r="W54" s="440"/>
      <c r="X54" s="441"/>
      <c r="Y54" s="393"/>
      <c r="Z54" s="394"/>
      <c r="AA54" s="395"/>
      <c r="AB54" s="399"/>
      <c r="AC54" s="400"/>
      <c r="AD54" s="401"/>
      <c r="AE54" s="445"/>
      <c r="AF54" s="446"/>
      <c r="AG54" s="446"/>
      <c r="AH54" s="446"/>
      <c r="AI54" s="446"/>
      <c r="AJ54" s="446"/>
      <c r="AK54" s="446"/>
      <c r="AL54" s="446"/>
      <c r="AM54" s="446"/>
      <c r="AN54" s="446"/>
      <c r="AO54" s="446"/>
      <c r="AP54" s="446"/>
      <c r="AQ54" s="446"/>
      <c r="AR54" s="446"/>
      <c r="AS54" s="446"/>
      <c r="AT54" s="446"/>
      <c r="AU54" s="446"/>
      <c r="AV54" s="446"/>
      <c r="AW54" s="446"/>
      <c r="AX54" s="446"/>
      <c r="AY54" s="446"/>
      <c r="AZ54" s="446"/>
      <c r="BA54" s="447"/>
    </row>
    <row r="55" spans="2:53" ht="12.95" customHeight="1">
      <c r="C55" s="415" t="str">
        <f>入力シート!B81</f>
        <v/>
      </c>
      <c r="D55" s="416"/>
      <c r="E55" s="416"/>
      <c r="F55" s="416"/>
      <c r="G55" s="416"/>
      <c r="H55" s="416"/>
      <c r="I55" s="416"/>
      <c r="J55" s="416"/>
      <c r="K55" s="416"/>
      <c r="L55" s="417"/>
      <c r="M55" s="448" t="s">
        <v>128</v>
      </c>
      <c r="N55" s="449"/>
      <c r="O55" s="449"/>
      <c r="P55" s="449"/>
      <c r="Q55" s="449"/>
      <c r="R55" s="449"/>
      <c r="S55" s="449"/>
      <c r="T55" s="449"/>
      <c r="U55" s="449"/>
      <c r="V55" s="449"/>
      <c r="W55" s="449"/>
      <c r="X55" s="448" t="str">
        <f>入力シート!W81&amp;""</f>
        <v/>
      </c>
      <c r="Y55" s="449"/>
      <c r="Z55" s="449"/>
      <c r="AA55" s="449"/>
      <c r="AB55" s="448" t="s">
        <v>130</v>
      </c>
      <c r="AC55" s="449"/>
      <c r="AD55" s="449"/>
      <c r="AE55" s="450" t="str">
        <f>入力シート!AD81&amp;""</f>
        <v/>
      </c>
      <c r="AF55" s="451"/>
      <c r="AG55" s="451"/>
      <c r="AH55" s="451"/>
      <c r="AI55" s="451"/>
      <c r="AJ55" s="451"/>
      <c r="AK55" s="451"/>
      <c r="AL55" s="451"/>
      <c r="AM55" s="451"/>
      <c r="AN55" s="451"/>
      <c r="AO55" s="451"/>
      <c r="AP55" s="451"/>
      <c r="AQ55" s="451"/>
      <c r="AR55" s="451"/>
      <c r="AS55" s="451"/>
      <c r="AT55" s="451"/>
      <c r="AU55" s="451"/>
      <c r="AV55" s="451"/>
      <c r="AW55" s="451"/>
      <c r="AX55" s="451"/>
      <c r="AY55" s="451"/>
      <c r="AZ55" s="451"/>
      <c r="BA55" s="452"/>
    </row>
    <row r="56" spans="2:53" ht="15" customHeight="1">
      <c r="C56" s="418"/>
      <c r="D56" s="419"/>
      <c r="E56" s="419"/>
      <c r="F56" s="419"/>
      <c r="G56" s="419"/>
      <c r="H56" s="419"/>
      <c r="I56" s="419"/>
      <c r="J56" s="419"/>
      <c r="K56" s="419"/>
      <c r="L56" s="420"/>
      <c r="M56" s="424" t="s">
        <v>267</v>
      </c>
      <c r="N56" s="425"/>
      <c r="O56" s="425"/>
      <c r="P56" s="425"/>
      <c r="Q56" s="426"/>
      <c r="R56" s="430" t="str">
        <f>入力シート!Q82&amp;""</f>
        <v/>
      </c>
      <c r="S56" s="431"/>
      <c r="T56" s="431"/>
      <c r="U56" s="432"/>
      <c r="V56" s="436" t="s">
        <v>133</v>
      </c>
      <c r="W56" s="437"/>
      <c r="X56" s="438"/>
      <c r="Y56" s="390" t="str">
        <f>入力シート!X82&amp;""</f>
        <v/>
      </c>
      <c r="Z56" s="391"/>
      <c r="AA56" s="392"/>
      <c r="AB56" s="396" t="s">
        <v>135</v>
      </c>
      <c r="AC56" s="397"/>
      <c r="AD56" s="398"/>
      <c r="AE56" s="442" t="str">
        <f>入力シート!AD82&amp;""</f>
        <v/>
      </c>
      <c r="AF56" s="443"/>
      <c r="AG56" s="443"/>
      <c r="AH56" s="443"/>
      <c r="AI56" s="443"/>
      <c r="AJ56" s="443"/>
      <c r="AK56" s="443"/>
      <c r="AL56" s="443"/>
      <c r="AM56" s="443"/>
      <c r="AN56" s="443"/>
      <c r="AO56" s="443"/>
      <c r="AP56" s="443"/>
      <c r="AQ56" s="443"/>
      <c r="AR56" s="443"/>
      <c r="AS56" s="443"/>
      <c r="AT56" s="443"/>
      <c r="AU56" s="443"/>
      <c r="AV56" s="443"/>
      <c r="AW56" s="443"/>
      <c r="AX56" s="443"/>
      <c r="AY56" s="443"/>
      <c r="AZ56" s="443"/>
      <c r="BA56" s="444"/>
    </row>
    <row r="57" spans="2:53" ht="15" customHeight="1">
      <c r="C57" s="421"/>
      <c r="D57" s="422"/>
      <c r="E57" s="422"/>
      <c r="F57" s="422"/>
      <c r="G57" s="422"/>
      <c r="H57" s="422"/>
      <c r="I57" s="422"/>
      <c r="J57" s="422"/>
      <c r="K57" s="422"/>
      <c r="L57" s="423"/>
      <c r="M57" s="427"/>
      <c r="N57" s="428"/>
      <c r="O57" s="428"/>
      <c r="P57" s="428"/>
      <c r="Q57" s="429"/>
      <c r="R57" s="433"/>
      <c r="S57" s="434"/>
      <c r="T57" s="434"/>
      <c r="U57" s="435"/>
      <c r="V57" s="439"/>
      <c r="W57" s="440"/>
      <c r="X57" s="441"/>
      <c r="Y57" s="393"/>
      <c r="Z57" s="394"/>
      <c r="AA57" s="395"/>
      <c r="AB57" s="399"/>
      <c r="AC57" s="400"/>
      <c r="AD57" s="401"/>
      <c r="AE57" s="445"/>
      <c r="AF57" s="446"/>
      <c r="AG57" s="446"/>
      <c r="AH57" s="446"/>
      <c r="AI57" s="446"/>
      <c r="AJ57" s="446"/>
      <c r="AK57" s="446"/>
      <c r="AL57" s="446"/>
      <c r="AM57" s="446"/>
      <c r="AN57" s="446"/>
      <c r="AO57" s="446"/>
      <c r="AP57" s="446"/>
      <c r="AQ57" s="446"/>
      <c r="AR57" s="446"/>
      <c r="AS57" s="446"/>
      <c r="AT57" s="446"/>
      <c r="AU57" s="446"/>
      <c r="AV57" s="446"/>
      <c r="AW57" s="446"/>
      <c r="AX57" s="446"/>
      <c r="AY57" s="446"/>
      <c r="AZ57" s="446"/>
      <c r="BA57" s="447"/>
    </row>
    <row r="58" spans="2:53" ht="12.95" customHeight="1">
      <c r="C58" s="415" t="str">
        <f>入力シート!B84</f>
        <v/>
      </c>
      <c r="D58" s="416"/>
      <c r="E58" s="416"/>
      <c r="F58" s="416"/>
      <c r="G58" s="416"/>
      <c r="H58" s="416"/>
      <c r="I58" s="416"/>
      <c r="J58" s="416"/>
      <c r="K58" s="416"/>
      <c r="L58" s="417"/>
      <c r="M58" s="448" t="s">
        <v>128</v>
      </c>
      <c r="N58" s="449"/>
      <c r="O58" s="449"/>
      <c r="P58" s="449"/>
      <c r="Q58" s="449"/>
      <c r="R58" s="449"/>
      <c r="S58" s="449"/>
      <c r="T58" s="449"/>
      <c r="U58" s="449"/>
      <c r="V58" s="449"/>
      <c r="W58" s="449"/>
      <c r="X58" s="448" t="str">
        <f>入力シート!W84&amp;""</f>
        <v/>
      </c>
      <c r="Y58" s="449"/>
      <c r="Z58" s="449"/>
      <c r="AA58" s="449"/>
      <c r="AB58" s="448" t="s">
        <v>130</v>
      </c>
      <c r="AC58" s="449"/>
      <c r="AD58" s="449"/>
      <c r="AE58" s="450" t="str">
        <f>入力シート!AD84&amp;""</f>
        <v/>
      </c>
      <c r="AF58" s="451"/>
      <c r="AG58" s="451"/>
      <c r="AH58" s="451"/>
      <c r="AI58" s="451"/>
      <c r="AJ58" s="451"/>
      <c r="AK58" s="451"/>
      <c r="AL58" s="451"/>
      <c r="AM58" s="451"/>
      <c r="AN58" s="451"/>
      <c r="AO58" s="451"/>
      <c r="AP58" s="451"/>
      <c r="AQ58" s="451"/>
      <c r="AR58" s="451"/>
      <c r="AS58" s="451"/>
      <c r="AT58" s="451"/>
      <c r="AU58" s="451"/>
      <c r="AV58" s="451"/>
      <c r="AW58" s="451"/>
      <c r="AX58" s="451"/>
      <c r="AY58" s="451"/>
      <c r="AZ58" s="451"/>
      <c r="BA58" s="452"/>
    </row>
    <row r="59" spans="2:53" ht="15" customHeight="1">
      <c r="C59" s="418"/>
      <c r="D59" s="419"/>
      <c r="E59" s="419"/>
      <c r="F59" s="419"/>
      <c r="G59" s="419"/>
      <c r="H59" s="419"/>
      <c r="I59" s="419"/>
      <c r="J59" s="419"/>
      <c r="K59" s="419"/>
      <c r="L59" s="420"/>
      <c r="M59" s="424" t="s">
        <v>267</v>
      </c>
      <c r="N59" s="425"/>
      <c r="O59" s="425"/>
      <c r="P59" s="425"/>
      <c r="Q59" s="426"/>
      <c r="R59" s="430" t="str">
        <f>入力シート!Q85&amp;""</f>
        <v/>
      </c>
      <c r="S59" s="431"/>
      <c r="T59" s="431"/>
      <c r="U59" s="432"/>
      <c r="V59" s="436" t="s">
        <v>133</v>
      </c>
      <c r="W59" s="437"/>
      <c r="X59" s="438"/>
      <c r="Y59" s="390" t="str">
        <f>入力シート!X85&amp;""</f>
        <v/>
      </c>
      <c r="Z59" s="391"/>
      <c r="AA59" s="392"/>
      <c r="AB59" s="396" t="s">
        <v>135</v>
      </c>
      <c r="AC59" s="397"/>
      <c r="AD59" s="398"/>
      <c r="AE59" s="442" t="str">
        <f>入力シート!AD85&amp;""</f>
        <v/>
      </c>
      <c r="AF59" s="443"/>
      <c r="AG59" s="443"/>
      <c r="AH59" s="443"/>
      <c r="AI59" s="443"/>
      <c r="AJ59" s="443"/>
      <c r="AK59" s="443"/>
      <c r="AL59" s="443"/>
      <c r="AM59" s="443"/>
      <c r="AN59" s="443"/>
      <c r="AO59" s="443"/>
      <c r="AP59" s="443"/>
      <c r="AQ59" s="443"/>
      <c r="AR59" s="443"/>
      <c r="AS59" s="443"/>
      <c r="AT59" s="443"/>
      <c r="AU59" s="443"/>
      <c r="AV59" s="443"/>
      <c r="AW59" s="443"/>
      <c r="AX59" s="443"/>
      <c r="AY59" s="443"/>
      <c r="AZ59" s="443"/>
      <c r="BA59" s="444"/>
    </row>
    <row r="60" spans="2:53" ht="15" customHeight="1">
      <c r="C60" s="421"/>
      <c r="D60" s="422"/>
      <c r="E60" s="422"/>
      <c r="F60" s="422"/>
      <c r="G60" s="422"/>
      <c r="H60" s="422"/>
      <c r="I60" s="422"/>
      <c r="J60" s="422"/>
      <c r="K60" s="422"/>
      <c r="L60" s="423"/>
      <c r="M60" s="427"/>
      <c r="N60" s="428"/>
      <c r="O60" s="428"/>
      <c r="P60" s="428"/>
      <c r="Q60" s="429"/>
      <c r="R60" s="433"/>
      <c r="S60" s="434"/>
      <c r="T60" s="434"/>
      <c r="U60" s="435"/>
      <c r="V60" s="439"/>
      <c r="W60" s="440"/>
      <c r="X60" s="441"/>
      <c r="Y60" s="393"/>
      <c r="Z60" s="394"/>
      <c r="AA60" s="395"/>
      <c r="AB60" s="399"/>
      <c r="AC60" s="400"/>
      <c r="AD60" s="401"/>
      <c r="AE60" s="445"/>
      <c r="AF60" s="446"/>
      <c r="AG60" s="446"/>
      <c r="AH60" s="446"/>
      <c r="AI60" s="446"/>
      <c r="AJ60" s="446"/>
      <c r="AK60" s="446"/>
      <c r="AL60" s="446"/>
      <c r="AM60" s="446"/>
      <c r="AN60" s="446"/>
      <c r="AO60" s="446"/>
      <c r="AP60" s="446"/>
      <c r="AQ60" s="446"/>
      <c r="AR60" s="446"/>
      <c r="AS60" s="446"/>
      <c r="AT60" s="446"/>
      <c r="AU60" s="446"/>
      <c r="AV60" s="446"/>
      <c r="AW60" s="446"/>
      <c r="AX60" s="446"/>
      <c r="AY60" s="446"/>
      <c r="AZ60" s="446"/>
      <c r="BA60" s="447"/>
    </row>
    <row r="61" spans="2:53" ht="12.95" customHeight="1">
      <c r="C61" s="415" t="str">
        <f>入力シート!B87</f>
        <v/>
      </c>
      <c r="D61" s="416"/>
      <c r="E61" s="416"/>
      <c r="F61" s="416"/>
      <c r="G61" s="416"/>
      <c r="H61" s="416"/>
      <c r="I61" s="416"/>
      <c r="J61" s="416"/>
      <c r="K61" s="416"/>
      <c r="L61" s="417"/>
      <c r="M61" s="448" t="s">
        <v>128</v>
      </c>
      <c r="N61" s="449"/>
      <c r="O61" s="449"/>
      <c r="P61" s="449"/>
      <c r="Q61" s="449"/>
      <c r="R61" s="449"/>
      <c r="S61" s="449"/>
      <c r="T61" s="449"/>
      <c r="U61" s="449"/>
      <c r="V61" s="449"/>
      <c r="W61" s="449"/>
      <c r="X61" s="448" t="str">
        <f>入力シート!W87&amp;""</f>
        <v/>
      </c>
      <c r="Y61" s="449"/>
      <c r="Z61" s="449"/>
      <c r="AA61" s="449"/>
      <c r="AB61" s="448" t="s">
        <v>130</v>
      </c>
      <c r="AC61" s="449"/>
      <c r="AD61" s="449"/>
      <c r="AE61" s="450" t="str">
        <f>入力シート!AD87&amp;""</f>
        <v/>
      </c>
      <c r="AF61" s="451"/>
      <c r="AG61" s="451"/>
      <c r="AH61" s="451"/>
      <c r="AI61" s="451"/>
      <c r="AJ61" s="451"/>
      <c r="AK61" s="451"/>
      <c r="AL61" s="451"/>
      <c r="AM61" s="451"/>
      <c r="AN61" s="451"/>
      <c r="AO61" s="451"/>
      <c r="AP61" s="451"/>
      <c r="AQ61" s="451"/>
      <c r="AR61" s="451"/>
      <c r="AS61" s="451"/>
      <c r="AT61" s="451"/>
      <c r="AU61" s="451"/>
      <c r="AV61" s="451"/>
      <c r="AW61" s="451"/>
      <c r="AX61" s="451"/>
      <c r="AY61" s="451"/>
      <c r="AZ61" s="451"/>
      <c r="BA61" s="452"/>
    </row>
    <row r="62" spans="2:53" ht="15" customHeight="1">
      <c r="C62" s="418"/>
      <c r="D62" s="419"/>
      <c r="E62" s="419"/>
      <c r="F62" s="419"/>
      <c r="G62" s="419"/>
      <c r="H62" s="419"/>
      <c r="I62" s="419"/>
      <c r="J62" s="419"/>
      <c r="K62" s="419"/>
      <c r="L62" s="420"/>
      <c r="M62" s="424" t="s">
        <v>267</v>
      </c>
      <c r="N62" s="425"/>
      <c r="O62" s="425"/>
      <c r="P62" s="425"/>
      <c r="Q62" s="426"/>
      <c r="R62" s="430" t="str">
        <f>入力シート!Q88&amp;""</f>
        <v/>
      </c>
      <c r="S62" s="431"/>
      <c r="T62" s="431"/>
      <c r="U62" s="432"/>
      <c r="V62" s="436" t="s">
        <v>133</v>
      </c>
      <c r="W62" s="437"/>
      <c r="X62" s="438"/>
      <c r="Y62" s="390" t="str">
        <f>入力シート!X88&amp;""</f>
        <v/>
      </c>
      <c r="Z62" s="391"/>
      <c r="AA62" s="392"/>
      <c r="AB62" s="396" t="s">
        <v>135</v>
      </c>
      <c r="AC62" s="397"/>
      <c r="AD62" s="398"/>
      <c r="AE62" s="442" t="str">
        <f>入力シート!AD88&amp;""</f>
        <v/>
      </c>
      <c r="AF62" s="443"/>
      <c r="AG62" s="443"/>
      <c r="AH62" s="443"/>
      <c r="AI62" s="443"/>
      <c r="AJ62" s="443"/>
      <c r="AK62" s="443"/>
      <c r="AL62" s="443"/>
      <c r="AM62" s="443"/>
      <c r="AN62" s="443"/>
      <c r="AO62" s="443"/>
      <c r="AP62" s="443"/>
      <c r="AQ62" s="443"/>
      <c r="AR62" s="443"/>
      <c r="AS62" s="443"/>
      <c r="AT62" s="443"/>
      <c r="AU62" s="443"/>
      <c r="AV62" s="443"/>
      <c r="AW62" s="443"/>
      <c r="AX62" s="443"/>
      <c r="AY62" s="443"/>
      <c r="AZ62" s="443"/>
      <c r="BA62" s="444"/>
    </row>
    <row r="63" spans="2:53" ht="15" customHeight="1">
      <c r="C63" s="421"/>
      <c r="D63" s="422"/>
      <c r="E63" s="422"/>
      <c r="F63" s="422"/>
      <c r="G63" s="422"/>
      <c r="H63" s="422"/>
      <c r="I63" s="422"/>
      <c r="J63" s="422"/>
      <c r="K63" s="422"/>
      <c r="L63" s="423"/>
      <c r="M63" s="427"/>
      <c r="N63" s="428"/>
      <c r="O63" s="428"/>
      <c r="P63" s="428"/>
      <c r="Q63" s="429"/>
      <c r="R63" s="433"/>
      <c r="S63" s="434"/>
      <c r="T63" s="434"/>
      <c r="U63" s="435"/>
      <c r="V63" s="439"/>
      <c r="W63" s="440"/>
      <c r="X63" s="441"/>
      <c r="Y63" s="393"/>
      <c r="Z63" s="394"/>
      <c r="AA63" s="395"/>
      <c r="AB63" s="399"/>
      <c r="AC63" s="400"/>
      <c r="AD63" s="401"/>
      <c r="AE63" s="445"/>
      <c r="AF63" s="446"/>
      <c r="AG63" s="446"/>
      <c r="AH63" s="446"/>
      <c r="AI63" s="446"/>
      <c r="AJ63" s="446"/>
      <c r="AK63" s="446"/>
      <c r="AL63" s="446"/>
      <c r="AM63" s="446"/>
      <c r="AN63" s="446"/>
      <c r="AO63" s="446"/>
      <c r="AP63" s="446"/>
      <c r="AQ63" s="446"/>
      <c r="AR63" s="446"/>
      <c r="AS63" s="446"/>
      <c r="AT63" s="446"/>
      <c r="AU63" s="446"/>
      <c r="AV63" s="446"/>
      <c r="AW63" s="446"/>
      <c r="AX63" s="446"/>
      <c r="AY63" s="446"/>
      <c r="AZ63" s="446"/>
      <c r="BA63" s="447"/>
    </row>
    <row r="64" spans="2:53" ht="12.95" customHeight="1">
      <c r="C64" s="415" t="str">
        <f>入力シート!B90</f>
        <v/>
      </c>
      <c r="D64" s="416"/>
      <c r="E64" s="416"/>
      <c r="F64" s="416"/>
      <c r="G64" s="416"/>
      <c r="H64" s="416"/>
      <c r="I64" s="416"/>
      <c r="J64" s="416"/>
      <c r="K64" s="416"/>
      <c r="L64" s="417"/>
      <c r="M64" s="448" t="s">
        <v>128</v>
      </c>
      <c r="N64" s="449"/>
      <c r="O64" s="449"/>
      <c r="P64" s="449"/>
      <c r="Q64" s="449"/>
      <c r="R64" s="449"/>
      <c r="S64" s="449"/>
      <c r="T64" s="449"/>
      <c r="U64" s="449"/>
      <c r="V64" s="449"/>
      <c r="W64" s="449"/>
      <c r="X64" s="448" t="str">
        <f>入力シート!W90&amp;""</f>
        <v/>
      </c>
      <c r="Y64" s="449"/>
      <c r="Z64" s="449"/>
      <c r="AA64" s="449"/>
      <c r="AB64" s="448" t="s">
        <v>130</v>
      </c>
      <c r="AC64" s="449"/>
      <c r="AD64" s="449"/>
      <c r="AE64" s="450" t="str">
        <f>入力シート!AD90&amp;""</f>
        <v/>
      </c>
      <c r="AF64" s="451"/>
      <c r="AG64" s="451"/>
      <c r="AH64" s="451"/>
      <c r="AI64" s="451"/>
      <c r="AJ64" s="451"/>
      <c r="AK64" s="451"/>
      <c r="AL64" s="451"/>
      <c r="AM64" s="451"/>
      <c r="AN64" s="451"/>
      <c r="AO64" s="451"/>
      <c r="AP64" s="451"/>
      <c r="AQ64" s="451"/>
      <c r="AR64" s="451"/>
      <c r="AS64" s="451"/>
      <c r="AT64" s="451"/>
      <c r="AU64" s="451"/>
      <c r="AV64" s="451"/>
      <c r="AW64" s="451"/>
      <c r="AX64" s="451"/>
      <c r="AY64" s="451"/>
      <c r="AZ64" s="451"/>
      <c r="BA64" s="452"/>
    </row>
    <row r="65" spans="3:53" ht="15" customHeight="1">
      <c r="C65" s="418"/>
      <c r="D65" s="419"/>
      <c r="E65" s="419"/>
      <c r="F65" s="419"/>
      <c r="G65" s="419"/>
      <c r="H65" s="419"/>
      <c r="I65" s="419"/>
      <c r="J65" s="419"/>
      <c r="K65" s="419"/>
      <c r="L65" s="420"/>
      <c r="M65" s="424" t="s">
        <v>267</v>
      </c>
      <c r="N65" s="425"/>
      <c r="O65" s="425"/>
      <c r="P65" s="425"/>
      <c r="Q65" s="426"/>
      <c r="R65" s="430" t="str">
        <f>入力シート!Q91&amp;""</f>
        <v/>
      </c>
      <c r="S65" s="431"/>
      <c r="T65" s="431"/>
      <c r="U65" s="432"/>
      <c r="V65" s="436" t="s">
        <v>133</v>
      </c>
      <c r="W65" s="437"/>
      <c r="X65" s="438"/>
      <c r="Y65" s="390" t="str">
        <f>入力シート!X91&amp;""</f>
        <v/>
      </c>
      <c r="Z65" s="391"/>
      <c r="AA65" s="392"/>
      <c r="AB65" s="396" t="s">
        <v>135</v>
      </c>
      <c r="AC65" s="397"/>
      <c r="AD65" s="398"/>
      <c r="AE65" s="442" t="str">
        <f>入力シート!AD91&amp;""</f>
        <v/>
      </c>
      <c r="AF65" s="443"/>
      <c r="AG65" s="443"/>
      <c r="AH65" s="443"/>
      <c r="AI65" s="443"/>
      <c r="AJ65" s="443"/>
      <c r="AK65" s="443"/>
      <c r="AL65" s="443"/>
      <c r="AM65" s="443"/>
      <c r="AN65" s="443"/>
      <c r="AO65" s="443"/>
      <c r="AP65" s="443"/>
      <c r="AQ65" s="443"/>
      <c r="AR65" s="443"/>
      <c r="AS65" s="443"/>
      <c r="AT65" s="443"/>
      <c r="AU65" s="443"/>
      <c r="AV65" s="443"/>
      <c r="AW65" s="443"/>
      <c r="AX65" s="443"/>
      <c r="AY65" s="443"/>
      <c r="AZ65" s="443"/>
      <c r="BA65" s="444"/>
    </row>
    <row r="66" spans="3:53" ht="15" customHeight="1">
      <c r="C66" s="421"/>
      <c r="D66" s="422"/>
      <c r="E66" s="422"/>
      <c r="F66" s="422"/>
      <c r="G66" s="422"/>
      <c r="H66" s="422"/>
      <c r="I66" s="422"/>
      <c r="J66" s="422"/>
      <c r="K66" s="422"/>
      <c r="L66" s="423"/>
      <c r="M66" s="427"/>
      <c r="N66" s="428"/>
      <c r="O66" s="428"/>
      <c r="P66" s="428"/>
      <c r="Q66" s="429"/>
      <c r="R66" s="433"/>
      <c r="S66" s="434"/>
      <c r="T66" s="434"/>
      <c r="U66" s="435"/>
      <c r="V66" s="439"/>
      <c r="W66" s="440"/>
      <c r="X66" s="441"/>
      <c r="Y66" s="393"/>
      <c r="Z66" s="394"/>
      <c r="AA66" s="395"/>
      <c r="AB66" s="399"/>
      <c r="AC66" s="400"/>
      <c r="AD66" s="401"/>
      <c r="AE66" s="445"/>
      <c r="AF66" s="446"/>
      <c r="AG66" s="446"/>
      <c r="AH66" s="446"/>
      <c r="AI66" s="446"/>
      <c r="AJ66" s="446"/>
      <c r="AK66" s="446"/>
      <c r="AL66" s="446"/>
      <c r="AM66" s="446"/>
      <c r="AN66" s="446"/>
      <c r="AO66" s="446"/>
      <c r="AP66" s="446"/>
      <c r="AQ66" s="446"/>
      <c r="AR66" s="446"/>
      <c r="AS66" s="446"/>
      <c r="AT66" s="446"/>
      <c r="AU66" s="446"/>
      <c r="AV66" s="446"/>
      <c r="AW66" s="446"/>
      <c r="AX66" s="446"/>
      <c r="AY66" s="446"/>
      <c r="AZ66" s="446"/>
      <c r="BA66" s="447"/>
    </row>
    <row r="67" spans="3:53" ht="12.95" customHeight="1">
      <c r="C67" s="415" t="str">
        <f>入力シート!B93</f>
        <v/>
      </c>
      <c r="D67" s="416"/>
      <c r="E67" s="416"/>
      <c r="F67" s="416"/>
      <c r="G67" s="416"/>
      <c r="H67" s="416"/>
      <c r="I67" s="416"/>
      <c r="J67" s="416"/>
      <c r="K67" s="416"/>
      <c r="L67" s="417"/>
      <c r="M67" s="448" t="s">
        <v>128</v>
      </c>
      <c r="N67" s="449"/>
      <c r="O67" s="449"/>
      <c r="P67" s="449"/>
      <c r="Q67" s="449"/>
      <c r="R67" s="449"/>
      <c r="S67" s="449"/>
      <c r="T67" s="449"/>
      <c r="U67" s="449"/>
      <c r="V67" s="449"/>
      <c r="W67" s="449"/>
      <c r="X67" s="448" t="str">
        <f>入力シート!W93&amp;""</f>
        <v/>
      </c>
      <c r="Y67" s="449"/>
      <c r="Z67" s="449"/>
      <c r="AA67" s="449"/>
      <c r="AB67" s="448" t="s">
        <v>130</v>
      </c>
      <c r="AC67" s="449"/>
      <c r="AD67" s="449"/>
      <c r="AE67" s="450" t="str">
        <f>入力シート!AD93&amp;""</f>
        <v/>
      </c>
      <c r="AF67" s="451"/>
      <c r="AG67" s="451"/>
      <c r="AH67" s="451"/>
      <c r="AI67" s="451"/>
      <c r="AJ67" s="451"/>
      <c r="AK67" s="451"/>
      <c r="AL67" s="451"/>
      <c r="AM67" s="451"/>
      <c r="AN67" s="451"/>
      <c r="AO67" s="451"/>
      <c r="AP67" s="451"/>
      <c r="AQ67" s="451"/>
      <c r="AR67" s="451"/>
      <c r="AS67" s="451"/>
      <c r="AT67" s="451"/>
      <c r="AU67" s="451"/>
      <c r="AV67" s="451"/>
      <c r="AW67" s="451"/>
      <c r="AX67" s="451"/>
      <c r="AY67" s="451"/>
      <c r="AZ67" s="451"/>
      <c r="BA67" s="452"/>
    </row>
    <row r="68" spans="3:53" ht="15" customHeight="1">
      <c r="C68" s="418"/>
      <c r="D68" s="419"/>
      <c r="E68" s="419"/>
      <c r="F68" s="419"/>
      <c r="G68" s="419"/>
      <c r="H68" s="419"/>
      <c r="I68" s="419"/>
      <c r="J68" s="419"/>
      <c r="K68" s="419"/>
      <c r="L68" s="420"/>
      <c r="M68" s="424" t="s">
        <v>267</v>
      </c>
      <c r="N68" s="425"/>
      <c r="O68" s="425"/>
      <c r="P68" s="425"/>
      <c r="Q68" s="426"/>
      <c r="R68" s="430" t="str">
        <f>入力シート!Q94&amp;""</f>
        <v/>
      </c>
      <c r="S68" s="431"/>
      <c r="T68" s="431"/>
      <c r="U68" s="432"/>
      <c r="V68" s="436" t="s">
        <v>133</v>
      </c>
      <c r="W68" s="437"/>
      <c r="X68" s="438"/>
      <c r="Y68" s="390" t="str">
        <f>入力シート!X94&amp;""</f>
        <v/>
      </c>
      <c r="Z68" s="391"/>
      <c r="AA68" s="392"/>
      <c r="AB68" s="396" t="s">
        <v>135</v>
      </c>
      <c r="AC68" s="397"/>
      <c r="AD68" s="398"/>
      <c r="AE68" s="442" t="str">
        <f>入力シート!AD94&amp;""</f>
        <v/>
      </c>
      <c r="AF68" s="443"/>
      <c r="AG68" s="443"/>
      <c r="AH68" s="443"/>
      <c r="AI68" s="443"/>
      <c r="AJ68" s="443"/>
      <c r="AK68" s="443"/>
      <c r="AL68" s="443"/>
      <c r="AM68" s="443"/>
      <c r="AN68" s="443"/>
      <c r="AO68" s="443"/>
      <c r="AP68" s="443"/>
      <c r="AQ68" s="443"/>
      <c r="AR68" s="443"/>
      <c r="AS68" s="443"/>
      <c r="AT68" s="443"/>
      <c r="AU68" s="443"/>
      <c r="AV68" s="443"/>
      <c r="AW68" s="443"/>
      <c r="AX68" s="443"/>
      <c r="AY68" s="443"/>
      <c r="AZ68" s="443"/>
      <c r="BA68" s="444"/>
    </row>
    <row r="69" spans="3:53" ht="15" customHeight="1">
      <c r="C69" s="421"/>
      <c r="D69" s="422"/>
      <c r="E69" s="422"/>
      <c r="F69" s="422"/>
      <c r="G69" s="422"/>
      <c r="H69" s="422"/>
      <c r="I69" s="422"/>
      <c r="J69" s="422"/>
      <c r="K69" s="422"/>
      <c r="L69" s="423"/>
      <c r="M69" s="427"/>
      <c r="N69" s="428"/>
      <c r="O69" s="428"/>
      <c r="P69" s="428"/>
      <c r="Q69" s="429"/>
      <c r="R69" s="433"/>
      <c r="S69" s="434"/>
      <c r="T69" s="434"/>
      <c r="U69" s="435"/>
      <c r="V69" s="439"/>
      <c r="W69" s="440"/>
      <c r="X69" s="441"/>
      <c r="Y69" s="393"/>
      <c r="Z69" s="394"/>
      <c r="AA69" s="395"/>
      <c r="AB69" s="399"/>
      <c r="AC69" s="400"/>
      <c r="AD69" s="401"/>
      <c r="AE69" s="445"/>
      <c r="AF69" s="446"/>
      <c r="AG69" s="446"/>
      <c r="AH69" s="446"/>
      <c r="AI69" s="446"/>
      <c r="AJ69" s="446"/>
      <c r="AK69" s="446"/>
      <c r="AL69" s="446"/>
      <c r="AM69" s="446"/>
      <c r="AN69" s="446"/>
      <c r="AO69" s="446"/>
      <c r="AP69" s="446"/>
      <c r="AQ69" s="446"/>
      <c r="AR69" s="446"/>
      <c r="AS69" s="446"/>
      <c r="AT69" s="446"/>
      <c r="AU69" s="446"/>
      <c r="AV69" s="446"/>
      <c r="AW69" s="446"/>
      <c r="AX69" s="446"/>
      <c r="AY69" s="446"/>
      <c r="AZ69" s="446"/>
      <c r="BA69" s="447"/>
    </row>
    <row r="70" spans="3:53" ht="12.95" customHeight="1">
      <c r="C70" s="415" t="str">
        <f>入力シート!B96</f>
        <v/>
      </c>
      <c r="D70" s="416"/>
      <c r="E70" s="416"/>
      <c r="F70" s="416"/>
      <c r="G70" s="416"/>
      <c r="H70" s="416"/>
      <c r="I70" s="416"/>
      <c r="J70" s="416"/>
      <c r="K70" s="416"/>
      <c r="L70" s="417"/>
      <c r="M70" s="448" t="s">
        <v>128</v>
      </c>
      <c r="N70" s="449"/>
      <c r="O70" s="449"/>
      <c r="P70" s="449"/>
      <c r="Q70" s="449"/>
      <c r="R70" s="449"/>
      <c r="S70" s="449"/>
      <c r="T70" s="449"/>
      <c r="U70" s="449"/>
      <c r="V70" s="449"/>
      <c r="W70" s="449"/>
      <c r="X70" s="448" t="str">
        <f>入力シート!W96&amp;""</f>
        <v/>
      </c>
      <c r="Y70" s="449"/>
      <c r="Z70" s="449"/>
      <c r="AA70" s="449"/>
      <c r="AB70" s="448" t="s">
        <v>130</v>
      </c>
      <c r="AC70" s="449"/>
      <c r="AD70" s="449"/>
      <c r="AE70" s="450" t="str">
        <f>入力シート!AD96&amp;""</f>
        <v/>
      </c>
      <c r="AF70" s="451"/>
      <c r="AG70" s="451"/>
      <c r="AH70" s="451"/>
      <c r="AI70" s="451"/>
      <c r="AJ70" s="451"/>
      <c r="AK70" s="451"/>
      <c r="AL70" s="451"/>
      <c r="AM70" s="451"/>
      <c r="AN70" s="451"/>
      <c r="AO70" s="451"/>
      <c r="AP70" s="451"/>
      <c r="AQ70" s="451"/>
      <c r="AR70" s="451"/>
      <c r="AS70" s="451"/>
      <c r="AT70" s="451"/>
      <c r="AU70" s="451"/>
      <c r="AV70" s="451"/>
      <c r="AW70" s="451"/>
      <c r="AX70" s="451"/>
      <c r="AY70" s="451"/>
      <c r="AZ70" s="451"/>
      <c r="BA70" s="452"/>
    </row>
    <row r="71" spans="3:53" ht="15" customHeight="1">
      <c r="C71" s="418"/>
      <c r="D71" s="419"/>
      <c r="E71" s="419"/>
      <c r="F71" s="419"/>
      <c r="G71" s="419"/>
      <c r="H71" s="419"/>
      <c r="I71" s="419"/>
      <c r="J71" s="419"/>
      <c r="K71" s="419"/>
      <c r="L71" s="420"/>
      <c r="M71" s="424" t="s">
        <v>267</v>
      </c>
      <c r="N71" s="425"/>
      <c r="O71" s="425"/>
      <c r="P71" s="425"/>
      <c r="Q71" s="426"/>
      <c r="R71" s="430" t="str">
        <f>入力シート!Q97&amp;""</f>
        <v/>
      </c>
      <c r="S71" s="431"/>
      <c r="T71" s="431"/>
      <c r="U71" s="432"/>
      <c r="V71" s="436" t="s">
        <v>133</v>
      </c>
      <c r="W71" s="437"/>
      <c r="X71" s="438"/>
      <c r="Y71" s="390" t="str">
        <f>入力シート!X97&amp;""</f>
        <v/>
      </c>
      <c r="Z71" s="391"/>
      <c r="AA71" s="392"/>
      <c r="AB71" s="396" t="s">
        <v>135</v>
      </c>
      <c r="AC71" s="397"/>
      <c r="AD71" s="398"/>
      <c r="AE71" s="442" t="str">
        <f>入力シート!AD97&amp;""</f>
        <v/>
      </c>
      <c r="AF71" s="443"/>
      <c r="AG71" s="443"/>
      <c r="AH71" s="443"/>
      <c r="AI71" s="443"/>
      <c r="AJ71" s="443"/>
      <c r="AK71" s="443"/>
      <c r="AL71" s="443"/>
      <c r="AM71" s="443"/>
      <c r="AN71" s="443"/>
      <c r="AO71" s="443"/>
      <c r="AP71" s="443"/>
      <c r="AQ71" s="443"/>
      <c r="AR71" s="443"/>
      <c r="AS71" s="443"/>
      <c r="AT71" s="443"/>
      <c r="AU71" s="443"/>
      <c r="AV71" s="443"/>
      <c r="AW71" s="443"/>
      <c r="AX71" s="443"/>
      <c r="AY71" s="443"/>
      <c r="AZ71" s="443"/>
      <c r="BA71" s="444"/>
    </row>
    <row r="72" spans="3:53" ht="15" customHeight="1">
      <c r="C72" s="421"/>
      <c r="D72" s="422"/>
      <c r="E72" s="422"/>
      <c r="F72" s="422"/>
      <c r="G72" s="422"/>
      <c r="H72" s="422"/>
      <c r="I72" s="422"/>
      <c r="J72" s="422"/>
      <c r="K72" s="422"/>
      <c r="L72" s="423"/>
      <c r="M72" s="427"/>
      <c r="N72" s="428"/>
      <c r="O72" s="428"/>
      <c r="P72" s="428"/>
      <c r="Q72" s="429"/>
      <c r="R72" s="433"/>
      <c r="S72" s="434"/>
      <c r="T72" s="434"/>
      <c r="U72" s="435"/>
      <c r="V72" s="439"/>
      <c r="W72" s="440"/>
      <c r="X72" s="441"/>
      <c r="Y72" s="393"/>
      <c r="Z72" s="394"/>
      <c r="AA72" s="395"/>
      <c r="AB72" s="399"/>
      <c r="AC72" s="400"/>
      <c r="AD72" s="401"/>
      <c r="AE72" s="445"/>
      <c r="AF72" s="446"/>
      <c r="AG72" s="446"/>
      <c r="AH72" s="446"/>
      <c r="AI72" s="446"/>
      <c r="AJ72" s="446"/>
      <c r="AK72" s="446"/>
      <c r="AL72" s="446"/>
      <c r="AM72" s="446"/>
      <c r="AN72" s="446"/>
      <c r="AO72" s="446"/>
      <c r="AP72" s="446"/>
      <c r="AQ72" s="446"/>
      <c r="AR72" s="446"/>
      <c r="AS72" s="446"/>
      <c r="AT72" s="446"/>
      <c r="AU72" s="446"/>
      <c r="AV72" s="446"/>
      <c r="AW72" s="446"/>
      <c r="AX72" s="446"/>
      <c r="AY72" s="446"/>
      <c r="AZ72" s="446"/>
      <c r="BA72" s="447"/>
    </row>
    <row r="73" spans="3:53" ht="12.95" customHeight="1">
      <c r="C73" s="415" t="str">
        <f>入力シート!B99</f>
        <v/>
      </c>
      <c r="D73" s="416"/>
      <c r="E73" s="416"/>
      <c r="F73" s="416"/>
      <c r="G73" s="416"/>
      <c r="H73" s="416"/>
      <c r="I73" s="416"/>
      <c r="J73" s="416"/>
      <c r="K73" s="416"/>
      <c r="L73" s="417"/>
      <c r="M73" s="448" t="s">
        <v>128</v>
      </c>
      <c r="N73" s="449"/>
      <c r="O73" s="449"/>
      <c r="P73" s="449"/>
      <c r="Q73" s="449"/>
      <c r="R73" s="449"/>
      <c r="S73" s="449"/>
      <c r="T73" s="449"/>
      <c r="U73" s="449"/>
      <c r="V73" s="449"/>
      <c r="W73" s="449"/>
      <c r="X73" s="448" t="str">
        <f>入力シート!W99&amp;""</f>
        <v/>
      </c>
      <c r="Y73" s="449"/>
      <c r="Z73" s="449"/>
      <c r="AA73" s="449"/>
      <c r="AB73" s="448" t="s">
        <v>130</v>
      </c>
      <c r="AC73" s="449"/>
      <c r="AD73" s="449"/>
      <c r="AE73" s="450" t="str">
        <f>入力シート!AD99&amp;""</f>
        <v/>
      </c>
      <c r="AF73" s="451"/>
      <c r="AG73" s="451"/>
      <c r="AH73" s="451"/>
      <c r="AI73" s="451"/>
      <c r="AJ73" s="451"/>
      <c r="AK73" s="451"/>
      <c r="AL73" s="451"/>
      <c r="AM73" s="451"/>
      <c r="AN73" s="451"/>
      <c r="AO73" s="451"/>
      <c r="AP73" s="451"/>
      <c r="AQ73" s="451"/>
      <c r="AR73" s="451"/>
      <c r="AS73" s="451"/>
      <c r="AT73" s="451"/>
      <c r="AU73" s="451"/>
      <c r="AV73" s="451"/>
      <c r="AW73" s="451"/>
      <c r="AX73" s="451"/>
      <c r="AY73" s="451"/>
      <c r="AZ73" s="451"/>
      <c r="BA73" s="452"/>
    </row>
    <row r="74" spans="3:53" ht="15" customHeight="1">
      <c r="C74" s="418"/>
      <c r="D74" s="419"/>
      <c r="E74" s="419"/>
      <c r="F74" s="419"/>
      <c r="G74" s="419"/>
      <c r="H74" s="419"/>
      <c r="I74" s="419"/>
      <c r="J74" s="419"/>
      <c r="K74" s="419"/>
      <c r="L74" s="420"/>
      <c r="M74" s="424" t="s">
        <v>267</v>
      </c>
      <c r="N74" s="425"/>
      <c r="O74" s="425"/>
      <c r="P74" s="425"/>
      <c r="Q74" s="426"/>
      <c r="R74" s="430" t="str">
        <f>入力シート!Q100&amp;""</f>
        <v/>
      </c>
      <c r="S74" s="431"/>
      <c r="T74" s="431"/>
      <c r="U74" s="432"/>
      <c r="V74" s="436" t="s">
        <v>133</v>
      </c>
      <c r="W74" s="437"/>
      <c r="X74" s="438"/>
      <c r="Y74" s="390" t="str">
        <f>入力シート!X100&amp;""</f>
        <v/>
      </c>
      <c r="Z74" s="391"/>
      <c r="AA74" s="392"/>
      <c r="AB74" s="396" t="s">
        <v>135</v>
      </c>
      <c r="AC74" s="397"/>
      <c r="AD74" s="398"/>
      <c r="AE74" s="442" t="str">
        <f>入力シート!AD100&amp;""</f>
        <v/>
      </c>
      <c r="AF74" s="443"/>
      <c r="AG74" s="443"/>
      <c r="AH74" s="443"/>
      <c r="AI74" s="443"/>
      <c r="AJ74" s="443"/>
      <c r="AK74" s="443"/>
      <c r="AL74" s="443"/>
      <c r="AM74" s="443"/>
      <c r="AN74" s="443"/>
      <c r="AO74" s="443"/>
      <c r="AP74" s="443"/>
      <c r="AQ74" s="443"/>
      <c r="AR74" s="443"/>
      <c r="AS74" s="443"/>
      <c r="AT74" s="443"/>
      <c r="AU74" s="443"/>
      <c r="AV74" s="443"/>
      <c r="AW74" s="443"/>
      <c r="AX74" s="443"/>
      <c r="AY74" s="443"/>
      <c r="AZ74" s="443"/>
      <c r="BA74" s="444"/>
    </row>
    <row r="75" spans="3:53" ht="15" customHeight="1">
      <c r="C75" s="421"/>
      <c r="D75" s="422"/>
      <c r="E75" s="422"/>
      <c r="F75" s="422"/>
      <c r="G75" s="422"/>
      <c r="H75" s="422"/>
      <c r="I75" s="422"/>
      <c r="J75" s="422"/>
      <c r="K75" s="422"/>
      <c r="L75" s="423"/>
      <c r="M75" s="427"/>
      <c r="N75" s="428"/>
      <c r="O75" s="428"/>
      <c r="P75" s="428"/>
      <c r="Q75" s="429"/>
      <c r="R75" s="433"/>
      <c r="S75" s="434"/>
      <c r="T75" s="434"/>
      <c r="U75" s="435"/>
      <c r="V75" s="439"/>
      <c r="W75" s="440"/>
      <c r="X75" s="441"/>
      <c r="Y75" s="393"/>
      <c r="Z75" s="394"/>
      <c r="AA75" s="395"/>
      <c r="AB75" s="399"/>
      <c r="AC75" s="400"/>
      <c r="AD75" s="401"/>
      <c r="AE75" s="445"/>
      <c r="AF75" s="446"/>
      <c r="AG75" s="446"/>
      <c r="AH75" s="446"/>
      <c r="AI75" s="446"/>
      <c r="AJ75" s="446"/>
      <c r="AK75" s="446"/>
      <c r="AL75" s="446"/>
      <c r="AM75" s="446"/>
      <c r="AN75" s="446"/>
      <c r="AO75" s="446"/>
      <c r="AP75" s="446"/>
      <c r="AQ75" s="446"/>
      <c r="AR75" s="446"/>
      <c r="AS75" s="446"/>
      <c r="AT75" s="446"/>
      <c r="AU75" s="446"/>
      <c r="AV75" s="446"/>
      <c r="AW75" s="446"/>
      <c r="AX75" s="446"/>
      <c r="AY75" s="446"/>
      <c r="AZ75" s="446"/>
      <c r="BA75" s="447"/>
    </row>
    <row r="76" spans="3:53" ht="12.95" customHeight="1">
      <c r="C76" s="415" t="str">
        <f>入力シート!B102</f>
        <v/>
      </c>
      <c r="D76" s="416"/>
      <c r="E76" s="416"/>
      <c r="F76" s="416"/>
      <c r="G76" s="416"/>
      <c r="H76" s="416"/>
      <c r="I76" s="416"/>
      <c r="J76" s="416"/>
      <c r="K76" s="416"/>
      <c r="L76" s="417"/>
      <c r="M76" s="448" t="s">
        <v>128</v>
      </c>
      <c r="N76" s="449"/>
      <c r="O76" s="449"/>
      <c r="P76" s="449"/>
      <c r="Q76" s="449"/>
      <c r="R76" s="449"/>
      <c r="S76" s="449"/>
      <c r="T76" s="449"/>
      <c r="U76" s="449"/>
      <c r="V76" s="449"/>
      <c r="W76" s="449"/>
      <c r="X76" s="448" t="str">
        <f>入力シート!W102&amp;""</f>
        <v/>
      </c>
      <c r="Y76" s="449"/>
      <c r="Z76" s="449"/>
      <c r="AA76" s="449"/>
      <c r="AB76" s="448" t="s">
        <v>130</v>
      </c>
      <c r="AC76" s="449"/>
      <c r="AD76" s="449"/>
      <c r="AE76" s="450" t="str">
        <f>入力シート!AD102&amp;""</f>
        <v/>
      </c>
      <c r="AF76" s="451"/>
      <c r="AG76" s="451"/>
      <c r="AH76" s="451"/>
      <c r="AI76" s="451"/>
      <c r="AJ76" s="451"/>
      <c r="AK76" s="451"/>
      <c r="AL76" s="451"/>
      <c r="AM76" s="451"/>
      <c r="AN76" s="451"/>
      <c r="AO76" s="451"/>
      <c r="AP76" s="451"/>
      <c r="AQ76" s="451"/>
      <c r="AR76" s="451"/>
      <c r="AS76" s="451"/>
      <c r="AT76" s="451"/>
      <c r="AU76" s="451"/>
      <c r="AV76" s="451"/>
      <c r="AW76" s="451"/>
      <c r="AX76" s="451"/>
      <c r="AY76" s="451"/>
      <c r="AZ76" s="451"/>
      <c r="BA76" s="452"/>
    </row>
    <row r="77" spans="3:53" ht="15" customHeight="1">
      <c r="C77" s="418"/>
      <c r="D77" s="419"/>
      <c r="E77" s="419"/>
      <c r="F77" s="419"/>
      <c r="G77" s="419"/>
      <c r="H77" s="419"/>
      <c r="I77" s="419"/>
      <c r="J77" s="419"/>
      <c r="K77" s="419"/>
      <c r="L77" s="420"/>
      <c r="M77" s="424" t="s">
        <v>267</v>
      </c>
      <c r="N77" s="425"/>
      <c r="O77" s="425"/>
      <c r="P77" s="425"/>
      <c r="Q77" s="426"/>
      <c r="R77" s="430" t="str">
        <f>入力シート!Q103&amp;""</f>
        <v/>
      </c>
      <c r="S77" s="431"/>
      <c r="T77" s="431"/>
      <c r="U77" s="432"/>
      <c r="V77" s="436" t="s">
        <v>133</v>
      </c>
      <c r="W77" s="437"/>
      <c r="X77" s="438"/>
      <c r="Y77" s="390" t="str">
        <f>入力シート!X103&amp;""</f>
        <v/>
      </c>
      <c r="Z77" s="391"/>
      <c r="AA77" s="392"/>
      <c r="AB77" s="396" t="s">
        <v>135</v>
      </c>
      <c r="AC77" s="397"/>
      <c r="AD77" s="398"/>
      <c r="AE77" s="442" t="str">
        <f>入力シート!AD103&amp;""</f>
        <v/>
      </c>
      <c r="AF77" s="443"/>
      <c r="AG77" s="443"/>
      <c r="AH77" s="443"/>
      <c r="AI77" s="443"/>
      <c r="AJ77" s="443"/>
      <c r="AK77" s="443"/>
      <c r="AL77" s="443"/>
      <c r="AM77" s="443"/>
      <c r="AN77" s="443"/>
      <c r="AO77" s="443"/>
      <c r="AP77" s="443"/>
      <c r="AQ77" s="443"/>
      <c r="AR77" s="443"/>
      <c r="AS77" s="443"/>
      <c r="AT77" s="443"/>
      <c r="AU77" s="443"/>
      <c r="AV77" s="443"/>
      <c r="AW77" s="443"/>
      <c r="AX77" s="443"/>
      <c r="AY77" s="443"/>
      <c r="AZ77" s="443"/>
      <c r="BA77" s="444"/>
    </row>
    <row r="78" spans="3:53" ht="15" customHeight="1">
      <c r="C78" s="421"/>
      <c r="D78" s="422"/>
      <c r="E78" s="422"/>
      <c r="F78" s="422"/>
      <c r="G78" s="422"/>
      <c r="H78" s="422"/>
      <c r="I78" s="422"/>
      <c r="J78" s="422"/>
      <c r="K78" s="422"/>
      <c r="L78" s="423"/>
      <c r="M78" s="506"/>
      <c r="N78" s="507"/>
      <c r="O78" s="507"/>
      <c r="P78" s="507"/>
      <c r="Q78" s="508"/>
      <c r="R78" s="509"/>
      <c r="S78" s="510"/>
      <c r="T78" s="510"/>
      <c r="U78" s="511"/>
      <c r="V78" s="512"/>
      <c r="W78" s="513"/>
      <c r="X78" s="514"/>
      <c r="Y78" s="515"/>
      <c r="Z78" s="516"/>
      <c r="AA78" s="517"/>
      <c r="AB78" s="518"/>
      <c r="AC78" s="519"/>
      <c r="AD78" s="520"/>
      <c r="AE78" s="521"/>
      <c r="AF78" s="522"/>
      <c r="AG78" s="522"/>
      <c r="AH78" s="522"/>
      <c r="AI78" s="522"/>
      <c r="AJ78" s="522"/>
      <c r="AK78" s="522"/>
      <c r="AL78" s="522"/>
      <c r="AM78" s="522"/>
      <c r="AN78" s="522"/>
      <c r="AO78" s="522"/>
      <c r="AP78" s="522"/>
      <c r="AQ78" s="522"/>
      <c r="AR78" s="522"/>
      <c r="AS78" s="522"/>
      <c r="AT78" s="522"/>
      <c r="AU78" s="522"/>
      <c r="AV78" s="522"/>
      <c r="AW78" s="522"/>
      <c r="AX78" s="522"/>
      <c r="AY78" s="522"/>
      <c r="AZ78" s="522"/>
      <c r="BA78" s="523"/>
    </row>
    <row r="79" spans="3:53" ht="12.95" customHeight="1">
      <c r="C79" s="415" t="str">
        <f>入力シート!B105</f>
        <v/>
      </c>
      <c r="D79" s="416"/>
      <c r="E79" s="416"/>
      <c r="F79" s="416"/>
      <c r="G79" s="416"/>
      <c r="H79" s="416"/>
      <c r="I79" s="416"/>
      <c r="J79" s="416"/>
      <c r="K79" s="416"/>
      <c r="L79" s="417"/>
      <c r="M79" s="500" t="s">
        <v>128</v>
      </c>
      <c r="N79" s="500"/>
      <c r="O79" s="500"/>
      <c r="P79" s="500"/>
      <c r="Q79" s="500"/>
      <c r="R79" s="500"/>
      <c r="S79" s="500"/>
      <c r="T79" s="500"/>
      <c r="U79" s="500"/>
      <c r="V79" s="500"/>
      <c r="W79" s="500"/>
      <c r="X79" s="500" t="str">
        <f>入力シート!W105&amp;""</f>
        <v/>
      </c>
      <c r="Y79" s="500"/>
      <c r="Z79" s="500"/>
      <c r="AA79" s="500"/>
      <c r="AB79" s="500" t="s">
        <v>130</v>
      </c>
      <c r="AC79" s="500"/>
      <c r="AD79" s="500"/>
      <c r="AE79" s="501" t="str">
        <f>入力シート!AD105&amp;""</f>
        <v/>
      </c>
      <c r="AF79" s="501"/>
      <c r="AG79" s="501"/>
      <c r="AH79" s="501"/>
      <c r="AI79" s="501"/>
      <c r="AJ79" s="501"/>
      <c r="AK79" s="501"/>
      <c r="AL79" s="501"/>
      <c r="AM79" s="501"/>
      <c r="AN79" s="501"/>
      <c r="AO79" s="501"/>
      <c r="AP79" s="501"/>
      <c r="AQ79" s="501"/>
      <c r="AR79" s="501"/>
      <c r="AS79" s="501"/>
      <c r="AT79" s="501"/>
      <c r="AU79" s="501"/>
      <c r="AV79" s="501"/>
      <c r="AW79" s="501"/>
      <c r="AX79" s="501"/>
      <c r="AY79" s="501"/>
      <c r="AZ79" s="501"/>
      <c r="BA79" s="502"/>
    </row>
    <row r="80" spans="3:53" ht="15" customHeight="1">
      <c r="C80" s="418"/>
      <c r="D80" s="419"/>
      <c r="E80" s="419"/>
      <c r="F80" s="419"/>
      <c r="G80" s="419"/>
      <c r="H80" s="419"/>
      <c r="I80" s="419"/>
      <c r="J80" s="419"/>
      <c r="K80" s="419"/>
      <c r="L80" s="420"/>
      <c r="M80" s="527" t="s">
        <v>267</v>
      </c>
      <c r="N80" s="527"/>
      <c r="O80" s="527"/>
      <c r="P80" s="527"/>
      <c r="Q80" s="527"/>
      <c r="R80" s="529" t="str">
        <f>入力シート!Q106&amp;""</f>
        <v/>
      </c>
      <c r="S80" s="529"/>
      <c r="T80" s="529"/>
      <c r="U80" s="529"/>
      <c r="V80" s="531" t="s">
        <v>133</v>
      </c>
      <c r="W80" s="531"/>
      <c r="X80" s="531"/>
      <c r="Y80" s="533" t="str">
        <f>入力シート!X106&amp;""</f>
        <v/>
      </c>
      <c r="Z80" s="533"/>
      <c r="AA80" s="533"/>
      <c r="AB80" s="535" t="s">
        <v>135</v>
      </c>
      <c r="AC80" s="500"/>
      <c r="AD80" s="500"/>
      <c r="AE80" s="402" t="str">
        <f>入力シート!AD106&amp;""</f>
        <v/>
      </c>
      <c r="AF80" s="402"/>
      <c r="AG80" s="402"/>
      <c r="AH80" s="402"/>
      <c r="AI80" s="402"/>
      <c r="AJ80" s="402"/>
      <c r="AK80" s="402"/>
      <c r="AL80" s="402"/>
      <c r="AM80" s="402"/>
      <c r="AN80" s="402"/>
      <c r="AO80" s="402"/>
      <c r="AP80" s="402"/>
      <c r="AQ80" s="402"/>
      <c r="AR80" s="402"/>
      <c r="AS80" s="402"/>
      <c r="AT80" s="402"/>
      <c r="AU80" s="402"/>
      <c r="AV80" s="402"/>
      <c r="AW80" s="402"/>
      <c r="AX80" s="402"/>
      <c r="AY80" s="402"/>
      <c r="AZ80" s="402"/>
      <c r="BA80" s="403"/>
    </row>
    <row r="81" spans="2:53" ht="15" customHeight="1" thickBot="1">
      <c r="C81" s="524"/>
      <c r="D81" s="525"/>
      <c r="E81" s="525"/>
      <c r="F81" s="525"/>
      <c r="G81" s="525"/>
      <c r="H81" s="525"/>
      <c r="I81" s="525"/>
      <c r="J81" s="525"/>
      <c r="K81" s="525"/>
      <c r="L81" s="526"/>
      <c r="M81" s="528"/>
      <c r="N81" s="528"/>
      <c r="O81" s="528"/>
      <c r="P81" s="528"/>
      <c r="Q81" s="528"/>
      <c r="R81" s="530"/>
      <c r="S81" s="530"/>
      <c r="T81" s="530"/>
      <c r="U81" s="530"/>
      <c r="V81" s="532"/>
      <c r="W81" s="532"/>
      <c r="X81" s="532"/>
      <c r="Y81" s="534"/>
      <c r="Z81" s="534"/>
      <c r="AA81" s="534"/>
      <c r="AB81" s="536"/>
      <c r="AC81" s="536"/>
      <c r="AD81" s="536"/>
      <c r="AE81" s="404"/>
      <c r="AF81" s="404"/>
      <c r="AG81" s="404"/>
      <c r="AH81" s="404"/>
      <c r="AI81" s="404"/>
      <c r="AJ81" s="404"/>
      <c r="AK81" s="404"/>
      <c r="AL81" s="404"/>
      <c r="AM81" s="404"/>
      <c r="AN81" s="404"/>
      <c r="AO81" s="404"/>
      <c r="AP81" s="404"/>
      <c r="AQ81" s="404"/>
      <c r="AR81" s="404"/>
      <c r="AS81" s="404"/>
      <c r="AT81" s="404"/>
      <c r="AU81" s="404"/>
      <c r="AV81" s="404"/>
      <c r="AW81" s="404"/>
      <c r="AX81" s="404"/>
      <c r="AY81" s="404"/>
      <c r="AZ81" s="404"/>
      <c r="BA81" s="405"/>
    </row>
    <row r="82" spans="2:53" ht="15" customHeight="1">
      <c r="C82" s="58"/>
      <c r="D82" s="58"/>
      <c r="E82" s="58"/>
      <c r="F82" s="58"/>
      <c r="G82" s="58"/>
      <c r="H82" s="58"/>
      <c r="I82" s="58"/>
      <c r="J82" s="58"/>
      <c r="K82" s="58"/>
      <c r="L82" s="58"/>
      <c r="M82" s="59"/>
      <c r="N82" s="59"/>
      <c r="O82" s="59"/>
      <c r="P82" s="59"/>
      <c r="Q82" s="59"/>
      <c r="R82" s="60"/>
      <c r="S82" s="60"/>
      <c r="T82" s="60"/>
      <c r="U82" s="60"/>
      <c r="V82" s="61"/>
      <c r="W82" s="61"/>
      <c r="X82" s="61"/>
      <c r="Y82" s="62"/>
      <c r="Z82" s="62"/>
      <c r="AA82" s="62"/>
      <c r="AB82" s="63"/>
      <c r="AC82" s="63"/>
      <c r="AD82" s="63"/>
      <c r="AE82" s="64"/>
      <c r="AF82" s="64"/>
      <c r="AG82" s="64"/>
      <c r="AH82" s="64"/>
      <c r="AI82" s="64"/>
      <c r="AJ82" s="64"/>
      <c r="AK82" s="64"/>
      <c r="AL82" s="64"/>
      <c r="AM82" s="64"/>
      <c r="AN82" s="64"/>
      <c r="AO82" s="64"/>
      <c r="AP82" s="64"/>
      <c r="AQ82" s="64"/>
      <c r="AR82" s="64"/>
      <c r="AS82" s="64"/>
      <c r="AT82" s="64"/>
      <c r="AU82" s="64"/>
      <c r="AV82" s="64"/>
      <c r="AW82" s="64"/>
      <c r="AX82" s="64"/>
      <c r="AY82" s="64"/>
      <c r="AZ82" s="64"/>
      <c r="BA82" s="64"/>
    </row>
    <row r="83" spans="2:53" s="18" customFormat="1" ht="4.5" customHeight="1">
      <c r="B83" s="17"/>
    </row>
    <row r="84" spans="2:53" s="18" customFormat="1" ht="15" customHeight="1">
      <c r="B84" s="17" t="s">
        <v>268</v>
      </c>
    </row>
    <row r="85" spans="2:53" s="18" customFormat="1" ht="4.5" customHeight="1" thickBot="1">
      <c r="B85" s="17"/>
    </row>
    <row r="86" spans="2:53" ht="15" customHeight="1">
      <c r="C86" s="503" t="s">
        <v>269</v>
      </c>
      <c r="D86" s="504"/>
      <c r="E86" s="504"/>
      <c r="F86" s="504"/>
      <c r="G86" s="504"/>
      <c r="H86" s="504"/>
      <c r="I86" s="504"/>
      <c r="J86" s="504"/>
      <c r="K86" s="504"/>
      <c r="L86" s="504"/>
      <c r="M86" s="504"/>
      <c r="N86" s="504"/>
      <c r="O86" s="504"/>
      <c r="P86" s="504"/>
      <c r="Q86" s="504"/>
      <c r="R86" s="504"/>
      <c r="S86" s="504"/>
      <c r="T86" s="504"/>
      <c r="U86" s="504"/>
      <c r="V86" s="504"/>
      <c r="W86" s="505"/>
      <c r="X86" s="503" t="s">
        <v>270</v>
      </c>
      <c r="Y86" s="504"/>
      <c r="Z86" s="504"/>
      <c r="AA86" s="504"/>
      <c r="AB86" s="504"/>
      <c r="AC86" s="504"/>
      <c r="AD86" s="504"/>
      <c r="AE86" s="504"/>
      <c r="AF86" s="504"/>
      <c r="AG86" s="504"/>
      <c r="AH86" s="504"/>
      <c r="AI86" s="504"/>
      <c r="AJ86" s="504"/>
      <c r="AK86" s="504"/>
      <c r="AL86" s="504"/>
      <c r="AM86" s="504"/>
      <c r="AN86" s="504"/>
      <c r="AO86" s="504"/>
      <c r="AP86" s="504"/>
      <c r="AQ86" s="504"/>
      <c r="AR86" s="505"/>
      <c r="AS86" s="503" t="s">
        <v>271</v>
      </c>
      <c r="AT86" s="504"/>
      <c r="AU86" s="504"/>
      <c r="AV86" s="504"/>
      <c r="AW86" s="504"/>
      <c r="AX86" s="504"/>
      <c r="AY86" s="504"/>
      <c r="AZ86" s="504"/>
      <c r="BA86" s="505"/>
    </row>
    <row r="87" spans="2:53" ht="15" customHeight="1">
      <c r="C87" s="496" t="s">
        <v>272</v>
      </c>
      <c r="D87" s="497"/>
      <c r="E87" s="497"/>
      <c r="F87" s="497"/>
      <c r="G87" s="497"/>
      <c r="H87" s="497"/>
      <c r="I87" s="497"/>
      <c r="J87" s="497"/>
      <c r="K87" s="497"/>
      <c r="L87" s="497"/>
      <c r="M87" s="497"/>
      <c r="N87" s="497"/>
      <c r="O87" s="497"/>
      <c r="P87" s="498"/>
      <c r="Q87" s="497" t="s">
        <v>273</v>
      </c>
      <c r="R87" s="497"/>
      <c r="S87" s="497"/>
      <c r="T87" s="497"/>
      <c r="U87" s="497"/>
      <c r="V87" s="497"/>
      <c r="W87" s="499"/>
      <c r="X87" s="496" t="s">
        <v>272</v>
      </c>
      <c r="Y87" s="497"/>
      <c r="Z87" s="497"/>
      <c r="AA87" s="497"/>
      <c r="AB87" s="497"/>
      <c r="AC87" s="497"/>
      <c r="AD87" s="497"/>
      <c r="AE87" s="497"/>
      <c r="AF87" s="497"/>
      <c r="AG87" s="497"/>
      <c r="AH87" s="497"/>
      <c r="AI87" s="497"/>
      <c r="AJ87" s="497"/>
      <c r="AK87" s="498"/>
      <c r="AL87" s="497" t="s">
        <v>273</v>
      </c>
      <c r="AM87" s="497"/>
      <c r="AN87" s="497"/>
      <c r="AO87" s="497"/>
      <c r="AP87" s="497"/>
      <c r="AQ87" s="497"/>
      <c r="AR87" s="499"/>
      <c r="AS87" s="406"/>
      <c r="AT87" s="407"/>
      <c r="AU87" s="407"/>
      <c r="AV87" s="407"/>
      <c r="AW87" s="407"/>
      <c r="AX87" s="407"/>
      <c r="AY87" s="407"/>
      <c r="AZ87" s="407"/>
      <c r="BA87" s="408"/>
    </row>
    <row r="88" spans="2:53" ht="15" customHeight="1">
      <c r="C88" s="470" t="s">
        <v>274</v>
      </c>
      <c r="D88" s="471"/>
      <c r="E88" s="471"/>
      <c r="F88" s="471"/>
      <c r="G88" s="471"/>
      <c r="H88" s="471"/>
      <c r="I88" s="471"/>
      <c r="J88" s="471"/>
      <c r="K88" s="471"/>
      <c r="L88" s="471"/>
      <c r="M88" s="471"/>
      <c r="N88" s="471"/>
      <c r="O88" s="471"/>
      <c r="P88" s="472"/>
      <c r="Q88" s="473">
        <f>X19</f>
        <v>0</v>
      </c>
      <c r="R88" s="473"/>
      <c r="S88" s="473"/>
      <c r="T88" s="473"/>
      <c r="U88" s="473"/>
      <c r="V88" s="473"/>
      <c r="W88" s="474"/>
      <c r="X88" s="470" t="s">
        <v>59</v>
      </c>
      <c r="Y88" s="471"/>
      <c r="Z88" s="471"/>
      <c r="AA88" s="471"/>
      <c r="AB88" s="471"/>
      <c r="AC88" s="471"/>
      <c r="AD88" s="471"/>
      <c r="AE88" s="471"/>
      <c r="AF88" s="471"/>
      <c r="AG88" s="471"/>
      <c r="AH88" s="471"/>
      <c r="AI88" s="471"/>
      <c r="AJ88" s="471"/>
      <c r="AK88" s="472"/>
      <c r="AL88" s="473">
        <f>M19</f>
        <v>0</v>
      </c>
      <c r="AM88" s="473"/>
      <c r="AN88" s="473"/>
      <c r="AO88" s="473"/>
      <c r="AP88" s="473"/>
      <c r="AQ88" s="473"/>
      <c r="AR88" s="474"/>
      <c r="AS88" s="409"/>
      <c r="AT88" s="410"/>
      <c r="AU88" s="410"/>
      <c r="AV88" s="410"/>
      <c r="AW88" s="410"/>
      <c r="AX88" s="410"/>
      <c r="AY88" s="410"/>
      <c r="AZ88" s="410"/>
      <c r="BA88" s="411"/>
    </row>
    <row r="89" spans="2:53" ht="15" customHeight="1">
      <c r="C89" s="470" t="s">
        <v>275</v>
      </c>
      <c r="D89" s="471"/>
      <c r="E89" s="471"/>
      <c r="F89" s="471"/>
      <c r="G89" s="471"/>
      <c r="H89" s="471"/>
      <c r="I89" s="471"/>
      <c r="J89" s="471"/>
      <c r="K89" s="471"/>
      <c r="L89" s="471"/>
      <c r="M89" s="471"/>
      <c r="N89" s="471"/>
      <c r="O89" s="471"/>
      <c r="P89" s="472"/>
      <c r="Q89" s="473">
        <f>AB19</f>
        <v>0</v>
      </c>
      <c r="R89" s="473"/>
      <c r="S89" s="473"/>
      <c r="T89" s="473"/>
      <c r="U89" s="473"/>
      <c r="V89" s="473"/>
      <c r="W89" s="474"/>
      <c r="X89" s="470"/>
      <c r="Y89" s="471"/>
      <c r="Z89" s="471"/>
      <c r="AA89" s="471"/>
      <c r="AB89" s="471"/>
      <c r="AC89" s="471"/>
      <c r="AD89" s="471"/>
      <c r="AE89" s="471"/>
      <c r="AF89" s="471"/>
      <c r="AG89" s="471"/>
      <c r="AH89" s="471"/>
      <c r="AI89" s="471"/>
      <c r="AJ89" s="471"/>
      <c r="AK89" s="472"/>
      <c r="AL89" s="473"/>
      <c r="AM89" s="473"/>
      <c r="AN89" s="473"/>
      <c r="AO89" s="473"/>
      <c r="AP89" s="473"/>
      <c r="AQ89" s="473"/>
      <c r="AR89" s="474"/>
      <c r="AS89" s="409"/>
      <c r="AT89" s="410"/>
      <c r="AU89" s="410"/>
      <c r="AV89" s="410"/>
      <c r="AW89" s="410"/>
      <c r="AX89" s="410"/>
      <c r="AY89" s="410"/>
      <c r="AZ89" s="410"/>
      <c r="BA89" s="411"/>
    </row>
    <row r="90" spans="2:53" ht="15" customHeight="1">
      <c r="C90" s="470" t="s">
        <v>52</v>
      </c>
      <c r="D90" s="471"/>
      <c r="E90" s="471"/>
      <c r="F90" s="471"/>
      <c r="G90" s="471"/>
      <c r="H90" s="471"/>
      <c r="I90" s="471"/>
      <c r="J90" s="471"/>
      <c r="K90" s="471"/>
      <c r="L90" s="471"/>
      <c r="M90" s="471"/>
      <c r="N90" s="471"/>
      <c r="O90" s="471"/>
      <c r="P90" s="472"/>
      <c r="Q90" s="473">
        <f>AF19</f>
        <v>0</v>
      </c>
      <c r="R90" s="473"/>
      <c r="S90" s="473"/>
      <c r="T90" s="473"/>
      <c r="U90" s="473"/>
      <c r="V90" s="473"/>
      <c r="W90" s="474"/>
      <c r="X90" s="470"/>
      <c r="Y90" s="471"/>
      <c r="Z90" s="471"/>
      <c r="AA90" s="471"/>
      <c r="AB90" s="471"/>
      <c r="AC90" s="471"/>
      <c r="AD90" s="471"/>
      <c r="AE90" s="471"/>
      <c r="AF90" s="471"/>
      <c r="AG90" s="471"/>
      <c r="AH90" s="471"/>
      <c r="AI90" s="471"/>
      <c r="AJ90" s="471"/>
      <c r="AK90" s="472"/>
      <c r="AL90" s="473"/>
      <c r="AM90" s="473"/>
      <c r="AN90" s="473"/>
      <c r="AO90" s="473"/>
      <c r="AP90" s="473"/>
      <c r="AQ90" s="473"/>
      <c r="AR90" s="474"/>
      <c r="AS90" s="409"/>
      <c r="AT90" s="410"/>
      <c r="AU90" s="410"/>
      <c r="AV90" s="410"/>
      <c r="AW90" s="410"/>
      <c r="AX90" s="410"/>
      <c r="AY90" s="410"/>
      <c r="AZ90" s="410"/>
      <c r="BA90" s="411"/>
    </row>
    <row r="91" spans="2:53" ht="15" customHeight="1">
      <c r="C91" s="458"/>
      <c r="D91" s="459"/>
      <c r="E91" s="459"/>
      <c r="F91" s="459"/>
      <c r="G91" s="459"/>
      <c r="H91" s="459"/>
      <c r="I91" s="459"/>
      <c r="J91" s="459"/>
      <c r="K91" s="459"/>
      <c r="L91" s="459"/>
      <c r="M91" s="459"/>
      <c r="N91" s="459"/>
      <c r="O91" s="459"/>
      <c r="P91" s="460"/>
      <c r="Q91" s="461"/>
      <c r="R91" s="461"/>
      <c r="S91" s="461"/>
      <c r="T91" s="461"/>
      <c r="U91" s="461"/>
      <c r="V91" s="461"/>
      <c r="W91" s="462"/>
      <c r="X91" s="458"/>
      <c r="Y91" s="459"/>
      <c r="Z91" s="459"/>
      <c r="AA91" s="459"/>
      <c r="AB91" s="459"/>
      <c r="AC91" s="459"/>
      <c r="AD91" s="459"/>
      <c r="AE91" s="459"/>
      <c r="AF91" s="459"/>
      <c r="AG91" s="459"/>
      <c r="AH91" s="459"/>
      <c r="AI91" s="459"/>
      <c r="AJ91" s="459"/>
      <c r="AK91" s="460"/>
      <c r="AL91" s="461"/>
      <c r="AM91" s="461"/>
      <c r="AN91" s="461"/>
      <c r="AO91" s="461"/>
      <c r="AP91" s="461"/>
      <c r="AQ91" s="461"/>
      <c r="AR91" s="462"/>
      <c r="AS91" s="412"/>
      <c r="AT91" s="413"/>
      <c r="AU91" s="413"/>
      <c r="AV91" s="413"/>
      <c r="AW91" s="413"/>
      <c r="AX91" s="413"/>
      <c r="AY91" s="413"/>
      <c r="AZ91" s="413"/>
      <c r="BA91" s="414"/>
    </row>
    <row r="92" spans="2:53" ht="15" customHeight="1">
      <c r="C92" s="463" t="s">
        <v>276</v>
      </c>
      <c r="D92" s="464"/>
      <c r="E92" s="464"/>
      <c r="F92" s="464"/>
      <c r="G92" s="464"/>
      <c r="H92" s="464"/>
      <c r="I92" s="464"/>
      <c r="J92" s="464"/>
      <c r="K92" s="464"/>
      <c r="L92" s="464"/>
      <c r="M92" s="464"/>
      <c r="N92" s="464"/>
      <c r="O92" s="464"/>
      <c r="P92" s="465"/>
      <c r="Q92" s="466">
        <f>SUM(Q88:W91)</f>
        <v>0</v>
      </c>
      <c r="R92" s="466"/>
      <c r="S92" s="466"/>
      <c r="T92" s="466"/>
      <c r="U92" s="466"/>
      <c r="V92" s="466"/>
      <c r="W92" s="467"/>
      <c r="X92" s="463" t="s">
        <v>277</v>
      </c>
      <c r="Y92" s="464"/>
      <c r="Z92" s="464"/>
      <c r="AA92" s="464"/>
      <c r="AB92" s="464"/>
      <c r="AC92" s="464"/>
      <c r="AD92" s="464"/>
      <c r="AE92" s="464"/>
      <c r="AF92" s="464"/>
      <c r="AG92" s="464"/>
      <c r="AH92" s="464"/>
      <c r="AI92" s="464"/>
      <c r="AJ92" s="464"/>
      <c r="AK92" s="465"/>
      <c r="AL92" s="466">
        <f>SUM(AL88:AR91)</f>
        <v>0</v>
      </c>
      <c r="AM92" s="466"/>
      <c r="AN92" s="466"/>
      <c r="AO92" s="466"/>
      <c r="AP92" s="466"/>
      <c r="AQ92" s="466"/>
      <c r="AR92" s="467"/>
      <c r="AS92" s="468">
        <f>Q92-AL92</f>
        <v>0</v>
      </c>
      <c r="AT92" s="468"/>
      <c r="AU92" s="468"/>
      <c r="AV92" s="468"/>
      <c r="AW92" s="468"/>
      <c r="AX92" s="468"/>
      <c r="AY92" s="468"/>
      <c r="AZ92" s="468"/>
      <c r="BA92" s="469"/>
    </row>
    <row r="93" spans="2:53" s="37" customFormat="1" ht="5.25" customHeight="1">
      <c r="C93" s="41"/>
      <c r="D93" s="41"/>
      <c r="E93" s="41"/>
      <c r="F93" s="41"/>
      <c r="G93" s="41"/>
      <c r="H93" s="41"/>
      <c r="I93" s="41"/>
      <c r="J93" s="41"/>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row>
    <row r="94" spans="2:53" ht="15" customHeight="1">
      <c r="B94" s="17" t="s">
        <v>278</v>
      </c>
    </row>
    <row r="95" spans="2:53" s="18" customFormat="1" ht="4.5" customHeight="1">
      <c r="B95" s="17"/>
    </row>
    <row r="96" spans="2:53" ht="15" customHeight="1">
      <c r="C96" s="482" t="s">
        <v>174</v>
      </c>
      <c r="D96" s="356"/>
      <c r="E96" s="356"/>
      <c r="F96" s="356"/>
      <c r="G96" s="356"/>
      <c r="H96" s="356"/>
      <c r="I96" s="356"/>
      <c r="J96" s="359"/>
      <c r="K96" s="483" t="str">
        <f>入力シート!J129&amp;""</f>
        <v/>
      </c>
      <c r="L96" s="483"/>
      <c r="M96" s="483"/>
      <c r="N96" s="483"/>
      <c r="O96" s="483"/>
      <c r="P96" s="483"/>
      <c r="Q96" s="483"/>
      <c r="R96" s="483"/>
      <c r="S96" s="483"/>
      <c r="T96" s="483"/>
      <c r="U96" s="483"/>
      <c r="V96" s="483"/>
      <c r="W96" s="483"/>
      <c r="X96" s="483"/>
      <c r="Y96" s="483"/>
      <c r="Z96" s="483"/>
      <c r="AA96" s="483"/>
      <c r="AB96" s="483"/>
      <c r="AC96" s="483"/>
      <c r="AD96" s="483"/>
      <c r="AE96" s="483"/>
      <c r="AF96" s="483"/>
      <c r="AG96" s="483"/>
      <c r="AH96" s="483"/>
      <c r="AI96" s="483"/>
      <c r="AJ96" s="483"/>
      <c r="AK96" s="483"/>
      <c r="AL96" s="483"/>
      <c r="AM96" s="483"/>
      <c r="AN96" s="483"/>
      <c r="AO96" s="483"/>
      <c r="AP96" s="483"/>
      <c r="AQ96" s="483"/>
      <c r="AR96" s="483"/>
      <c r="AS96" s="483"/>
      <c r="AT96" s="483"/>
      <c r="AU96" s="483"/>
      <c r="AV96" s="483"/>
      <c r="AW96" s="483"/>
      <c r="AX96" s="483"/>
      <c r="AY96" s="483"/>
      <c r="AZ96" s="483"/>
      <c r="BA96" s="484"/>
    </row>
    <row r="97" spans="3:53" ht="15" customHeight="1" thickBot="1">
      <c r="C97" s="475" t="s">
        <v>176</v>
      </c>
      <c r="D97" s="476"/>
      <c r="E97" s="476"/>
      <c r="F97" s="476"/>
      <c r="G97" s="476"/>
      <c r="H97" s="476"/>
      <c r="I97" s="476"/>
      <c r="J97" s="477"/>
      <c r="K97" s="485" t="str">
        <f>入力シート!J130&amp;""</f>
        <v/>
      </c>
      <c r="L97" s="485"/>
      <c r="M97" s="485"/>
      <c r="N97" s="485"/>
      <c r="O97" s="485"/>
      <c r="P97" s="485"/>
      <c r="Q97" s="485"/>
      <c r="R97" s="485"/>
      <c r="S97" s="485"/>
      <c r="T97" s="485"/>
      <c r="U97" s="485"/>
      <c r="V97" s="485"/>
      <c r="W97" s="485"/>
      <c r="X97" s="485"/>
      <c r="Y97" s="485"/>
      <c r="Z97" s="485"/>
      <c r="AA97" s="485"/>
      <c r="AB97" s="485"/>
      <c r="AC97" s="485"/>
      <c r="AD97" s="485"/>
      <c r="AE97" s="485"/>
      <c r="AF97" s="485"/>
      <c r="AG97" s="485"/>
      <c r="AH97" s="485"/>
      <c r="AI97" s="485"/>
      <c r="AJ97" s="485"/>
      <c r="AK97" s="485"/>
      <c r="AL97" s="485"/>
      <c r="AM97" s="485"/>
      <c r="AN97" s="485"/>
      <c r="AO97" s="485"/>
      <c r="AP97" s="485"/>
      <c r="AQ97" s="485"/>
      <c r="AR97" s="485"/>
      <c r="AS97" s="485"/>
      <c r="AT97" s="485"/>
      <c r="AU97" s="485"/>
      <c r="AV97" s="485"/>
      <c r="AW97" s="485"/>
      <c r="AX97" s="485"/>
      <c r="AY97" s="485"/>
      <c r="AZ97" s="485"/>
      <c r="BA97" s="486"/>
    </row>
    <row r="98" spans="3:53" ht="15" customHeight="1">
      <c r="C98" s="487"/>
      <c r="D98" s="488"/>
      <c r="E98" s="488"/>
      <c r="F98" s="488"/>
      <c r="G98" s="488"/>
      <c r="H98" s="488"/>
      <c r="I98" s="488"/>
      <c r="J98" s="489"/>
      <c r="K98" s="482" t="s">
        <v>178</v>
      </c>
      <c r="L98" s="356"/>
      <c r="M98" s="356"/>
      <c r="N98" s="356"/>
      <c r="O98" s="356"/>
      <c r="P98" s="356"/>
      <c r="Q98" s="356"/>
      <c r="R98" s="357"/>
      <c r="S98" s="358" t="s">
        <v>179</v>
      </c>
      <c r="T98" s="356"/>
      <c r="U98" s="356"/>
      <c r="V98" s="356"/>
      <c r="W98" s="357"/>
      <c r="X98" s="358" t="s">
        <v>13</v>
      </c>
      <c r="Y98" s="356"/>
      <c r="Z98" s="356"/>
      <c r="AA98" s="356"/>
      <c r="AB98" s="357"/>
      <c r="AC98" s="358" t="s">
        <v>180</v>
      </c>
      <c r="AD98" s="356"/>
      <c r="AE98" s="356"/>
      <c r="AF98" s="356"/>
      <c r="AG98" s="356"/>
      <c r="AH98" s="356"/>
      <c r="AI98" s="356"/>
      <c r="AJ98" s="357"/>
      <c r="AK98" s="358" t="s">
        <v>181</v>
      </c>
      <c r="AL98" s="356"/>
      <c r="AM98" s="356"/>
      <c r="AN98" s="356"/>
      <c r="AO98" s="357"/>
      <c r="AP98" s="358" t="s">
        <v>182</v>
      </c>
      <c r="AQ98" s="356"/>
      <c r="AR98" s="356"/>
      <c r="AS98" s="356"/>
      <c r="AT98" s="356"/>
      <c r="AU98" s="356"/>
      <c r="AV98" s="356"/>
      <c r="AW98" s="356"/>
      <c r="AX98" s="356"/>
      <c r="AY98" s="356"/>
      <c r="AZ98" s="356"/>
      <c r="BA98" s="359"/>
    </row>
    <row r="99" spans="3:53" ht="15" customHeight="1">
      <c r="C99" s="453" t="s">
        <v>183</v>
      </c>
      <c r="D99" s="454"/>
      <c r="E99" s="454"/>
      <c r="F99" s="454"/>
      <c r="G99" s="454"/>
      <c r="H99" s="454"/>
      <c r="I99" s="454"/>
      <c r="J99" s="455"/>
      <c r="K99" s="453" t="str">
        <f>入力シート!K132&amp;""</f>
        <v>事務局</v>
      </c>
      <c r="L99" s="454"/>
      <c r="M99" s="454"/>
      <c r="N99" s="454"/>
      <c r="O99" s="454"/>
      <c r="P99" s="454"/>
      <c r="Q99" s="454"/>
      <c r="R99" s="456"/>
      <c r="S99" s="457" t="str">
        <f>入力シート!S132&amp;""</f>
        <v>管理者</v>
      </c>
      <c r="T99" s="454"/>
      <c r="U99" s="454"/>
      <c r="V99" s="454"/>
      <c r="W99" s="456"/>
      <c r="X99" s="457" t="str">
        <f>入力シート!X132&amp;""</f>
        <v>ルペル</v>
      </c>
      <c r="Y99" s="454"/>
      <c r="Z99" s="454"/>
      <c r="AA99" s="454"/>
      <c r="AB99" s="456"/>
      <c r="AC99" s="457" t="str">
        <f>入力シート!AC132&amp;""</f>
        <v>るぺる</v>
      </c>
      <c r="AD99" s="454"/>
      <c r="AE99" s="454"/>
      <c r="AF99" s="454"/>
      <c r="AG99" s="454"/>
      <c r="AH99" s="454"/>
      <c r="AI99" s="454"/>
      <c r="AJ99" s="456"/>
      <c r="AK99" s="457" t="str">
        <f>入力シート!AK132&amp;""</f>
        <v>080-9182-5987</v>
      </c>
      <c r="AL99" s="454"/>
      <c r="AM99" s="454"/>
      <c r="AN99" s="454"/>
      <c r="AO99" s="456"/>
      <c r="AP99" s="493" t="str">
        <f>入力シート!AP132&amp;""</f>
        <v>bonjour10uis@gmail.com</v>
      </c>
      <c r="AQ99" s="494"/>
      <c r="AR99" s="494"/>
      <c r="AS99" s="494"/>
      <c r="AT99" s="494"/>
      <c r="AU99" s="494"/>
      <c r="AV99" s="494"/>
      <c r="AW99" s="494"/>
      <c r="AX99" s="494"/>
      <c r="AY99" s="494"/>
      <c r="AZ99" s="494"/>
      <c r="BA99" s="495"/>
    </row>
    <row r="100" spans="3:53" ht="15" customHeight="1">
      <c r="C100" s="475" t="s">
        <v>189</v>
      </c>
      <c r="D100" s="476"/>
      <c r="E100" s="476"/>
      <c r="F100" s="476"/>
      <c r="G100" s="476"/>
      <c r="H100" s="476"/>
      <c r="I100" s="476"/>
      <c r="J100" s="477"/>
      <c r="K100" s="478" t="str">
        <f>入力シート!K133&amp;""</f>
        <v/>
      </c>
      <c r="L100" s="479"/>
      <c r="M100" s="479"/>
      <c r="N100" s="479"/>
      <c r="O100" s="479"/>
      <c r="P100" s="479"/>
      <c r="Q100" s="479"/>
      <c r="R100" s="480"/>
      <c r="S100" s="481" t="str">
        <f>入力シート!S133&amp;""</f>
        <v/>
      </c>
      <c r="T100" s="479"/>
      <c r="U100" s="479"/>
      <c r="V100" s="479"/>
      <c r="W100" s="480"/>
      <c r="X100" s="481" t="str">
        <f>入力シート!X133&amp;""</f>
        <v/>
      </c>
      <c r="Y100" s="479"/>
      <c r="Z100" s="479"/>
      <c r="AA100" s="479"/>
      <c r="AB100" s="480"/>
      <c r="AC100" s="481" t="str">
        <f>入力シート!AC133&amp;""</f>
        <v/>
      </c>
      <c r="AD100" s="479"/>
      <c r="AE100" s="479"/>
      <c r="AF100" s="479"/>
      <c r="AG100" s="479"/>
      <c r="AH100" s="479"/>
      <c r="AI100" s="479"/>
      <c r="AJ100" s="480"/>
      <c r="AK100" s="481" t="str">
        <f>入力シート!AK133&amp;""</f>
        <v/>
      </c>
      <c r="AL100" s="479"/>
      <c r="AM100" s="479"/>
      <c r="AN100" s="479"/>
      <c r="AO100" s="480"/>
      <c r="AP100" s="490" t="str">
        <f>入力シート!AP133&amp;""</f>
        <v/>
      </c>
      <c r="AQ100" s="491"/>
      <c r="AR100" s="491"/>
      <c r="AS100" s="491"/>
      <c r="AT100" s="491"/>
      <c r="AU100" s="491"/>
      <c r="AV100" s="491"/>
      <c r="AW100" s="491"/>
      <c r="AX100" s="491"/>
      <c r="AY100" s="491"/>
      <c r="AZ100" s="491"/>
      <c r="BA100" s="492"/>
    </row>
  </sheetData>
  <sheetProtection sheet="1" objects="1" scenarios="1" selectLockedCells="1" selectUnlockedCells="1"/>
  <mergeCells count="466">
    <mergeCell ref="C33:L33"/>
    <mergeCell ref="M33:Q33"/>
    <mergeCell ref="R33:V33"/>
    <mergeCell ref="W33:X33"/>
    <mergeCell ref="Y33:AA33"/>
    <mergeCell ref="C31:L31"/>
    <mergeCell ref="M31:Q31"/>
    <mergeCell ref="R31:V31"/>
    <mergeCell ref="W31:X31"/>
    <mergeCell ref="Y31:AA31"/>
    <mergeCell ref="C32:L32"/>
    <mergeCell ref="M32:Q32"/>
    <mergeCell ref="R32:V32"/>
    <mergeCell ref="W32:X32"/>
    <mergeCell ref="Y32:AA32"/>
    <mergeCell ref="C29:L29"/>
    <mergeCell ref="M29:Q29"/>
    <mergeCell ref="R29:V29"/>
    <mergeCell ref="W29:X29"/>
    <mergeCell ref="Y29:AA29"/>
    <mergeCell ref="C30:L30"/>
    <mergeCell ref="M30:Q30"/>
    <mergeCell ref="R30:V30"/>
    <mergeCell ref="W30:X30"/>
    <mergeCell ref="Y30:AA30"/>
    <mergeCell ref="B1:E1"/>
    <mergeCell ref="B2:BB2"/>
    <mergeCell ref="C6:W6"/>
    <mergeCell ref="X6:AI6"/>
    <mergeCell ref="AJ6:BA6"/>
    <mergeCell ref="C7:L7"/>
    <mergeCell ref="M7:P7"/>
    <mergeCell ref="Q7:W7"/>
    <mergeCell ref="X7:AA7"/>
    <mergeCell ref="AB7:AE7"/>
    <mergeCell ref="AF7:AI7"/>
    <mergeCell ref="AJ7:AM7"/>
    <mergeCell ref="AN7:BA7"/>
    <mergeCell ref="Q9:T9"/>
    <mergeCell ref="V9:W9"/>
    <mergeCell ref="X9:AA9"/>
    <mergeCell ref="AJ9:AM9"/>
    <mergeCell ref="AN9:AR9"/>
    <mergeCell ref="AS9:AW9"/>
    <mergeCell ref="AX9:BA9"/>
    <mergeCell ref="AF8:AI18"/>
    <mergeCell ref="D10:L10"/>
    <mergeCell ref="M10:P10"/>
    <mergeCell ref="Q10:T10"/>
    <mergeCell ref="V10:W10"/>
    <mergeCell ref="X10:AA10"/>
    <mergeCell ref="AJ10:AM10"/>
    <mergeCell ref="AN10:AR10"/>
    <mergeCell ref="AS10:AW10"/>
    <mergeCell ref="AX10:BA10"/>
    <mergeCell ref="D11:L11"/>
    <mergeCell ref="M11:P11"/>
    <mergeCell ref="Q11:T11"/>
    <mergeCell ref="V11:W11"/>
    <mergeCell ref="X11:AA11"/>
    <mergeCell ref="AJ11:AM11"/>
    <mergeCell ref="AN11:AR11"/>
    <mergeCell ref="AS11:AW11"/>
    <mergeCell ref="AX11:BA11"/>
    <mergeCell ref="D12:L12"/>
    <mergeCell ref="M12:P12"/>
    <mergeCell ref="Q12:T12"/>
    <mergeCell ref="V12:W12"/>
    <mergeCell ref="X12:AA12"/>
    <mergeCell ref="AJ12:AM12"/>
    <mergeCell ref="AN12:AR12"/>
    <mergeCell ref="AS12:AW12"/>
    <mergeCell ref="AX12:BA12"/>
    <mergeCell ref="AB8:AE18"/>
    <mergeCell ref="C8:L8"/>
    <mergeCell ref="M8:P8"/>
    <mergeCell ref="Q8:W8"/>
    <mergeCell ref="X8:AA8"/>
    <mergeCell ref="AJ8:AM8"/>
    <mergeCell ref="AN8:AR8"/>
    <mergeCell ref="AS8:AW8"/>
    <mergeCell ref="AX8:BA8"/>
    <mergeCell ref="D9:L9"/>
    <mergeCell ref="M9:P9"/>
    <mergeCell ref="D13:L13"/>
    <mergeCell ref="M13:P13"/>
    <mergeCell ref="Q13:T13"/>
    <mergeCell ref="V13:W13"/>
    <mergeCell ref="X13:AA13"/>
    <mergeCell ref="AJ13:AM13"/>
    <mergeCell ref="AN13:AR13"/>
    <mergeCell ref="AS13:AW13"/>
    <mergeCell ref="AX13:BA13"/>
    <mergeCell ref="D14:L14"/>
    <mergeCell ref="M14:P14"/>
    <mergeCell ref="Q14:T14"/>
    <mergeCell ref="V14:W14"/>
    <mergeCell ref="X14:AA14"/>
    <mergeCell ref="AJ14:AM14"/>
    <mergeCell ref="AN14:AR14"/>
    <mergeCell ref="AS14:AW14"/>
    <mergeCell ref="AX14:BA14"/>
    <mergeCell ref="D15:L15"/>
    <mergeCell ref="M15:P15"/>
    <mergeCell ref="Q15:T15"/>
    <mergeCell ref="V15:W15"/>
    <mergeCell ref="X15:AA15"/>
    <mergeCell ref="AJ15:AM15"/>
    <mergeCell ref="AN15:AR15"/>
    <mergeCell ref="AS15:AW15"/>
    <mergeCell ref="AX15:BA15"/>
    <mergeCell ref="D16:L16"/>
    <mergeCell ref="M16:P16"/>
    <mergeCell ref="Q16:T16"/>
    <mergeCell ref="V16:W16"/>
    <mergeCell ref="X16:AA16"/>
    <mergeCell ref="AJ16:AM16"/>
    <mergeCell ref="AN16:AR16"/>
    <mergeCell ref="AS16:AW16"/>
    <mergeCell ref="AX16:BA16"/>
    <mergeCell ref="D17:L17"/>
    <mergeCell ref="M17:P17"/>
    <mergeCell ref="Q17:T17"/>
    <mergeCell ref="V17:W17"/>
    <mergeCell ref="X17:AA17"/>
    <mergeCell ref="AJ17:AM17"/>
    <mergeCell ref="AN17:AR17"/>
    <mergeCell ref="AS17:AW17"/>
    <mergeCell ref="AX17:BA17"/>
    <mergeCell ref="D18:L18"/>
    <mergeCell ref="M18:P18"/>
    <mergeCell ref="Q18:T18"/>
    <mergeCell ref="V18:W18"/>
    <mergeCell ref="X18:AA18"/>
    <mergeCell ref="AJ18:AM18"/>
    <mergeCell ref="AN18:AR18"/>
    <mergeCell ref="AS18:AW18"/>
    <mergeCell ref="AX18:BA18"/>
    <mergeCell ref="C19:L19"/>
    <mergeCell ref="M19:P19"/>
    <mergeCell ref="Q19:W19"/>
    <mergeCell ref="X19:AA19"/>
    <mergeCell ref="AB19:AE19"/>
    <mergeCell ref="AF19:AI19"/>
    <mergeCell ref="AJ19:AM19"/>
    <mergeCell ref="B21:AJ21"/>
    <mergeCell ref="C23:L23"/>
    <mergeCell ref="M23:Q23"/>
    <mergeCell ref="R23:V23"/>
    <mergeCell ref="W23:X23"/>
    <mergeCell ref="Y23:AA23"/>
    <mergeCell ref="C24:L24"/>
    <mergeCell ref="M24:Q24"/>
    <mergeCell ref="R24:V24"/>
    <mergeCell ref="W24:X24"/>
    <mergeCell ref="Y24:AA24"/>
    <mergeCell ref="C26:L26"/>
    <mergeCell ref="M26:Q26"/>
    <mergeCell ref="R26:V26"/>
    <mergeCell ref="W26:X26"/>
    <mergeCell ref="Y26:AA26"/>
    <mergeCell ref="C25:L25"/>
    <mergeCell ref="M25:Q25"/>
    <mergeCell ref="R25:V25"/>
    <mergeCell ref="W25:X25"/>
    <mergeCell ref="Y25:AA25"/>
    <mergeCell ref="C28:L28"/>
    <mergeCell ref="M28:Q28"/>
    <mergeCell ref="R28:V28"/>
    <mergeCell ref="W28:X28"/>
    <mergeCell ref="Y28:AA28"/>
    <mergeCell ref="C27:L27"/>
    <mergeCell ref="M27:Q27"/>
    <mergeCell ref="R27:V27"/>
    <mergeCell ref="W27:X27"/>
    <mergeCell ref="Y27:AA27"/>
    <mergeCell ref="AH37:AJ37"/>
    <mergeCell ref="D38:F38"/>
    <mergeCell ref="G38:J38"/>
    <mergeCell ref="K38:N38"/>
    <mergeCell ref="O38:P38"/>
    <mergeCell ref="Q38:S38"/>
    <mergeCell ref="U38:W38"/>
    <mergeCell ref="X38:AA38"/>
    <mergeCell ref="AB38:AE38"/>
    <mergeCell ref="AF38:AG38"/>
    <mergeCell ref="AH38:AJ38"/>
    <mergeCell ref="D37:F37"/>
    <mergeCell ref="G37:J37"/>
    <mergeCell ref="K37:N37"/>
    <mergeCell ref="O37:P37"/>
    <mergeCell ref="Q37:S37"/>
    <mergeCell ref="U37:W37"/>
    <mergeCell ref="X37:AA37"/>
    <mergeCell ref="AB37:AE37"/>
    <mergeCell ref="AF37:AG37"/>
    <mergeCell ref="AK38:AR38"/>
    <mergeCell ref="AS38:AZ38"/>
    <mergeCell ref="D39:F39"/>
    <mergeCell ref="G39:J39"/>
    <mergeCell ref="K39:N39"/>
    <mergeCell ref="O39:P39"/>
    <mergeCell ref="Q39:S39"/>
    <mergeCell ref="U39:W39"/>
    <mergeCell ref="X39:AA39"/>
    <mergeCell ref="AB39:AE39"/>
    <mergeCell ref="AF39:AG39"/>
    <mergeCell ref="AH39:AJ39"/>
    <mergeCell ref="AK39:AR39"/>
    <mergeCell ref="AS39:AZ39"/>
    <mergeCell ref="AH40:AJ40"/>
    <mergeCell ref="AK40:AR40"/>
    <mergeCell ref="AS40:AX40"/>
    <mergeCell ref="AY40:BA40"/>
    <mergeCell ref="D41:F41"/>
    <mergeCell ref="G41:J41"/>
    <mergeCell ref="K41:N41"/>
    <mergeCell ref="O41:P41"/>
    <mergeCell ref="Q41:S41"/>
    <mergeCell ref="U41:W41"/>
    <mergeCell ref="X41:AA41"/>
    <mergeCell ref="AB41:AE41"/>
    <mergeCell ref="AF41:AG41"/>
    <mergeCell ref="AH41:AJ41"/>
    <mergeCell ref="AS41:AT41"/>
    <mergeCell ref="D40:F40"/>
    <mergeCell ref="G40:J40"/>
    <mergeCell ref="K40:N40"/>
    <mergeCell ref="O40:P40"/>
    <mergeCell ref="Q40:S40"/>
    <mergeCell ref="U40:W40"/>
    <mergeCell ref="X40:AA40"/>
    <mergeCell ref="AB40:AE40"/>
    <mergeCell ref="AF40:AG40"/>
    <mergeCell ref="AH42:AJ42"/>
    <mergeCell ref="AU42:AW42"/>
    <mergeCell ref="AY42:BA42"/>
    <mergeCell ref="D43:F43"/>
    <mergeCell ref="G43:J43"/>
    <mergeCell ref="K43:N43"/>
    <mergeCell ref="O43:P43"/>
    <mergeCell ref="Q43:S43"/>
    <mergeCell ref="U43:W43"/>
    <mergeCell ref="X43:AA43"/>
    <mergeCell ref="AB43:AE43"/>
    <mergeCell ref="AF43:AG43"/>
    <mergeCell ref="AH43:AJ43"/>
    <mergeCell ref="AU43:AW43"/>
    <mergeCell ref="AY43:BA43"/>
    <mergeCell ref="D42:F42"/>
    <mergeCell ref="G42:J42"/>
    <mergeCell ref="K42:N42"/>
    <mergeCell ref="O42:P42"/>
    <mergeCell ref="Q42:S42"/>
    <mergeCell ref="U42:W42"/>
    <mergeCell ref="X42:AA42"/>
    <mergeCell ref="AB42:AE42"/>
    <mergeCell ref="AF42:AG42"/>
    <mergeCell ref="AH44:AJ44"/>
    <mergeCell ref="AU44:AW44"/>
    <mergeCell ref="AY44:BA44"/>
    <mergeCell ref="D45:F45"/>
    <mergeCell ref="G45:J45"/>
    <mergeCell ref="K45:N45"/>
    <mergeCell ref="O45:P45"/>
    <mergeCell ref="Q45:S45"/>
    <mergeCell ref="U45:W45"/>
    <mergeCell ref="X45:AA45"/>
    <mergeCell ref="AB45:AE45"/>
    <mergeCell ref="AF45:AG45"/>
    <mergeCell ref="AH45:AJ45"/>
    <mergeCell ref="D44:F44"/>
    <mergeCell ref="G44:J44"/>
    <mergeCell ref="K44:N44"/>
    <mergeCell ref="O44:P44"/>
    <mergeCell ref="Q44:S44"/>
    <mergeCell ref="U44:W44"/>
    <mergeCell ref="X44:AA44"/>
    <mergeCell ref="AB44:AE44"/>
    <mergeCell ref="AF44:AG44"/>
    <mergeCell ref="AH46:AJ46"/>
    <mergeCell ref="D47:F47"/>
    <mergeCell ref="G47:J47"/>
    <mergeCell ref="K47:N47"/>
    <mergeCell ref="O47:P47"/>
    <mergeCell ref="Q47:S47"/>
    <mergeCell ref="U47:W47"/>
    <mergeCell ref="X47:AA47"/>
    <mergeCell ref="AB47:AE47"/>
    <mergeCell ref="AF47:AG47"/>
    <mergeCell ref="AH47:AJ47"/>
    <mergeCell ref="D46:F46"/>
    <mergeCell ref="G46:J46"/>
    <mergeCell ref="K46:N46"/>
    <mergeCell ref="O46:P46"/>
    <mergeCell ref="Q46:S46"/>
    <mergeCell ref="U46:W46"/>
    <mergeCell ref="X46:AA46"/>
    <mergeCell ref="AB46:AE46"/>
    <mergeCell ref="AF46:AG46"/>
    <mergeCell ref="C51:L51"/>
    <mergeCell ref="M51:BA51"/>
    <mergeCell ref="M52:W52"/>
    <mergeCell ref="X52:AA52"/>
    <mergeCell ref="AB52:AD52"/>
    <mergeCell ref="AE52:BA52"/>
    <mergeCell ref="M55:W55"/>
    <mergeCell ref="X55:AA55"/>
    <mergeCell ref="AB55:AD55"/>
    <mergeCell ref="AE55:BA55"/>
    <mergeCell ref="C52:L54"/>
    <mergeCell ref="M53:Q54"/>
    <mergeCell ref="R53:U54"/>
    <mergeCell ref="V53:X54"/>
    <mergeCell ref="Y53:AA54"/>
    <mergeCell ref="AB53:AD54"/>
    <mergeCell ref="AE53:BA54"/>
    <mergeCell ref="C55:L57"/>
    <mergeCell ref="M56:Q57"/>
    <mergeCell ref="R56:U57"/>
    <mergeCell ref="V56:X57"/>
    <mergeCell ref="Y56:AA57"/>
    <mergeCell ref="AB56:AD57"/>
    <mergeCell ref="AE56:BA57"/>
    <mergeCell ref="M70:W70"/>
    <mergeCell ref="X70:AA70"/>
    <mergeCell ref="AB70:AD70"/>
    <mergeCell ref="AE70:BA70"/>
    <mergeCell ref="M73:W73"/>
    <mergeCell ref="X73:AA73"/>
    <mergeCell ref="AB73:AD73"/>
    <mergeCell ref="AE73:BA73"/>
    <mergeCell ref="M58:W58"/>
    <mergeCell ref="X58:AA58"/>
    <mergeCell ref="AB58:AD58"/>
    <mergeCell ref="AE58:BA58"/>
    <mergeCell ref="M61:W61"/>
    <mergeCell ref="X61:AA61"/>
    <mergeCell ref="AB61:AD61"/>
    <mergeCell ref="AE61:BA61"/>
    <mergeCell ref="M64:W64"/>
    <mergeCell ref="X64:AA64"/>
    <mergeCell ref="AB64:AD64"/>
    <mergeCell ref="AE64:BA64"/>
    <mergeCell ref="M68:Q69"/>
    <mergeCell ref="R68:U69"/>
    <mergeCell ref="V68:X69"/>
    <mergeCell ref="Y68:AA69"/>
    <mergeCell ref="M76:W76"/>
    <mergeCell ref="X76:AA76"/>
    <mergeCell ref="AB76:AD76"/>
    <mergeCell ref="AE76:BA76"/>
    <mergeCell ref="M79:W79"/>
    <mergeCell ref="X79:AA79"/>
    <mergeCell ref="AB79:AD79"/>
    <mergeCell ref="AE79:BA79"/>
    <mergeCell ref="C86:W86"/>
    <mergeCell ref="X86:AR86"/>
    <mergeCell ref="AS86:BA86"/>
    <mergeCell ref="C76:L78"/>
    <mergeCell ref="M77:Q78"/>
    <mergeCell ref="R77:U78"/>
    <mergeCell ref="V77:X78"/>
    <mergeCell ref="Y77:AA78"/>
    <mergeCell ref="AB77:AD78"/>
    <mergeCell ref="AE77:BA78"/>
    <mergeCell ref="C79:L81"/>
    <mergeCell ref="M80:Q81"/>
    <mergeCell ref="R80:U81"/>
    <mergeCell ref="V80:X81"/>
    <mergeCell ref="Y80:AA81"/>
    <mergeCell ref="AB80:AD81"/>
    <mergeCell ref="AL90:AR90"/>
    <mergeCell ref="C87:P87"/>
    <mergeCell ref="Q87:W87"/>
    <mergeCell ref="X87:AK87"/>
    <mergeCell ref="AL87:AR87"/>
    <mergeCell ref="C88:P88"/>
    <mergeCell ref="Q88:W88"/>
    <mergeCell ref="X88:AK88"/>
    <mergeCell ref="AL88:AR88"/>
    <mergeCell ref="C89:P89"/>
    <mergeCell ref="Q89:W89"/>
    <mergeCell ref="X89:AK89"/>
    <mergeCell ref="AL89:AR89"/>
    <mergeCell ref="C100:J100"/>
    <mergeCell ref="K100:R100"/>
    <mergeCell ref="S100:W100"/>
    <mergeCell ref="X100:AB100"/>
    <mergeCell ref="AC100:AJ100"/>
    <mergeCell ref="AK100:AO100"/>
    <mergeCell ref="C96:J96"/>
    <mergeCell ref="K96:BA96"/>
    <mergeCell ref="C97:J97"/>
    <mergeCell ref="K97:BA97"/>
    <mergeCell ref="C98:J98"/>
    <mergeCell ref="K98:R98"/>
    <mergeCell ref="S98:W98"/>
    <mergeCell ref="X98:AB98"/>
    <mergeCell ref="AC98:AJ98"/>
    <mergeCell ref="AK98:AO98"/>
    <mergeCell ref="AP100:BA100"/>
    <mergeCell ref="AP99:BA99"/>
    <mergeCell ref="AP98:BA98"/>
    <mergeCell ref="AB67:AD67"/>
    <mergeCell ref="AE67:BA67"/>
    <mergeCell ref="C64:L66"/>
    <mergeCell ref="M65:Q66"/>
    <mergeCell ref="R65:U66"/>
    <mergeCell ref="V65:X66"/>
    <mergeCell ref="C99:J99"/>
    <mergeCell ref="K99:R99"/>
    <mergeCell ref="S99:W99"/>
    <mergeCell ref="X99:AB99"/>
    <mergeCell ref="AC99:AJ99"/>
    <mergeCell ref="AK99:AO99"/>
    <mergeCell ref="C91:P91"/>
    <mergeCell ref="Q91:W91"/>
    <mergeCell ref="X91:AK91"/>
    <mergeCell ref="AL91:AR91"/>
    <mergeCell ref="C92:P92"/>
    <mergeCell ref="Q92:W92"/>
    <mergeCell ref="X92:AK92"/>
    <mergeCell ref="AL92:AR92"/>
    <mergeCell ref="AS92:BA92"/>
    <mergeCell ref="C90:P90"/>
    <mergeCell ref="Q90:W90"/>
    <mergeCell ref="X90:AK90"/>
    <mergeCell ref="C58:L60"/>
    <mergeCell ref="M59:Q60"/>
    <mergeCell ref="R59:U60"/>
    <mergeCell ref="V59:X60"/>
    <mergeCell ref="Y59:AA60"/>
    <mergeCell ref="AB59:AD60"/>
    <mergeCell ref="AE59:BA60"/>
    <mergeCell ref="C61:L63"/>
    <mergeCell ref="M62:Q63"/>
    <mergeCell ref="R62:U63"/>
    <mergeCell ref="V62:X63"/>
    <mergeCell ref="Y62:AA63"/>
    <mergeCell ref="AB62:AD63"/>
    <mergeCell ref="AE62:BA63"/>
    <mergeCell ref="Y65:AA66"/>
    <mergeCell ref="AB65:AD66"/>
    <mergeCell ref="AE80:BA81"/>
    <mergeCell ref="AS87:BA91"/>
    <mergeCell ref="C70:L72"/>
    <mergeCell ref="M71:Q72"/>
    <mergeCell ref="R71:U72"/>
    <mergeCell ref="V71:X72"/>
    <mergeCell ref="Y71:AA72"/>
    <mergeCell ref="AB71:AD72"/>
    <mergeCell ref="AE71:BA72"/>
    <mergeCell ref="C73:L75"/>
    <mergeCell ref="M74:Q75"/>
    <mergeCell ref="R74:U75"/>
    <mergeCell ref="V74:X75"/>
    <mergeCell ref="Y74:AA75"/>
    <mergeCell ref="AB74:AD75"/>
    <mergeCell ref="AE74:BA75"/>
    <mergeCell ref="AE65:BA66"/>
    <mergeCell ref="C67:L69"/>
    <mergeCell ref="AB68:AD69"/>
    <mergeCell ref="AE68:BA69"/>
    <mergeCell ref="M67:W67"/>
    <mergeCell ref="X67:AA67"/>
  </mergeCells>
  <phoneticPr fontId="2"/>
  <printOptions horizontalCentered="1"/>
  <pageMargins left="0.70866141732283472" right="0.70866141732283472" top="0.74803149606299213" bottom="0.74803149606299213" header="0.31496062992125984" footer="0.31496062992125984"/>
  <pageSetup paperSize="9" scale="86" fitToHeight="2" orientation="landscape" r:id="rId1"/>
  <rowBreaks count="2" manualBreakCount="2">
    <brk id="47" min="1" max="53" man="1"/>
    <brk id="83" min="1" max="5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0"/>
  <sheetViews>
    <sheetView showZeros="0" view="pageBreakPreview" zoomScaleNormal="100" zoomScaleSheetLayoutView="100" workbookViewId="0"/>
  </sheetViews>
  <sheetFormatPr defaultColWidth="2.42578125" defaultRowHeight="18.75" customHeight="1"/>
  <cols>
    <col min="1" max="16384" width="2.42578125" style="17"/>
  </cols>
  <sheetData>
    <row r="1" spans="1:35" ht="18.75" customHeight="1">
      <c r="AI1" s="36"/>
    </row>
    <row r="2" spans="1:35" ht="18.75" customHeight="1">
      <c r="A2" s="29"/>
      <c r="B2" s="29"/>
      <c r="C2" s="29"/>
      <c r="D2" s="29"/>
      <c r="E2" s="29"/>
      <c r="F2" s="29"/>
      <c r="G2" s="29"/>
      <c r="H2" s="29"/>
      <c r="I2" s="29"/>
      <c r="J2" s="29"/>
      <c r="K2" s="29"/>
      <c r="L2" s="29"/>
      <c r="M2" s="29"/>
      <c r="N2" s="29"/>
      <c r="O2" s="29"/>
      <c r="P2" s="29"/>
      <c r="Q2" s="29"/>
      <c r="R2" s="29"/>
      <c r="S2" s="29"/>
      <c r="T2" s="29"/>
      <c r="U2" s="29"/>
      <c r="V2" s="29"/>
      <c r="W2" s="29"/>
      <c r="X2" s="29"/>
      <c r="Y2" s="29"/>
      <c r="Z2" s="86"/>
      <c r="AA2" s="86"/>
      <c r="AB2" s="86"/>
      <c r="AC2" s="86"/>
      <c r="AD2" s="86"/>
      <c r="AE2" s="86"/>
      <c r="AF2" s="86"/>
      <c r="AG2" s="86"/>
      <c r="AH2" s="86"/>
      <c r="AI2" s="29"/>
    </row>
    <row r="3" spans="1:35" ht="18.75" customHeight="1">
      <c r="X3" s="30"/>
      <c r="Y3" s="30"/>
      <c r="Z3" s="647" t="s">
        <v>279</v>
      </c>
      <c r="AA3" s="647"/>
      <c r="AB3" s="647"/>
      <c r="AC3" s="647"/>
      <c r="AD3" s="647"/>
      <c r="AE3" s="647"/>
      <c r="AF3" s="647"/>
      <c r="AG3" s="647"/>
      <c r="AH3" s="647"/>
    </row>
    <row r="4" spans="1:35" ht="18.75" customHeight="1">
      <c r="X4" s="30"/>
      <c r="Y4" s="30"/>
      <c r="Z4" s="30"/>
      <c r="AA4" s="65"/>
      <c r="AB4" s="65"/>
      <c r="AC4" s="65"/>
      <c r="AD4" s="65"/>
      <c r="AE4" s="65"/>
      <c r="AF4" s="65"/>
      <c r="AG4" s="65"/>
      <c r="AH4" s="65"/>
    </row>
    <row r="5" spans="1:35" ht="18.75" customHeight="1">
      <c r="X5" s="30"/>
      <c r="Y5" s="30"/>
      <c r="Z5" s="30"/>
      <c r="AA5" s="30"/>
      <c r="AB5" s="30"/>
      <c r="AC5" s="30"/>
      <c r="AD5" s="30"/>
      <c r="AE5" s="30"/>
      <c r="AF5" s="30"/>
      <c r="AG5" s="30"/>
    </row>
    <row r="6" spans="1:35" ht="18.75" customHeight="1">
      <c r="A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row>
    <row r="7" spans="1:35" ht="18.75" customHeight="1">
      <c r="A7" s="28"/>
      <c r="C7" s="379" t="s">
        <v>280</v>
      </c>
      <c r="D7" s="379"/>
      <c r="E7" s="379"/>
      <c r="F7" s="379"/>
      <c r="G7" s="379"/>
      <c r="H7" s="379"/>
      <c r="I7" s="379"/>
      <c r="J7" s="379"/>
      <c r="K7" s="379"/>
      <c r="L7" s="379"/>
      <c r="M7" s="379"/>
      <c r="N7" s="379"/>
      <c r="O7" s="379"/>
      <c r="P7" s="379"/>
      <c r="Q7" s="379"/>
    </row>
    <row r="10" spans="1:35" ht="18.75" customHeight="1">
      <c r="A10" s="28"/>
    </row>
    <row r="11" spans="1:35" ht="18.75" customHeight="1">
      <c r="Q11" s="379" t="s">
        <v>7</v>
      </c>
      <c r="R11" s="379"/>
      <c r="S11" s="379"/>
      <c r="T11" s="379"/>
      <c r="U11" s="643">
        <f>入力シート!F5</f>
        <v>0</v>
      </c>
      <c r="V11" s="643"/>
      <c r="W11" s="643"/>
      <c r="X11" s="643"/>
      <c r="Y11" s="643"/>
      <c r="Z11" s="643"/>
      <c r="AA11" s="643"/>
      <c r="AB11" s="643"/>
      <c r="AC11" s="643"/>
      <c r="AD11" s="643"/>
      <c r="AE11" s="643"/>
      <c r="AF11" s="643"/>
      <c r="AG11" s="643"/>
      <c r="AH11" s="643"/>
    </row>
    <row r="12" spans="1:35" ht="18.75" customHeight="1">
      <c r="A12" s="28"/>
      <c r="Q12" s="379" t="s">
        <v>15</v>
      </c>
      <c r="R12" s="379"/>
      <c r="S12" s="379"/>
      <c r="T12" s="379"/>
      <c r="U12" s="649">
        <f>入力シート!F6</f>
        <v>0</v>
      </c>
      <c r="V12" s="649"/>
      <c r="W12" s="649"/>
      <c r="X12" s="649"/>
      <c r="Y12" s="649"/>
      <c r="Z12" s="649"/>
      <c r="AA12" s="649"/>
      <c r="AB12" s="649"/>
      <c r="AC12" s="649"/>
      <c r="AD12" s="649"/>
      <c r="AE12" s="649"/>
      <c r="AF12" s="649"/>
      <c r="AG12" s="649"/>
      <c r="AH12" s="649"/>
    </row>
    <row r="13" spans="1:35" ht="18.75" customHeight="1">
      <c r="A13" s="28"/>
      <c r="U13" s="649"/>
      <c r="V13" s="649"/>
      <c r="W13" s="649"/>
      <c r="X13" s="649"/>
      <c r="Y13" s="649"/>
      <c r="Z13" s="649"/>
      <c r="AA13" s="649"/>
      <c r="AB13" s="649"/>
      <c r="AC13" s="649"/>
      <c r="AD13" s="649"/>
      <c r="AE13" s="649"/>
      <c r="AF13" s="649"/>
      <c r="AG13" s="649"/>
      <c r="AH13" s="649"/>
    </row>
    <row r="14" spans="1:35" ht="18.75" customHeight="1">
      <c r="A14" s="28"/>
      <c r="Q14" s="379" t="s">
        <v>281</v>
      </c>
      <c r="R14" s="379"/>
      <c r="S14" s="379"/>
      <c r="T14" s="379"/>
      <c r="U14" s="643">
        <f>入力シート!F7</f>
        <v>0</v>
      </c>
      <c r="V14" s="643"/>
      <c r="W14" s="643"/>
      <c r="X14" s="643"/>
      <c r="Y14" s="643"/>
      <c r="Z14" s="643"/>
      <c r="AA14" s="643"/>
      <c r="AB14" s="643"/>
      <c r="AC14" s="643"/>
      <c r="AD14" s="643"/>
      <c r="AE14" s="643"/>
      <c r="AF14" s="643"/>
      <c r="AG14" s="643"/>
      <c r="AH14" s="643"/>
    </row>
    <row r="15" spans="1:35" ht="18.75" customHeight="1">
      <c r="A15" s="28"/>
      <c r="U15" s="30"/>
      <c r="V15" s="30"/>
      <c r="W15" s="30"/>
      <c r="X15" s="30"/>
      <c r="Y15" s="30"/>
      <c r="Z15" s="30"/>
      <c r="AA15" s="30"/>
      <c r="AB15" s="30"/>
      <c r="AC15" s="30"/>
      <c r="AD15" s="30"/>
    </row>
    <row r="16" spans="1:35" ht="18.75" customHeight="1">
      <c r="A16" s="28"/>
      <c r="U16" s="30"/>
      <c r="V16" s="30"/>
      <c r="W16" s="30"/>
      <c r="X16" s="30"/>
      <c r="Y16" s="30"/>
      <c r="Z16" s="30"/>
      <c r="AA16" s="30"/>
      <c r="AB16" s="30"/>
      <c r="AC16" s="30"/>
      <c r="AD16" s="30"/>
    </row>
    <row r="17" spans="1:34" ht="18.75" customHeight="1">
      <c r="C17" s="648" t="s">
        <v>282</v>
      </c>
      <c r="D17" s="648"/>
      <c r="E17" s="648"/>
      <c r="F17" s="648"/>
      <c r="G17" s="648"/>
      <c r="H17" s="648"/>
      <c r="I17" s="648"/>
      <c r="J17" s="648"/>
      <c r="K17" s="648"/>
      <c r="L17" s="648"/>
      <c r="M17" s="648"/>
      <c r="N17" s="648"/>
      <c r="O17" s="648"/>
      <c r="P17" s="648"/>
      <c r="Q17" s="648"/>
      <c r="R17" s="648"/>
      <c r="S17" s="648"/>
      <c r="T17" s="648"/>
      <c r="U17" s="648"/>
      <c r="V17" s="648"/>
      <c r="W17" s="648"/>
      <c r="X17" s="648"/>
      <c r="Y17" s="648"/>
      <c r="Z17" s="648"/>
      <c r="AA17" s="648"/>
      <c r="AB17" s="648"/>
      <c r="AC17" s="648"/>
      <c r="AD17" s="648"/>
      <c r="AE17" s="648"/>
      <c r="AF17" s="648"/>
      <c r="AG17" s="648"/>
    </row>
    <row r="18" spans="1:34" ht="18.75" customHeight="1">
      <c r="A18" s="28"/>
    </row>
    <row r="19" spans="1:34" ht="18.75" customHeight="1">
      <c r="A19" s="28"/>
    </row>
    <row r="20" spans="1:34" ht="17.25" customHeight="1">
      <c r="A20" s="28"/>
      <c r="B20" s="639" t="s">
        <v>283</v>
      </c>
      <c r="C20" s="639"/>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row>
    <row r="21" spans="1:34" ht="17.25" customHeight="1">
      <c r="B21" s="639"/>
      <c r="C21" s="639"/>
      <c r="D21" s="639"/>
      <c r="E21" s="639"/>
      <c r="F21" s="639"/>
      <c r="G21" s="639"/>
      <c r="H21" s="639"/>
      <c r="I21" s="639"/>
      <c r="J21" s="639"/>
      <c r="K21" s="639"/>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39"/>
    </row>
    <row r="22" spans="1:34" ht="24.75" customHeight="1">
      <c r="B22" s="639"/>
      <c r="C22" s="639"/>
      <c r="D22" s="639"/>
      <c r="E22" s="639"/>
      <c r="F22" s="639"/>
      <c r="G22" s="639"/>
      <c r="H22" s="639"/>
      <c r="I22" s="639"/>
      <c r="J22" s="639"/>
      <c r="K22" s="639"/>
      <c r="L22" s="639"/>
      <c r="M22" s="639"/>
      <c r="N22" s="639"/>
      <c r="O22" s="639"/>
      <c r="P22" s="639"/>
      <c r="Q22" s="639"/>
      <c r="R22" s="639"/>
      <c r="S22" s="639"/>
      <c r="T22" s="639"/>
      <c r="U22" s="639"/>
      <c r="V22" s="639"/>
      <c r="W22" s="639"/>
      <c r="X22" s="639"/>
      <c r="Y22" s="639"/>
      <c r="Z22" s="639"/>
      <c r="AA22" s="639"/>
      <c r="AB22" s="639"/>
      <c r="AC22" s="639"/>
      <c r="AD22" s="639"/>
      <c r="AE22" s="639"/>
      <c r="AF22" s="639"/>
      <c r="AG22" s="639"/>
      <c r="AH22" s="639"/>
    </row>
    <row r="23" spans="1:34" ht="18.75" customHeight="1">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row>
    <row r="24" spans="1:34" ht="18.75" customHeight="1">
      <c r="C24" s="410" t="s">
        <v>284</v>
      </c>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row>
    <row r="25" spans="1:34" ht="18.75" customHeight="1">
      <c r="A25" s="28"/>
    </row>
    <row r="26" spans="1:34" ht="18.75" customHeight="1">
      <c r="C26" s="387" t="s">
        <v>285</v>
      </c>
      <c r="D26" s="387"/>
      <c r="E26" s="387"/>
      <c r="F26" s="387"/>
      <c r="G26" s="387"/>
      <c r="H26" s="387"/>
      <c r="I26" s="387"/>
      <c r="J26" s="387"/>
      <c r="K26" s="387"/>
      <c r="L26" s="387"/>
      <c r="M26" s="16"/>
      <c r="N26" s="380" t="s">
        <v>231</v>
      </c>
      <c r="O26" s="380"/>
      <c r="P26" s="380"/>
      <c r="Q26" s="644">
        <f>別紙!X19</f>
        <v>0</v>
      </c>
      <c r="R26" s="644"/>
      <c r="S26" s="644"/>
      <c r="T26" s="644"/>
      <c r="U26" s="644"/>
      <c r="V26" s="644"/>
      <c r="W26" s="644"/>
      <c r="X26" s="644"/>
      <c r="Y26" s="68"/>
      <c r="Z26" s="68"/>
      <c r="AA26" s="68"/>
      <c r="AB26" s="68"/>
      <c r="AC26" s="68"/>
      <c r="AD26" s="68"/>
      <c r="AE26" s="68"/>
      <c r="AF26" s="68"/>
      <c r="AG26" s="68"/>
      <c r="AH26" s="16"/>
    </row>
    <row r="27" spans="1:34" ht="18.75" customHeight="1">
      <c r="C27" s="69"/>
      <c r="D27" s="69"/>
      <c r="E27" s="69"/>
      <c r="F27" s="69"/>
      <c r="G27" s="69"/>
      <c r="H27" s="69"/>
      <c r="I27" s="69"/>
      <c r="J27" s="69"/>
      <c r="K27" s="69"/>
      <c r="L27" s="69"/>
      <c r="M27" s="16"/>
      <c r="N27" s="20"/>
      <c r="O27" s="645"/>
      <c r="P27" s="646"/>
      <c r="Q27" s="646"/>
      <c r="R27" s="646"/>
      <c r="S27" s="646"/>
      <c r="T27" s="646"/>
      <c r="U27" s="646"/>
      <c r="V27" s="646"/>
      <c r="W27" s="646"/>
      <c r="X27" s="646"/>
      <c r="Y27" s="646"/>
      <c r="Z27" s="646"/>
      <c r="AA27" s="646"/>
      <c r="AB27" s="646"/>
      <c r="AC27" s="646"/>
      <c r="AD27" s="646"/>
      <c r="AE27" s="646"/>
      <c r="AF27" s="646"/>
      <c r="AG27" s="646"/>
      <c r="AH27" s="16"/>
    </row>
    <row r="28" spans="1:34" ht="18.75" customHeight="1">
      <c r="C28" s="69"/>
      <c r="D28" s="69"/>
      <c r="E28" s="69"/>
      <c r="F28" s="69"/>
      <c r="G28" s="69"/>
      <c r="H28" s="69"/>
      <c r="I28" s="69"/>
      <c r="J28" s="69"/>
      <c r="K28" s="69"/>
      <c r="L28" s="69"/>
      <c r="M28" s="16"/>
      <c r="N28" s="642" t="s">
        <v>10</v>
      </c>
      <c r="O28" s="642"/>
      <c r="P28" s="642"/>
      <c r="Q28" s="387">
        <f>入力シート!AG4</f>
        <v>0</v>
      </c>
      <c r="R28" s="387"/>
      <c r="S28" s="387"/>
      <c r="T28" s="387"/>
      <c r="U28" s="387"/>
      <c r="V28" s="387"/>
      <c r="W28" s="387"/>
      <c r="X28" s="387"/>
      <c r="Y28" s="387"/>
      <c r="Z28" s="387"/>
      <c r="AA28" s="387"/>
      <c r="AB28" s="387"/>
      <c r="AC28" s="387"/>
      <c r="AD28" s="387"/>
      <c r="AE28" s="387"/>
      <c r="AF28" s="387"/>
      <c r="AG28" s="387"/>
      <c r="AH28" s="16"/>
    </row>
    <row r="29" spans="1:34" ht="18.75" customHeight="1">
      <c r="C29" s="387" t="s">
        <v>286</v>
      </c>
      <c r="D29" s="387"/>
      <c r="E29" s="387"/>
      <c r="F29" s="387"/>
      <c r="G29" s="387"/>
      <c r="H29" s="387"/>
      <c r="I29" s="387"/>
      <c r="J29" s="387"/>
      <c r="K29" s="387"/>
      <c r="L29" s="387"/>
      <c r="M29" s="16"/>
      <c r="N29" s="642" t="s">
        <v>287</v>
      </c>
      <c r="O29" s="642"/>
      <c r="P29" s="642"/>
      <c r="Q29" s="387">
        <f>入力シート!AG3</f>
        <v>0</v>
      </c>
      <c r="R29" s="387"/>
      <c r="S29" s="387"/>
      <c r="T29" s="387"/>
      <c r="U29" s="387"/>
      <c r="V29" s="387"/>
      <c r="W29" s="387"/>
      <c r="X29" s="387"/>
      <c r="Y29" s="387"/>
      <c r="Z29" s="387"/>
      <c r="AA29" s="387"/>
      <c r="AB29" s="387"/>
      <c r="AC29" s="387"/>
      <c r="AD29" s="387"/>
      <c r="AE29" s="387"/>
      <c r="AF29" s="387"/>
      <c r="AG29" s="387"/>
      <c r="AH29" s="16"/>
    </row>
    <row r="30" spans="1:34" ht="18.75" customHeight="1">
      <c r="C30" s="69"/>
      <c r="D30" s="69"/>
      <c r="E30" s="69"/>
      <c r="F30" s="69"/>
      <c r="G30" s="69"/>
      <c r="H30" s="69"/>
      <c r="I30" s="69"/>
      <c r="J30" s="69"/>
      <c r="K30" s="69"/>
      <c r="L30" s="69"/>
      <c r="M30" s="16"/>
      <c r="N30" s="20"/>
      <c r="O30" s="20"/>
      <c r="P30" s="20"/>
      <c r="Q30" s="20"/>
      <c r="R30" s="20"/>
      <c r="S30" s="20"/>
      <c r="T30" s="20"/>
      <c r="U30" s="20"/>
      <c r="V30" s="20"/>
      <c r="W30" s="20"/>
      <c r="X30" s="20"/>
      <c r="Y30" s="20"/>
      <c r="Z30" s="20"/>
      <c r="AA30" s="20"/>
      <c r="AB30" s="20"/>
      <c r="AC30" s="20"/>
      <c r="AD30" s="20"/>
      <c r="AE30" s="20"/>
      <c r="AF30" s="20"/>
      <c r="AG30" s="20"/>
      <c r="AH30" s="16"/>
    </row>
    <row r="31" spans="1:34" ht="18.75" customHeight="1">
      <c r="C31" s="16"/>
      <c r="D31" s="16"/>
      <c r="E31" s="16"/>
      <c r="F31" s="16"/>
      <c r="G31" s="16"/>
      <c r="H31" s="16"/>
      <c r="I31" s="16"/>
      <c r="J31" s="16"/>
      <c r="K31" s="16"/>
      <c r="L31" s="16"/>
      <c r="M31" s="16"/>
      <c r="N31" s="642" t="s">
        <v>10</v>
      </c>
      <c r="O31" s="642"/>
      <c r="P31" s="642"/>
      <c r="Q31" s="643">
        <f>入力シート!AG6</f>
        <v>0</v>
      </c>
      <c r="R31" s="643"/>
      <c r="S31" s="643"/>
      <c r="T31" s="643"/>
      <c r="U31" s="643"/>
      <c r="V31" s="643"/>
      <c r="W31" s="643"/>
      <c r="X31" s="643"/>
      <c r="Y31" s="643"/>
      <c r="Z31" s="643"/>
      <c r="AA31" s="643"/>
      <c r="AB31" s="643"/>
      <c r="AC31" s="643"/>
      <c r="AD31" s="643"/>
      <c r="AE31" s="643"/>
      <c r="AF31" s="643"/>
      <c r="AG31" s="643"/>
      <c r="AH31" s="16"/>
    </row>
    <row r="32" spans="1:34" ht="18.75" customHeight="1">
      <c r="C32" s="387" t="s">
        <v>288</v>
      </c>
      <c r="D32" s="387"/>
      <c r="E32" s="387"/>
      <c r="F32" s="387"/>
      <c r="G32" s="387"/>
      <c r="H32" s="387"/>
      <c r="I32" s="387"/>
      <c r="J32" s="387"/>
      <c r="K32" s="387"/>
      <c r="L32" s="387"/>
      <c r="M32" s="16"/>
      <c r="N32" s="642" t="s">
        <v>289</v>
      </c>
      <c r="O32" s="642"/>
      <c r="P32" s="642"/>
      <c r="Q32" s="643">
        <f>入力シート!AG5</f>
        <v>0</v>
      </c>
      <c r="R32" s="643"/>
      <c r="S32" s="643"/>
      <c r="T32" s="643"/>
      <c r="U32" s="643"/>
      <c r="V32" s="643"/>
      <c r="W32" s="643"/>
      <c r="X32" s="643"/>
      <c r="Y32" s="643"/>
      <c r="Z32" s="643"/>
      <c r="AA32" s="643"/>
      <c r="AB32" s="643"/>
      <c r="AC32" s="643"/>
      <c r="AD32" s="643"/>
      <c r="AE32" s="643"/>
      <c r="AF32" s="643"/>
      <c r="AG32" s="643"/>
      <c r="AH32" s="16"/>
    </row>
    <row r="33" spans="1:34" ht="18.75" customHeight="1">
      <c r="C33" s="20"/>
      <c r="D33" s="20"/>
      <c r="E33" s="20"/>
      <c r="F33" s="20"/>
      <c r="G33" s="20"/>
      <c r="H33" s="20"/>
      <c r="I33" s="20"/>
      <c r="J33" s="20"/>
      <c r="K33" s="20"/>
      <c r="L33" s="20"/>
      <c r="M33" s="16"/>
      <c r="N33" s="20"/>
      <c r="O33" s="20"/>
      <c r="P33" s="20"/>
      <c r="Q33" s="20"/>
      <c r="R33" s="20"/>
      <c r="S33" s="20"/>
      <c r="T33" s="20"/>
      <c r="U33" s="20"/>
      <c r="V33" s="20"/>
      <c r="W33" s="20"/>
      <c r="X33" s="20"/>
      <c r="Y33" s="20"/>
      <c r="Z33" s="20"/>
      <c r="AA33" s="20"/>
      <c r="AB33" s="20"/>
      <c r="AC33" s="20"/>
      <c r="AD33" s="20"/>
      <c r="AE33" s="20"/>
      <c r="AF33" s="20"/>
      <c r="AG33" s="20"/>
      <c r="AH33" s="16"/>
    </row>
    <row r="34" spans="1:34" ht="18.75" customHeight="1">
      <c r="C34" s="387" t="s">
        <v>290</v>
      </c>
      <c r="D34" s="387"/>
      <c r="E34" s="387"/>
      <c r="F34" s="387"/>
      <c r="G34" s="387"/>
      <c r="H34" s="387"/>
      <c r="I34" s="387"/>
      <c r="J34" s="387"/>
      <c r="K34" s="387"/>
      <c r="L34" s="387"/>
      <c r="M34" s="387"/>
      <c r="N34" s="387"/>
      <c r="O34" s="387"/>
      <c r="P34" s="387"/>
      <c r="Q34" s="387"/>
      <c r="R34" s="387">
        <f>入力シート!AG7</f>
        <v>0</v>
      </c>
      <c r="S34" s="387"/>
      <c r="T34" s="387"/>
      <c r="U34" s="387"/>
      <c r="V34" s="387"/>
      <c r="W34" s="387"/>
      <c r="X34" s="387"/>
      <c r="Y34" s="387"/>
      <c r="Z34" s="387">
        <f>入力シート!AG8</f>
        <v>0</v>
      </c>
      <c r="AA34" s="387"/>
      <c r="AB34" s="387"/>
      <c r="AC34" s="387"/>
      <c r="AD34" s="387"/>
      <c r="AE34" s="387"/>
      <c r="AF34" s="387"/>
      <c r="AG34" s="387"/>
      <c r="AH34" s="387"/>
    </row>
    <row r="35" spans="1:34" ht="18.75" customHeight="1">
      <c r="C35" s="69"/>
      <c r="D35" s="69"/>
      <c r="E35" s="69"/>
      <c r="F35" s="69"/>
      <c r="G35" s="69"/>
      <c r="H35" s="69"/>
      <c r="I35" s="69"/>
      <c r="J35" s="69"/>
      <c r="K35" s="69"/>
      <c r="L35" s="69"/>
      <c r="M35" s="69"/>
      <c r="N35" s="69"/>
      <c r="O35" s="69"/>
      <c r="P35" s="69"/>
      <c r="Q35" s="20"/>
      <c r="R35" s="16"/>
      <c r="S35" s="16"/>
      <c r="T35" s="16"/>
      <c r="U35" s="16"/>
      <c r="V35" s="16"/>
      <c r="W35" s="16"/>
      <c r="X35" s="16"/>
      <c r="Y35" s="16"/>
      <c r="Z35" s="16"/>
      <c r="AA35" s="16"/>
      <c r="AB35" s="16"/>
      <c r="AC35" s="16"/>
      <c r="AD35" s="16"/>
      <c r="AE35" s="16"/>
      <c r="AF35" s="16"/>
      <c r="AG35" s="16"/>
      <c r="AH35" s="16"/>
    </row>
    <row r="36" spans="1:34" ht="18.75" customHeight="1">
      <c r="C36" s="387" t="s">
        <v>291</v>
      </c>
      <c r="D36" s="387"/>
      <c r="E36" s="387"/>
      <c r="F36" s="387"/>
      <c r="G36" s="387"/>
      <c r="H36" s="387"/>
      <c r="I36" s="387"/>
      <c r="J36" s="387"/>
      <c r="K36" s="387"/>
      <c r="L36" s="387"/>
      <c r="M36" s="16"/>
      <c r="N36" s="16"/>
      <c r="O36" s="16"/>
      <c r="P36" s="16"/>
      <c r="Q36" s="642">
        <f>入力シート!AG9</f>
        <v>0</v>
      </c>
      <c r="R36" s="642"/>
      <c r="S36" s="642"/>
      <c r="T36" s="642"/>
      <c r="U36" s="642"/>
      <c r="V36" s="16"/>
      <c r="W36" s="16"/>
      <c r="X36" s="16"/>
      <c r="Y36" s="16"/>
      <c r="Z36" s="16"/>
      <c r="AA36" s="16"/>
      <c r="AB36" s="16"/>
      <c r="AC36" s="16"/>
      <c r="AD36" s="16"/>
      <c r="AE36" s="16"/>
      <c r="AF36" s="16"/>
      <c r="AG36" s="16"/>
      <c r="AH36" s="16"/>
    </row>
    <row r="37" spans="1:34" ht="18.75" customHeight="1">
      <c r="C37" s="20"/>
      <c r="D37" s="20"/>
      <c r="E37" s="20"/>
      <c r="F37" s="20"/>
      <c r="G37" s="20"/>
      <c r="H37" s="20"/>
      <c r="I37" s="20"/>
      <c r="J37" s="20"/>
      <c r="K37" s="20"/>
      <c r="L37" s="20"/>
      <c r="M37" s="16"/>
      <c r="N37" s="16"/>
      <c r="O37" s="16"/>
      <c r="P37" s="16"/>
      <c r="Q37" s="20"/>
      <c r="R37" s="20"/>
      <c r="S37" s="20"/>
      <c r="T37" s="20"/>
      <c r="U37" s="20"/>
      <c r="V37" s="16"/>
      <c r="W37" s="16"/>
      <c r="X37" s="16"/>
      <c r="Y37" s="16"/>
      <c r="Z37" s="16"/>
      <c r="AA37" s="16"/>
      <c r="AB37" s="16"/>
      <c r="AC37" s="16"/>
      <c r="AD37" s="16"/>
      <c r="AE37" s="16"/>
      <c r="AF37" s="16"/>
      <c r="AG37" s="16"/>
      <c r="AH37" s="16"/>
    </row>
    <row r="38" spans="1:34" ht="18.75" customHeight="1">
      <c r="C38" s="387" t="s">
        <v>292</v>
      </c>
      <c r="D38" s="387"/>
      <c r="E38" s="387"/>
      <c r="F38" s="387"/>
      <c r="G38" s="387"/>
      <c r="H38" s="387"/>
      <c r="I38" s="387"/>
      <c r="J38" s="387"/>
      <c r="K38" s="387"/>
      <c r="L38" s="387"/>
      <c r="M38" s="16"/>
      <c r="N38" s="16"/>
      <c r="O38" s="16"/>
      <c r="P38" s="16"/>
      <c r="Q38" s="387">
        <f>入力シート!AG10</f>
        <v>0</v>
      </c>
      <c r="R38" s="387"/>
      <c r="S38" s="387"/>
      <c r="T38" s="387"/>
      <c r="U38" s="387"/>
      <c r="V38" s="387"/>
      <c r="W38" s="387"/>
      <c r="X38" s="387"/>
      <c r="Y38" s="387"/>
      <c r="Z38" s="387"/>
      <c r="AA38" s="387"/>
      <c r="AB38" s="16"/>
      <c r="AC38" s="16"/>
      <c r="AD38" s="16"/>
      <c r="AE38" s="16"/>
      <c r="AF38" s="16"/>
      <c r="AG38" s="16"/>
      <c r="AH38" s="16"/>
    </row>
    <row r="39" spans="1:34" ht="18.75" customHeight="1">
      <c r="A39" s="28"/>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1:34" ht="18.75" customHeight="1">
      <c r="A40" s="28"/>
      <c r="C40" s="16"/>
      <c r="D40" s="16"/>
      <c r="E40" s="16"/>
      <c r="F40" s="16"/>
      <c r="G40" s="16"/>
      <c r="H40" s="16"/>
      <c r="I40" s="16"/>
      <c r="J40" s="16"/>
      <c r="K40" s="637" t="s">
        <v>293</v>
      </c>
      <c r="L40" s="637"/>
      <c r="M40" s="637"/>
      <c r="N40" s="637"/>
      <c r="O40" s="637"/>
      <c r="P40" s="637"/>
      <c r="Q40" s="640">
        <f>入力シート!G136</f>
        <v>0</v>
      </c>
      <c r="R40" s="640"/>
      <c r="S40" s="640"/>
      <c r="T40" s="640"/>
      <c r="U40" s="640"/>
      <c r="V40" s="640"/>
      <c r="W40" s="640"/>
      <c r="X40" s="637" t="s">
        <v>195</v>
      </c>
      <c r="Y40" s="637"/>
      <c r="Z40" s="637"/>
      <c r="AA40" s="637"/>
      <c r="AB40" s="640">
        <f>入力シート!R136</f>
        <v>0</v>
      </c>
      <c r="AC40" s="640"/>
      <c r="AD40" s="640"/>
      <c r="AE40" s="640"/>
      <c r="AF40" s="640"/>
      <c r="AG40" s="640"/>
      <c r="AH40" s="640"/>
    </row>
    <row r="41" spans="1:34" ht="18.75" customHeight="1">
      <c r="A41" s="28"/>
      <c r="C41" s="16"/>
      <c r="D41" s="16"/>
      <c r="E41" s="16"/>
      <c r="F41" s="16"/>
      <c r="G41" s="16"/>
      <c r="H41" s="16"/>
      <c r="I41" s="16"/>
      <c r="J41" s="16"/>
      <c r="K41" s="638" t="s">
        <v>294</v>
      </c>
      <c r="L41" s="638"/>
      <c r="M41" s="638"/>
      <c r="N41" s="638"/>
      <c r="O41" s="638"/>
      <c r="P41" s="638"/>
      <c r="Q41" s="641">
        <f>入力シート!G137</f>
        <v>0</v>
      </c>
      <c r="R41" s="641"/>
      <c r="S41" s="641"/>
      <c r="T41" s="641"/>
      <c r="U41" s="641"/>
      <c r="V41" s="641"/>
      <c r="W41" s="641"/>
      <c r="X41" s="637" t="s">
        <v>195</v>
      </c>
      <c r="Y41" s="637"/>
      <c r="Z41" s="637"/>
      <c r="AA41" s="637"/>
      <c r="AB41" s="641">
        <f>入力シート!R137</f>
        <v>0</v>
      </c>
      <c r="AC41" s="641"/>
      <c r="AD41" s="641"/>
      <c r="AE41" s="641"/>
      <c r="AF41" s="641"/>
      <c r="AG41" s="641"/>
      <c r="AH41" s="641"/>
    </row>
    <row r="42" spans="1:34" ht="18.75" customHeight="1">
      <c r="A42" s="28"/>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1:34" ht="18.75" customHeight="1">
      <c r="A43" s="28"/>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70"/>
    </row>
    <row r="44" spans="1:34" ht="18.75" customHeight="1">
      <c r="A44" s="28"/>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70"/>
    </row>
    <row r="45" spans="1:34" ht="18.75" customHeight="1">
      <c r="A45" s="28"/>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70"/>
    </row>
    <row r="46" spans="1:34" ht="18.75" customHeight="1">
      <c r="A46" s="28"/>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70"/>
    </row>
    <row r="47" spans="1:34" ht="18.75" customHeight="1">
      <c r="A47" s="28"/>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row>
    <row r="48" spans="1:34" ht="18.75" customHeight="1">
      <c r="A48" s="28"/>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row>
    <row r="49" spans="1:33" ht="18.75" customHeight="1">
      <c r="A49" s="28"/>
    </row>
    <row r="50" spans="1:33" ht="18.75" customHeight="1">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row>
  </sheetData>
  <sheetProtection sheet="1" objects="1" scenarios="1" selectLockedCells="1" selectUnlockedCells="1"/>
  <mergeCells count="40">
    <mergeCell ref="Z3:AH3"/>
    <mergeCell ref="C7:Q7"/>
    <mergeCell ref="U11:AH11"/>
    <mergeCell ref="C17:AG17"/>
    <mergeCell ref="U12:AH13"/>
    <mergeCell ref="U14:AH14"/>
    <mergeCell ref="Q14:T14"/>
    <mergeCell ref="C24:AG24"/>
    <mergeCell ref="C26:L26"/>
    <mergeCell ref="N26:P26"/>
    <mergeCell ref="Q26:X26"/>
    <mergeCell ref="O27:AG27"/>
    <mergeCell ref="N28:P28"/>
    <mergeCell ref="Q28:AG28"/>
    <mergeCell ref="C29:L29"/>
    <mergeCell ref="N29:P29"/>
    <mergeCell ref="Q29:AG29"/>
    <mergeCell ref="C36:L36"/>
    <mergeCell ref="Q36:U36"/>
    <mergeCell ref="N31:P31"/>
    <mergeCell ref="Q31:AG31"/>
    <mergeCell ref="C32:L32"/>
    <mergeCell ref="N32:P32"/>
    <mergeCell ref="Q32:AG32"/>
    <mergeCell ref="K40:P40"/>
    <mergeCell ref="K41:P41"/>
    <mergeCell ref="Q11:T11"/>
    <mergeCell ref="Q12:T12"/>
    <mergeCell ref="B20:AH22"/>
    <mergeCell ref="AB40:AH40"/>
    <mergeCell ref="Q41:W41"/>
    <mergeCell ref="X41:AA41"/>
    <mergeCell ref="AB41:AH41"/>
    <mergeCell ref="C38:L38"/>
    <mergeCell ref="Q38:AA38"/>
    <mergeCell ref="Q40:W40"/>
    <mergeCell ref="X40:AA40"/>
    <mergeCell ref="C34:Q34"/>
    <mergeCell ref="R34:Y34"/>
    <mergeCell ref="Z34:AH34"/>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Footer>&amp;R&amp;"游ゴシック,標準"（日本工業規格　Ａ列４番）</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68"/>
  <sheetViews>
    <sheetView showZeros="0" view="pageBreakPreview" zoomScaleNormal="90" zoomScaleSheetLayoutView="100" workbookViewId="0">
      <selection activeCell="AQ7" sqref="AQ7"/>
    </sheetView>
  </sheetViews>
  <sheetFormatPr defaultColWidth="2.42578125" defaultRowHeight="18.75"/>
  <cols>
    <col min="1" max="1" width="3.42578125" style="17" bestFit="1" customWidth="1"/>
    <col min="2" max="16384" width="2.42578125" style="17"/>
  </cols>
  <sheetData>
    <row r="1" spans="1:43">
      <c r="B1" s="379" t="s">
        <v>295</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row>
    <row r="2" spans="1:43">
      <c r="B2" s="379" t="s">
        <v>296</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row>
    <row r="6" spans="1:43" ht="22.5" customHeight="1">
      <c r="B6" s="648" t="s">
        <v>297</v>
      </c>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row>
    <row r="7" spans="1:43">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10" spans="1:43">
      <c r="A10" s="30" t="s">
        <v>298</v>
      </c>
      <c r="B10" s="30"/>
      <c r="C10" s="17" t="s">
        <v>299</v>
      </c>
      <c r="AJ10" s="410" t="s">
        <v>300</v>
      </c>
      <c r="AK10" s="410"/>
      <c r="AL10" s="410"/>
      <c r="AM10" s="410"/>
      <c r="AN10" s="410" t="s">
        <v>61</v>
      </c>
      <c r="AO10" s="410"/>
      <c r="AP10" s="410"/>
      <c r="AQ10" s="410"/>
    </row>
    <row r="11" spans="1:43" ht="18.75" customHeight="1">
      <c r="A11" s="17">
        <v>1</v>
      </c>
      <c r="D11" s="71" t="str">
        <f>IF(E11="","","①")</f>
        <v/>
      </c>
      <c r="E11" s="658" t="str">
        <f>IFERROR(VLOOKUP(A11,入力シート!$B$42:$L$59,3,FALSE),"")</f>
        <v/>
      </c>
      <c r="F11" s="658"/>
      <c r="G11" s="658"/>
      <c r="H11" s="658"/>
      <c r="I11" s="658"/>
      <c r="J11" s="658"/>
      <c r="K11" s="658"/>
      <c r="L11" s="658"/>
      <c r="M11" s="658"/>
      <c r="N11" s="658"/>
      <c r="O11" s="658"/>
      <c r="P11" s="658"/>
      <c r="Q11" s="659" t="str">
        <f t="shared" ref="Q11:Q20" si="0">IF(OR(E11=0,E11=""),"","型番：")</f>
        <v/>
      </c>
      <c r="R11" s="659"/>
      <c r="S11" s="659"/>
      <c r="T11" s="660" t="str">
        <f>IF(ISNA(VLOOKUP(A11,入力シート!$B$42:$V$59,17,FALSE)),"",VLOOKUP(A11,入力シート!$B$42:$V$59,17,FALSE))</f>
        <v/>
      </c>
      <c r="U11" s="660"/>
      <c r="V11" s="660"/>
      <c r="W11" s="660"/>
      <c r="X11" s="660"/>
      <c r="Y11" s="661" t="str">
        <f>IF(ISNA(VLOOKUP(A11,入力シート!$B$42:$BF$59,56,FALSE)),"",VLOOKUP(A11,入力シート!$B$42:$BF$59,56,FALSE))</f>
        <v/>
      </c>
      <c r="Z11" s="661"/>
      <c r="AA11" s="661"/>
      <c r="AB11" s="661"/>
      <c r="AC11" s="661"/>
      <c r="AD11" s="661"/>
      <c r="AE11" s="661"/>
      <c r="AF11" s="661"/>
      <c r="AG11" s="662"/>
      <c r="AH11" s="662"/>
      <c r="AI11" s="662"/>
      <c r="AJ11" s="655" t="str">
        <f>IF(ISNA(VLOOKUP(A11,入力シート!$B$42:$BD$59,41,FALSE)),"",VLOOKUP(A11,入力シート!$B$42:$BD$59,41,FALSE))</f>
        <v/>
      </c>
      <c r="AK11" s="655"/>
      <c r="AL11" s="655"/>
      <c r="AM11" s="655"/>
      <c r="AN11" s="655" t="str">
        <f>IF(ISNA(VLOOKUP(A11,入力シート!$B$42:$BD$59,35,FALSE)),"",VLOOKUP(A11,入力シート!$B$42:$BD$59,35,FALSE))</f>
        <v/>
      </c>
      <c r="AO11" s="655"/>
      <c r="AP11" s="655"/>
      <c r="AQ11" s="655"/>
    </row>
    <row r="12" spans="1:43" ht="18.75" customHeight="1">
      <c r="A12" s="17">
        <v>2</v>
      </c>
      <c r="D12" s="71" t="str">
        <f>IF(E12="","","②")</f>
        <v/>
      </c>
      <c r="E12" s="658" t="str">
        <f>IFERROR(VLOOKUP(A12,入力シート!$B$42:$L$59,3,FALSE),"")</f>
        <v/>
      </c>
      <c r="F12" s="658"/>
      <c r="G12" s="658"/>
      <c r="H12" s="658"/>
      <c r="I12" s="658"/>
      <c r="J12" s="658"/>
      <c r="K12" s="658"/>
      <c r="L12" s="658"/>
      <c r="M12" s="658"/>
      <c r="N12" s="658"/>
      <c r="O12" s="658"/>
      <c r="P12" s="658"/>
      <c r="Q12" s="659" t="str">
        <f t="shared" si="0"/>
        <v/>
      </c>
      <c r="R12" s="659"/>
      <c r="S12" s="659"/>
      <c r="T12" s="660" t="str">
        <f>IF(ISNA(VLOOKUP(A12,入力シート!$B$42:$V$59,17,FALSE)),"",VLOOKUP(A12,入力シート!$B$42:$V$59,17,FALSE))</f>
        <v/>
      </c>
      <c r="U12" s="660"/>
      <c r="V12" s="660"/>
      <c r="W12" s="660"/>
      <c r="X12" s="660"/>
      <c r="Y12" s="661" t="str">
        <f>IF(ISNA(VLOOKUP(A12,入力シート!$B$42:$BF$59,56,FALSE)),"",VLOOKUP(A12,入力シート!$B$42:$BF$59,56,FALSE))</f>
        <v/>
      </c>
      <c r="Z12" s="661"/>
      <c r="AA12" s="661"/>
      <c r="AB12" s="661"/>
      <c r="AC12" s="661"/>
      <c r="AD12" s="661"/>
      <c r="AE12" s="661"/>
      <c r="AF12" s="661"/>
      <c r="AG12" s="662"/>
      <c r="AH12" s="662"/>
      <c r="AI12" s="662"/>
      <c r="AJ12" s="655" t="str">
        <f>IF(ISNA(VLOOKUP(A12,入力シート!$B$42:$BD$59,41,FALSE)),"",VLOOKUP(A12,入力シート!$B$42:$BD$59,41,FALSE))</f>
        <v/>
      </c>
      <c r="AK12" s="655"/>
      <c r="AL12" s="655"/>
      <c r="AM12" s="655"/>
      <c r="AN12" s="655" t="str">
        <f>IF(ISNA(VLOOKUP(A12,入力シート!$B$42:$BD$59,35,FALSE)),"",VLOOKUP(A12,入力シート!$B$42:$BD$59,35,FALSE))</f>
        <v/>
      </c>
      <c r="AO12" s="655"/>
      <c r="AP12" s="655"/>
      <c r="AQ12" s="655"/>
    </row>
    <row r="13" spans="1:43" ht="18.75" customHeight="1">
      <c r="A13" s="17">
        <v>3</v>
      </c>
      <c r="D13" s="71" t="str">
        <f>IF(E13="","","③")</f>
        <v/>
      </c>
      <c r="E13" s="658" t="str">
        <f>IFERROR(VLOOKUP(A13,入力シート!$B$42:$L$59,3,FALSE),"")</f>
        <v/>
      </c>
      <c r="F13" s="658"/>
      <c r="G13" s="658"/>
      <c r="H13" s="658"/>
      <c r="I13" s="658"/>
      <c r="J13" s="658"/>
      <c r="K13" s="658"/>
      <c r="L13" s="658"/>
      <c r="M13" s="658"/>
      <c r="N13" s="658"/>
      <c r="O13" s="658"/>
      <c r="P13" s="658"/>
      <c r="Q13" s="659" t="str">
        <f t="shared" si="0"/>
        <v/>
      </c>
      <c r="R13" s="659"/>
      <c r="S13" s="659"/>
      <c r="T13" s="660" t="str">
        <f>IF(ISNA(VLOOKUP(A13,入力シート!$B$42:$V$59,17,FALSE)),"",VLOOKUP(A13,入力シート!$B$42:$V$59,17,FALSE))</f>
        <v/>
      </c>
      <c r="U13" s="660"/>
      <c r="V13" s="660"/>
      <c r="W13" s="660"/>
      <c r="X13" s="660"/>
      <c r="Y13" s="661" t="str">
        <f>IF(ISNA(VLOOKUP(A13,入力シート!$B$42:$BF$59,56,FALSE)),"",VLOOKUP(A13,入力シート!$B$42:$BF$59,56,FALSE))</f>
        <v/>
      </c>
      <c r="Z13" s="661"/>
      <c r="AA13" s="661"/>
      <c r="AB13" s="661"/>
      <c r="AC13" s="661"/>
      <c r="AD13" s="661"/>
      <c r="AE13" s="661"/>
      <c r="AF13" s="661"/>
      <c r="AG13" s="662"/>
      <c r="AH13" s="662"/>
      <c r="AI13" s="662"/>
      <c r="AJ13" s="655" t="str">
        <f>IF(ISNA(VLOOKUP(A13,入力シート!$B$42:$BD$59,41,FALSE)),"",VLOOKUP(A13,入力シート!$B$42:$BD$59,41,FALSE))</f>
        <v/>
      </c>
      <c r="AK13" s="655"/>
      <c r="AL13" s="655"/>
      <c r="AM13" s="655"/>
      <c r="AN13" s="655" t="str">
        <f>IF(ISNA(VLOOKUP(A13,入力シート!$B$42:$BD$59,35,FALSE)),"",VLOOKUP(A13,入力シート!$B$42:$BD$59,35,FALSE))</f>
        <v/>
      </c>
      <c r="AO13" s="655"/>
      <c r="AP13" s="655"/>
      <c r="AQ13" s="655"/>
    </row>
    <row r="14" spans="1:43" ht="18.75" customHeight="1">
      <c r="A14" s="17">
        <v>4</v>
      </c>
      <c r="D14" s="71" t="str">
        <f>IF(E14="","","④")</f>
        <v/>
      </c>
      <c r="E14" s="658" t="str">
        <f>IFERROR(VLOOKUP(A14,入力シート!$B$42:$L$59,3,FALSE),"")</f>
        <v/>
      </c>
      <c r="F14" s="658"/>
      <c r="G14" s="658"/>
      <c r="H14" s="658"/>
      <c r="I14" s="658"/>
      <c r="J14" s="658"/>
      <c r="K14" s="658"/>
      <c r="L14" s="658"/>
      <c r="M14" s="658"/>
      <c r="N14" s="658"/>
      <c r="O14" s="658"/>
      <c r="P14" s="658"/>
      <c r="Q14" s="659" t="str">
        <f t="shared" si="0"/>
        <v/>
      </c>
      <c r="R14" s="659"/>
      <c r="S14" s="659"/>
      <c r="T14" s="660" t="str">
        <f>IF(ISNA(VLOOKUP(A14,入力シート!$B$42:$V$59,17,FALSE)),"",VLOOKUP(A14,入力シート!$B$42:$V$59,17,FALSE))</f>
        <v/>
      </c>
      <c r="U14" s="660"/>
      <c r="V14" s="660"/>
      <c r="W14" s="660"/>
      <c r="X14" s="660"/>
      <c r="Y14" s="661" t="str">
        <f>IF(ISNA(VLOOKUP(A14,入力シート!$B$42:$BF$59,56,FALSE)),"",VLOOKUP(A14,入力シート!$B$42:$BF$59,56,FALSE))</f>
        <v/>
      </c>
      <c r="Z14" s="661"/>
      <c r="AA14" s="661"/>
      <c r="AB14" s="661"/>
      <c r="AC14" s="661"/>
      <c r="AD14" s="661"/>
      <c r="AE14" s="661"/>
      <c r="AF14" s="661"/>
      <c r="AG14" s="662"/>
      <c r="AH14" s="662"/>
      <c r="AI14" s="662"/>
      <c r="AJ14" s="655" t="str">
        <f>IF(ISNA(VLOOKUP(A14,入力シート!$B$42:$BD$59,41,FALSE)),"",VLOOKUP(A14,入力シート!$B$42:$BD$59,41,FALSE))</f>
        <v/>
      </c>
      <c r="AK14" s="655"/>
      <c r="AL14" s="655"/>
      <c r="AM14" s="655"/>
      <c r="AN14" s="655" t="str">
        <f>IF(ISNA(VLOOKUP(A14,入力シート!$B$42:$BD$59,35,FALSE)),"",VLOOKUP(A14,入力シート!$B$42:$BD$59,35,FALSE))</f>
        <v/>
      </c>
      <c r="AO14" s="655"/>
      <c r="AP14" s="655"/>
      <c r="AQ14" s="655"/>
    </row>
    <row r="15" spans="1:43" ht="18.75" customHeight="1">
      <c r="A15" s="17">
        <v>5</v>
      </c>
      <c r="D15" s="71" t="str">
        <f>IF(E15="","","⑤")</f>
        <v/>
      </c>
      <c r="E15" s="658" t="str">
        <f>IFERROR(VLOOKUP(A15,入力シート!$B$42:$L$59,3,FALSE),"")</f>
        <v/>
      </c>
      <c r="F15" s="658"/>
      <c r="G15" s="658"/>
      <c r="H15" s="658"/>
      <c r="I15" s="658"/>
      <c r="J15" s="658"/>
      <c r="K15" s="658"/>
      <c r="L15" s="658"/>
      <c r="M15" s="658"/>
      <c r="N15" s="658"/>
      <c r="O15" s="658"/>
      <c r="P15" s="658"/>
      <c r="Q15" s="659" t="str">
        <f t="shared" si="0"/>
        <v/>
      </c>
      <c r="R15" s="659"/>
      <c r="S15" s="659"/>
      <c r="T15" s="660" t="str">
        <f>IF(ISNA(VLOOKUP(A15,入力シート!$B$42:$V$59,17,FALSE)),"",VLOOKUP(A15,入力シート!$B$42:$V$59,17,FALSE))</f>
        <v/>
      </c>
      <c r="U15" s="660"/>
      <c r="V15" s="660"/>
      <c r="W15" s="660"/>
      <c r="X15" s="660"/>
      <c r="Y15" s="661" t="str">
        <f>IF(ISNA(VLOOKUP(A15,入力シート!$B$42:$BF$59,56,FALSE)),"",VLOOKUP(A15,入力シート!$B$42:$BF$59,56,FALSE))</f>
        <v/>
      </c>
      <c r="Z15" s="661"/>
      <c r="AA15" s="661"/>
      <c r="AB15" s="661"/>
      <c r="AC15" s="661"/>
      <c r="AD15" s="661"/>
      <c r="AE15" s="661"/>
      <c r="AF15" s="661"/>
      <c r="AG15" s="662"/>
      <c r="AH15" s="662"/>
      <c r="AI15" s="662"/>
      <c r="AJ15" s="655" t="str">
        <f>IF(ISNA(VLOOKUP(A15,入力シート!$B$42:$BD$59,41,FALSE)),"",VLOOKUP(A15,入力シート!$B$42:$BD$59,41,FALSE))</f>
        <v/>
      </c>
      <c r="AK15" s="655"/>
      <c r="AL15" s="655"/>
      <c r="AM15" s="655"/>
      <c r="AN15" s="655" t="str">
        <f>IF(ISNA(VLOOKUP(A15,入力シート!$B$42:$BD$59,35,FALSE)),"",VLOOKUP(A15,入力シート!$B$42:$BD$59,35,FALSE))</f>
        <v/>
      </c>
      <c r="AO15" s="655"/>
      <c r="AP15" s="655"/>
      <c r="AQ15" s="655"/>
    </row>
    <row r="16" spans="1:43" ht="18.75" customHeight="1">
      <c r="A16" s="17">
        <v>6</v>
      </c>
      <c r="D16" s="71" t="str">
        <f>IF(E16="","","⑥")</f>
        <v/>
      </c>
      <c r="E16" s="658" t="str">
        <f>IFERROR(VLOOKUP(A16,入力シート!$B$42:$L$59,3,FALSE),"")</f>
        <v/>
      </c>
      <c r="F16" s="658"/>
      <c r="G16" s="658"/>
      <c r="H16" s="658"/>
      <c r="I16" s="658"/>
      <c r="J16" s="658"/>
      <c r="K16" s="658"/>
      <c r="L16" s="658"/>
      <c r="M16" s="658"/>
      <c r="N16" s="658"/>
      <c r="O16" s="658"/>
      <c r="P16" s="658"/>
      <c r="Q16" s="659" t="str">
        <f t="shared" si="0"/>
        <v/>
      </c>
      <c r="R16" s="659"/>
      <c r="S16" s="659"/>
      <c r="T16" s="660" t="str">
        <f>IF(ISNA(VLOOKUP(A16,入力シート!$B$42:$V$59,17,FALSE)),"",VLOOKUP(A16,入力シート!$B$42:$V$59,17,FALSE))</f>
        <v/>
      </c>
      <c r="U16" s="660"/>
      <c r="V16" s="660"/>
      <c r="W16" s="660"/>
      <c r="X16" s="660"/>
      <c r="Y16" s="661" t="str">
        <f>IF(ISNA(VLOOKUP(A16,入力シート!$B$42:$BF$59,56,FALSE)),"",VLOOKUP(A16,入力シート!$B$42:$BF$59,56,FALSE))</f>
        <v/>
      </c>
      <c r="Z16" s="661"/>
      <c r="AA16" s="661"/>
      <c r="AB16" s="661"/>
      <c r="AC16" s="661"/>
      <c r="AD16" s="661"/>
      <c r="AE16" s="661"/>
      <c r="AF16" s="661"/>
      <c r="AG16" s="662"/>
      <c r="AH16" s="662"/>
      <c r="AI16" s="662"/>
      <c r="AJ16" s="655" t="str">
        <f>IF(ISNA(VLOOKUP(A16,入力シート!$B$42:$BD$59,41,FALSE)),"",VLOOKUP(A16,入力シート!$B$42:$BD$59,41,FALSE))</f>
        <v/>
      </c>
      <c r="AK16" s="655"/>
      <c r="AL16" s="655"/>
      <c r="AM16" s="655"/>
      <c r="AN16" s="655" t="str">
        <f>IF(ISNA(VLOOKUP(A16,入力シート!$B$42:$BD$59,35,FALSE)),"",VLOOKUP(A16,入力シート!$B$42:$BD$59,35,FALSE))</f>
        <v/>
      </c>
      <c r="AO16" s="655"/>
      <c r="AP16" s="655"/>
      <c r="AQ16" s="655"/>
    </row>
    <row r="17" spans="1:43" ht="18.75" customHeight="1">
      <c r="A17" s="17">
        <v>7</v>
      </c>
      <c r="D17" s="71" t="str">
        <f>IF(E17="","","⑦")</f>
        <v/>
      </c>
      <c r="E17" s="658" t="str">
        <f>IFERROR(VLOOKUP(A17,入力シート!$B$42:$L$59,3,FALSE),"")</f>
        <v/>
      </c>
      <c r="F17" s="658"/>
      <c r="G17" s="658"/>
      <c r="H17" s="658"/>
      <c r="I17" s="658"/>
      <c r="J17" s="658"/>
      <c r="K17" s="658"/>
      <c r="L17" s="658"/>
      <c r="M17" s="658"/>
      <c r="N17" s="658"/>
      <c r="O17" s="658"/>
      <c r="P17" s="658"/>
      <c r="Q17" s="659" t="str">
        <f t="shared" si="0"/>
        <v/>
      </c>
      <c r="R17" s="659"/>
      <c r="S17" s="659"/>
      <c r="T17" s="660" t="str">
        <f>IF(ISNA(VLOOKUP(A17,入力シート!$B$42:$V$59,17,FALSE)),"",VLOOKUP(A17,入力シート!$B$42:$V$59,17,FALSE))</f>
        <v/>
      </c>
      <c r="U17" s="660"/>
      <c r="V17" s="660"/>
      <c r="W17" s="660"/>
      <c r="X17" s="660"/>
      <c r="Y17" s="661" t="str">
        <f>IF(ISNA(VLOOKUP(A17,入力シート!$B$42:$BF$59,56,FALSE)),"",VLOOKUP(A17,入力シート!$B$42:$BF$59,56,FALSE))</f>
        <v/>
      </c>
      <c r="Z17" s="661"/>
      <c r="AA17" s="661"/>
      <c r="AB17" s="661"/>
      <c r="AC17" s="661"/>
      <c r="AD17" s="661"/>
      <c r="AE17" s="661"/>
      <c r="AF17" s="661"/>
      <c r="AG17" s="662"/>
      <c r="AH17" s="662"/>
      <c r="AI17" s="662"/>
      <c r="AJ17" s="655" t="str">
        <f>IF(ISNA(VLOOKUP(A17,入力シート!$B$42:$BD$59,41,FALSE)),"",VLOOKUP(A17,入力シート!$B$42:$BD$59,41,FALSE))</f>
        <v/>
      </c>
      <c r="AK17" s="655"/>
      <c r="AL17" s="655"/>
      <c r="AM17" s="655"/>
      <c r="AN17" s="655" t="str">
        <f>IF(ISNA(VLOOKUP(A17,入力シート!$B$42:$BD$59,35,FALSE)),"",VLOOKUP(A17,入力シート!$B$42:$BD$59,35,FALSE))</f>
        <v/>
      </c>
      <c r="AO17" s="655"/>
      <c r="AP17" s="655"/>
      <c r="AQ17" s="655"/>
    </row>
    <row r="18" spans="1:43" ht="18.75" customHeight="1">
      <c r="A18" s="17">
        <v>8</v>
      </c>
      <c r="D18" s="71" t="str">
        <f>IF(E18="","","⑧")</f>
        <v/>
      </c>
      <c r="E18" s="658" t="str">
        <f>IFERROR(VLOOKUP(A18,入力シート!$B$42:$L$59,3,FALSE),"")</f>
        <v/>
      </c>
      <c r="F18" s="658"/>
      <c r="G18" s="658"/>
      <c r="H18" s="658"/>
      <c r="I18" s="658"/>
      <c r="J18" s="658"/>
      <c r="K18" s="658"/>
      <c r="L18" s="658"/>
      <c r="M18" s="658"/>
      <c r="N18" s="658"/>
      <c r="O18" s="658"/>
      <c r="P18" s="658"/>
      <c r="Q18" s="659" t="str">
        <f t="shared" si="0"/>
        <v/>
      </c>
      <c r="R18" s="659"/>
      <c r="S18" s="659"/>
      <c r="T18" s="660" t="str">
        <f>IF(ISNA(VLOOKUP(A18,入力シート!$B$42:$V$59,17,FALSE)),"",VLOOKUP(A18,入力シート!$B$42:$V$59,17,FALSE))</f>
        <v/>
      </c>
      <c r="U18" s="660"/>
      <c r="V18" s="660"/>
      <c r="W18" s="660"/>
      <c r="X18" s="660"/>
      <c r="Y18" s="661" t="str">
        <f>IF(ISNA(VLOOKUP(A18,入力シート!$B$42:$BF$59,56,FALSE)),"",VLOOKUP(A18,入力シート!$B$42:$BF$59,56,FALSE))</f>
        <v/>
      </c>
      <c r="Z18" s="661"/>
      <c r="AA18" s="661"/>
      <c r="AB18" s="661"/>
      <c r="AC18" s="661"/>
      <c r="AD18" s="661"/>
      <c r="AE18" s="661"/>
      <c r="AF18" s="661"/>
      <c r="AG18" s="662"/>
      <c r="AH18" s="662"/>
      <c r="AI18" s="662"/>
      <c r="AJ18" s="655" t="str">
        <f>IF(ISNA(VLOOKUP(A18,入力シート!$B$42:$BD$59,41,FALSE)),"",VLOOKUP(A18,入力シート!$B$42:$BD$59,41,FALSE))</f>
        <v/>
      </c>
      <c r="AK18" s="655"/>
      <c r="AL18" s="655"/>
      <c r="AM18" s="655"/>
      <c r="AN18" s="655" t="str">
        <f>IF(ISNA(VLOOKUP(A18,入力シート!$B$42:$BD$59,35,FALSE)),"",VLOOKUP(A18,入力シート!$B$42:$BD$59,35,FALSE))</f>
        <v/>
      </c>
      <c r="AO18" s="655"/>
      <c r="AP18" s="655"/>
      <c r="AQ18" s="655"/>
    </row>
    <row r="19" spans="1:43" ht="18.75" customHeight="1">
      <c r="A19" s="17">
        <v>9</v>
      </c>
      <c r="D19" s="71" t="str">
        <f>IF(E19="","","⑨")</f>
        <v/>
      </c>
      <c r="E19" s="658" t="str">
        <f>IFERROR(VLOOKUP(A19,入力シート!$B$42:$L$59,3,FALSE),"")</f>
        <v/>
      </c>
      <c r="F19" s="658"/>
      <c r="G19" s="658"/>
      <c r="H19" s="658"/>
      <c r="I19" s="658"/>
      <c r="J19" s="658"/>
      <c r="K19" s="658"/>
      <c r="L19" s="658"/>
      <c r="M19" s="658"/>
      <c r="N19" s="658"/>
      <c r="O19" s="658"/>
      <c r="P19" s="658"/>
      <c r="Q19" s="659" t="str">
        <f t="shared" si="0"/>
        <v/>
      </c>
      <c r="R19" s="659"/>
      <c r="S19" s="659"/>
      <c r="T19" s="660" t="str">
        <f>IF(ISNA(VLOOKUP(A19,入力シート!$B$42:$V$59,17,FALSE)),"",VLOOKUP(A19,入力シート!$B$42:$V$59,17,FALSE))</f>
        <v/>
      </c>
      <c r="U19" s="660"/>
      <c r="V19" s="660"/>
      <c r="W19" s="660"/>
      <c r="X19" s="660"/>
      <c r="Y19" s="661" t="str">
        <f>IF(ISNA(VLOOKUP(A19,入力シート!$B$42:$BF$59,56,FALSE)),"",VLOOKUP(A19,入力シート!$B$42:$BF$59,56,FALSE))</f>
        <v/>
      </c>
      <c r="Z19" s="661"/>
      <c r="AA19" s="661"/>
      <c r="AB19" s="661"/>
      <c r="AC19" s="661"/>
      <c r="AD19" s="661"/>
      <c r="AE19" s="661"/>
      <c r="AF19" s="661"/>
      <c r="AG19" s="662"/>
      <c r="AH19" s="662"/>
      <c r="AI19" s="662"/>
      <c r="AJ19" s="655" t="str">
        <f>IF(ISNA(VLOOKUP(A19,入力シート!$B$42:$BD$59,41,FALSE)),"",VLOOKUP(A19,入力シート!$B$42:$BD$59,41,FALSE))</f>
        <v/>
      </c>
      <c r="AK19" s="655"/>
      <c r="AL19" s="655"/>
      <c r="AM19" s="655"/>
      <c r="AN19" s="655" t="str">
        <f>IF(ISNA(VLOOKUP(A19,入力シート!$B$42:$BD$59,35,FALSE)),"",VLOOKUP(A19,入力シート!$B$42:$BD$59,35,FALSE))</f>
        <v/>
      </c>
      <c r="AO19" s="655"/>
      <c r="AP19" s="655"/>
      <c r="AQ19" s="655"/>
    </row>
    <row r="20" spans="1:43" ht="18.75" customHeight="1">
      <c r="A20" s="17">
        <v>10</v>
      </c>
      <c r="D20" s="71" t="str">
        <f>IF(E20="","","⑩")</f>
        <v/>
      </c>
      <c r="E20" s="658" t="str">
        <f>IFERROR(VLOOKUP(A20,入力シート!$B$42:$L$59,3,FALSE),"")</f>
        <v/>
      </c>
      <c r="F20" s="658"/>
      <c r="G20" s="658"/>
      <c r="H20" s="658"/>
      <c r="I20" s="658"/>
      <c r="J20" s="658"/>
      <c r="K20" s="658"/>
      <c r="L20" s="658"/>
      <c r="M20" s="658"/>
      <c r="N20" s="658"/>
      <c r="O20" s="658"/>
      <c r="P20" s="658"/>
      <c r="Q20" s="659" t="str">
        <f t="shared" si="0"/>
        <v/>
      </c>
      <c r="R20" s="659"/>
      <c r="S20" s="659"/>
      <c r="T20" s="660" t="str">
        <f>IF(ISNA(VLOOKUP(A20,入力シート!$B$42:$V$59,17,FALSE)),"",VLOOKUP(A20,入力シート!$B$42:$V$59,17,FALSE))</f>
        <v/>
      </c>
      <c r="U20" s="660"/>
      <c r="V20" s="660"/>
      <c r="W20" s="660"/>
      <c r="X20" s="660"/>
      <c r="Y20" s="661" t="str">
        <f>IF(ISNA(VLOOKUP(A20,入力シート!$B$42:$BF$59,56,FALSE)),"",VLOOKUP(A20,入力シート!$B$42:$BF$59,56,FALSE))</f>
        <v/>
      </c>
      <c r="Z20" s="661"/>
      <c r="AA20" s="661"/>
      <c r="AB20" s="661"/>
      <c r="AC20" s="661"/>
      <c r="AD20" s="661"/>
      <c r="AE20" s="661"/>
      <c r="AF20" s="661"/>
      <c r="AG20" s="662"/>
      <c r="AH20" s="662"/>
      <c r="AI20" s="662"/>
      <c r="AJ20" s="655" t="str">
        <f>IF(ISNA(VLOOKUP(A20,入力シート!$B$42:$BD$59,41,FALSE)),"",VLOOKUP(A20,入力シート!$B$42:$BD$59,41,FALSE))</f>
        <v/>
      </c>
      <c r="AK20" s="655"/>
      <c r="AL20" s="655"/>
      <c r="AM20" s="655"/>
      <c r="AN20" s="655" t="str">
        <f>IF(ISNA(VLOOKUP(A20,入力シート!$B$42:$BD$59,35,FALSE)),"",VLOOKUP(A20,入力シート!$B$42:$BD$59,35,FALSE))</f>
        <v/>
      </c>
      <c r="AO20" s="655"/>
      <c r="AP20" s="655"/>
      <c r="AQ20" s="655"/>
    </row>
    <row r="21" spans="1:43">
      <c r="D21" s="71"/>
      <c r="E21" s="72"/>
      <c r="F21" s="72"/>
      <c r="G21" s="72"/>
      <c r="H21" s="72"/>
      <c r="I21" s="72"/>
      <c r="J21" s="72"/>
      <c r="K21" s="72"/>
      <c r="L21" s="72"/>
      <c r="M21" s="72"/>
      <c r="N21" s="72"/>
      <c r="O21" s="72"/>
      <c r="P21" s="72"/>
      <c r="Q21" s="72"/>
      <c r="R21" s="72"/>
      <c r="S21" s="72"/>
      <c r="T21" s="72"/>
      <c r="U21" s="72"/>
      <c r="AG21" s="662"/>
      <c r="AH21" s="662"/>
      <c r="AI21" s="662"/>
      <c r="AJ21" s="655"/>
      <c r="AK21" s="655"/>
      <c r="AL21" s="655"/>
      <c r="AM21" s="655"/>
      <c r="AN21" s="655"/>
      <c r="AO21" s="655"/>
      <c r="AP21" s="655"/>
      <c r="AQ21" s="655"/>
    </row>
    <row r="22" spans="1:43">
      <c r="C22" s="17" t="s">
        <v>301</v>
      </c>
    </row>
    <row r="23" spans="1:43">
      <c r="F23" s="655">
        <f>SUM(AJ11:AM20)</f>
        <v>0</v>
      </c>
      <c r="G23" s="655"/>
      <c r="H23" s="655"/>
      <c r="I23" s="655"/>
      <c r="J23" s="655"/>
      <c r="K23" s="655"/>
      <c r="L23" s="655"/>
      <c r="M23" s="655"/>
      <c r="N23" s="17" t="s">
        <v>232</v>
      </c>
      <c r="O23" s="410" t="s">
        <v>302</v>
      </c>
      <c r="P23" s="410"/>
      <c r="Q23" s="410"/>
      <c r="R23" s="410"/>
      <c r="S23" s="410"/>
      <c r="T23" s="410"/>
      <c r="U23" s="410"/>
      <c r="V23" s="656">
        <f>SUM(AN11:AQ20)</f>
        <v>0</v>
      </c>
      <c r="W23" s="656"/>
      <c r="X23" s="656"/>
      <c r="Y23" s="656"/>
      <c r="Z23" s="656"/>
      <c r="AA23" s="656"/>
      <c r="AD23" s="73"/>
      <c r="AE23" s="73"/>
    </row>
    <row r="24" spans="1:43">
      <c r="F24" s="74"/>
      <c r="G24" s="74"/>
      <c r="H24" s="74"/>
      <c r="I24" s="74"/>
      <c r="J24" s="74"/>
      <c r="K24" s="74"/>
      <c r="L24" s="74"/>
      <c r="M24" s="74"/>
      <c r="V24" s="655"/>
      <c r="W24" s="655"/>
      <c r="X24" s="655"/>
      <c r="Y24" s="655"/>
      <c r="Z24" s="655"/>
      <c r="AA24" s="655"/>
      <c r="AB24" s="74"/>
      <c r="AC24" s="74"/>
      <c r="AD24" s="73"/>
      <c r="AE24" s="73"/>
    </row>
    <row r="25" spans="1:43">
      <c r="C25" s="17" t="s">
        <v>303</v>
      </c>
    </row>
    <row r="26" spans="1:43">
      <c r="F26" s="657">
        <f>IF(MAX(入力シート!$AS$42:$AU$59)="","",MAX(入力シート!$AS$42:$AU$59))</f>
        <v>0</v>
      </c>
      <c r="G26" s="657"/>
      <c r="H26" s="657"/>
      <c r="I26" s="657"/>
      <c r="J26" s="657"/>
      <c r="K26" s="657"/>
      <c r="L26" s="657"/>
      <c r="M26" s="657"/>
      <c r="N26" s="657"/>
    </row>
    <row r="28" spans="1:43">
      <c r="C28" s="17" t="s">
        <v>304</v>
      </c>
    </row>
    <row r="29" spans="1:43">
      <c r="E29" s="71" t="str">
        <f>D11</f>
        <v/>
      </c>
      <c r="F29" s="75"/>
      <c r="G29" s="653" t="str">
        <f>IF(E29="","",入力シート!O111)</f>
        <v/>
      </c>
      <c r="H29" s="653"/>
      <c r="I29" s="653"/>
      <c r="J29" s="653"/>
      <c r="K29" s="653"/>
      <c r="L29" s="653"/>
      <c r="M29" s="653"/>
      <c r="N29" s="653"/>
      <c r="O29" s="653"/>
      <c r="P29" s="653"/>
      <c r="Q29" s="653"/>
      <c r="R29" s="653"/>
      <c r="S29" s="653"/>
      <c r="T29" s="653"/>
      <c r="U29" s="653"/>
      <c r="V29" s="653"/>
      <c r="W29" s="653"/>
      <c r="X29" s="653"/>
      <c r="Y29" s="653"/>
      <c r="Z29" s="653"/>
      <c r="AA29" s="653"/>
      <c r="AB29" s="653"/>
      <c r="AC29" s="653"/>
      <c r="AD29" s="653"/>
      <c r="AE29" s="653"/>
      <c r="AF29" s="653"/>
      <c r="AG29" s="653"/>
      <c r="AH29" s="653"/>
      <c r="AI29" s="653"/>
      <c r="AJ29" s="75"/>
    </row>
    <row r="30" spans="1:43">
      <c r="E30" s="71" t="str">
        <f t="shared" ref="E30:E38" si="1">D12</f>
        <v/>
      </c>
      <c r="F30" s="75"/>
      <c r="G30" s="653" t="str">
        <f>IF(E30="","",入力シート!O112)</f>
        <v/>
      </c>
      <c r="H30" s="653"/>
      <c r="I30" s="653"/>
      <c r="J30" s="653"/>
      <c r="K30" s="653"/>
      <c r="L30" s="653"/>
      <c r="M30" s="653"/>
      <c r="N30" s="653"/>
      <c r="O30" s="653"/>
      <c r="P30" s="653"/>
      <c r="Q30" s="653"/>
      <c r="R30" s="653"/>
      <c r="S30" s="653"/>
      <c r="T30" s="653"/>
      <c r="U30" s="653"/>
      <c r="V30" s="653"/>
      <c r="W30" s="653"/>
      <c r="X30" s="653"/>
      <c r="Y30" s="653"/>
      <c r="Z30" s="653"/>
      <c r="AA30" s="653"/>
      <c r="AB30" s="653"/>
      <c r="AC30" s="653"/>
      <c r="AD30" s="653"/>
      <c r="AE30" s="653"/>
      <c r="AF30" s="653"/>
      <c r="AG30" s="653"/>
      <c r="AH30" s="653"/>
      <c r="AI30" s="653"/>
      <c r="AJ30" s="75"/>
    </row>
    <row r="31" spans="1:43">
      <c r="E31" s="71" t="str">
        <f t="shared" si="1"/>
        <v/>
      </c>
      <c r="F31" s="75"/>
      <c r="G31" s="653" t="str">
        <f>IF(E31="","",入力シート!O113)</f>
        <v/>
      </c>
      <c r="H31" s="653"/>
      <c r="I31" s="653"/>
      <c r="J31" s="653"/>
      <c r="K31" s="653"/>
      <c r="L31" s="653"/>
      <c r="M31" s="653"/>
      <c r="N31" s="653"/>
      <c r="O31" s="653"/>
      <c r="P31" s="653"/>
      <c r="Q31" s="653"/>
      <c r="R31" s="653"/>
      <c r="S31" s="653"/>
      <c r="T31" s="653"/>
      <c r="U31" s="653"/>
      <c r="V31" s="653"/>
      <c r="W31" s="653"/>
      <c r="X31" s="653"/>
      <c r="Y31" s="653"/>
      <c r="Z31" s="653"/>
      <c r="AA31" s="653"/>
      <c r="AB31" s="653"/>
      <c r="AC31" s="653"/>
      <c r="AD31" s="653"/>
      <c r="AE31" s="653"/>
      <c r="AF31" s="653"/>
      <c r="AG31" s="653"/>
      <c r="AH31" s="653"/>
      <c r="AI31" s="653"/>
      <c r="AJ31" s="75"/>
    </row>
    <row r="32" spans="1:43">
      <c r="E32" s="71" t="str">
        <f t="shared" si="1"/>
        <v/>
      </c>
      <c r="F32" s="75"/>
      <c r="G32" s="653" t="str">
        <f>IF(E32="","",入力シート!O114)</f>
        <v/>
      </c>
      <c r="H32" s="653"/>
      <c r="I32" s="653"/>
      <c r="J32" s="653"/>
      <c r="K32" s="653"/>
      <c r="L32" s="653"/>
      <c r="M32" s="653"/>
      <c r="N32" s="653"/>
      <c r="O32" s="653"/>
      <c r="P32" s="653"/>
      <c r="Q32" s="653"/>
      <c r="R32" s="653"/>
      <c r="S32" s="653"/>
      <c r="T32" s="653"/>
      <c r="U32" s="653"/>
      <c r="V32" s="653"/>
      <c r="W32" s="653"/>
      <c r="X32" s="653"/>
      <c r="Y32" s="653"/>
      <c r="Z32" s="653"/>
      <c r="AA32" s="653"/>
      <c r="AB32" s="653"/>
      <c r="AC32" s="653"/>
      <c r="AD32" s="653"/>
      <c r="AE32" s="653"/>
      <c r="AF32" s="653"/>
      <c r="AG32" s="653"/>
      <c r="AH32" s="653"/>
      <c r="AI32" s="653"/>
      <c r="AJ32" s="75"/>
    </row>
    <row r="33" spans="3:36">
      <c r="E33" s="71" t="str">
        <f t="shared" si="1"/>
        <v/>
      </c>
      <c r="F33" s="75"/>
      <c r="G33" s="653" t="str">
        <f>IF(E33="","",入力シート!O115)</f>
        <v/>
      </c>
      <c r="H33" s="653"/>
      <c r="I33" s="653"/>
      <c r="J33" s="653"/>
      <c r="K33" s="653"/>
      <c r="L33" s="653"/>
      <c r="M33" s="653"/>
      <c r="N33" s="653"/>
      <c r="O33" s="653"/>
      <c r="P33" s="653"/>
      <c r="Q33" s="653"/>
      <c r="R33" s="653"/>
      <c r="S33" s="653"/>
      <c r="T33" s="653"/>
      <c r="U33" s="653"/>
      <c r="V33" s="653"/>
      <c r="W33" s="653"/>
      <c r="X33" s="653"/>
      <c r="Y33" s="653"/>
      <c r="Z33" s="653"/>
      <c r="AA33" s="653"/>
      <c r="AB33" s="653"/>
      <c r="AC33" s="653"/>
      <c r="AD33" s="653"/>
      <c r="AE33" s="653"/>
      <c r="AF33" s="653"/>
      <c r="AG33" s="653"/>
      <c r="AH33" s="653"/>
      <c r="AI33" s="653"/>
    </row>
    <row r="34" spans="3:36">
      <c r="E34" s="71" t="str">
        <f t="shared" si="1"/>
        <v/>
      </c>
      <c r="F34" s="75"/>
      <c r="G34" s="653" t="str">
        <f>IF(E34="","",入力シート!O116)</f>
        <v/>
      </c>
      <c r="H34" s="653"/>
      <c r="I34" s="653"/>
      <c r="J34" s="653"/>
      <c r="K34" s="653"/>
      <c r="L34" s="653"/>
      <c r="M34" s="653"/>
      <c r="N34" s="653"/>
      <c r="O34" s="653"/>
      <c r="P34" s="653"/>
      <c r="Q34" s="653"/>
      <c r="R34" s="653"/>
      <c r="S34" s="653"/>
      <c r="T34" s="653"/>
      <c r="U34" s="653"/>
      <c r="V34" s="653"/>
      <c r="W34" s="653"/>
      <c r="X34" s="653"/>
      <c r="Y34" s="653"/>
      <c r="Z34" s="653"/>
      <c r="AA34" s="653"/>
      <c r="AB34" s="653"/>
      <c r="AC34" s="653"/>
      <c r="AD34" s="653"/>
      <c r="AE34" s="653"/>
      <c r="AF34" s="653"/>
      <c r="AG34" s="653"/>
      <c r="AH34" s="653"/>
      <c r="AI34" s="653"/>
    </row>
    <row r="35" spans="3:36">
      <c r="E35" s="71" t="str">
        <f t="shared" si="1"/>
        <v/>
      </c>
      <c r="F35" s="75"/>
      <c r="G35" s="653" t="str">
        <f>IF(E35="","",入力シート!O117)</f>
        <v/>
      </c>
      <c r="H35" s="653"/>
      <c r="I35" s="653"/>
      <c r="J35" s="653"/>
      <c r="K35" s="653"/>
      <c r="L35" s="653"/>
      <c r="M35" s="653"/>
      <c r="N35" s="653"/>
      <c r="O35" s="653"/>
      <c r="P35" s="653"/>
      <c r="Q35" s="653"/>
      <c r="R35" s="653"/>
      <c r="S35" s="653"/>
      <c r="T35" s="653"/>
      <c r="U35" s="653"/>
      <c r="V35" s="653"/>
      <c r="W35" s="653"/>
      <c r="X35" s="653"/>
      <c r="Y35" s="653"/>
      <c r="Z35" s="653"/>
      <c r="AA35" s="653"/>
      <c r="AB35" s="653"/>
      <c r="AC35" s="653"/>
      <c r="AD35" s="653"/>
      <c r="AE35" s="653"/>
      <c r="AF35" s="653"/>
      <c r="AG35" s="653"/>
      <c r="AH35" s="653"/>
      <c r="AI35" s="653"/>
    </row>
    <row r="36" spans="3:36">
      <c r="E36" s="71" t="str">
        <f t="shared" si="1"/>
        <v/>
      </c>
      <c r="F36" s="75"/>
      <c r="G36" s="653" t="str">
        <f>IF(E36="","",入力シート!O118)</f>
        <v/>
      </c>
      <c r="H36" s="653"/>
      <c r="I36" s="653"/>
      <c r="J36" s="653"/>
      <c r="K36" s="653"/>
      <c r="L36" s="653"/>
      <c r="M36" s="653"/>
      <c r="N36" s="653"/>
      <c r="O36" s="653"/>
      <c r="P36" s="653"/>
      <c r="Q36" s="653"/>
      <c r="R36" s="653"/>
      <c r="S36" s="653"/>
      <c r="T36" s="653"/>
      <c r="U36" s="653"/>
      <c r="V36" s="653"/>
      <c r="W36" s="653"/>
      <c r="X36" s="653"/>
      <c r="Y36" s="653"/>
      <c r="Z36" s="653"/>
      <c r="AA36" s="653"/>
      <c r="AB36" s="653"/>
      <c r="AC36" s="653"/>
      <c r="AD36" s="653"/>
      <c r="AE36" s="653"/>
      <c r="AF36" s="653"/>
      <c r="AG36" s="653"/>
      <c r="AH36" s="653"/>
      <c r="AI36" s="653"/>
    </row>
    <row r="37" spans="3:36">
      <c r="E37" s="71" t="str">
        <f t="shared" si="1"/>
        <v/>
      </c>
      <c r="F37" s="75"/>
      <c r="G37" s="653" t="str">
        <f>IF(E37="","",入力シート!O119)</f>
        <v/>
      </c>
      <c r="H37" s="653"/>
      <c r="I37" s="653"/>
      <c r="J37" s="653"/>
      <c r="K37" s="653"/>
      <c r="L37" s="653"/>
      <c r="M37" s="653"/>
      <c r="N37" s="653"/>
      <c r="O37" s="653"/>
      <c r="P37" s="653"/>
      <c r="Q37" s="653"/>
      <c r="R37" s="653"/>
      <c r="S37" s="653"/>
      <c r="T37" s="653"/>
      <c r="U37" s="653"/>
      <c r="V37" s="653"/>
      <c r="W37" s="653"/>
      <c r="X37" s="653"/>
      <c r="Y37" s="653"/>
      <c r="Z37" s="653"/>
      <c r="AA37" s="653"/>
      <c r="AB37" s="653"/>
      <c r="AC37" s="653"/>
      <c r="AD37" s="653"/>
      <c r="AE37" s="653"/>
      <c r="AF37" s="653"/>
      <c r="AG37" s="653"/>
      <c r="AH37" s="653"/>
      <c r="AI37" s="653"/>
    </row>
    <row r="38" spans="3:36">
      <c r="E38" s="71" t="str">
        <f t="shared" si="1"/>
        <v/>
      </c>
      <c r="F38" s="75"/>
      <c r="G38" s="653" t="str">
        <f>IF(E38="","",入力シート!O120)</f>
        <v/>
      </c>
      <c r="H38" s="653"/>
      <c r="I38" s="653"/>
      <c r="J38" s="653"/>
      <c r="K38" s="653"/>
      <c r="L38" s="653"/>
      <c r="M38" s="653"/>
      <c r="N38" s="653"/>
      <c r="O38" s="653"/>
      <c r="P38" s="653"/>
      <c r="Q38" s="653"/>
      <c r="R38" s="653"/>
      <c r="S38" s="653"/>
      <c r="T38" s="653"/>
      <c r="U38" s="653"/>
      <c r="V38" s="653"/>
      <c r="W38" s="653"/>
      <c r="X38" s="653"/>
      <c r="Y38" s="653"/>
      <c r="Z38" s="653"/>
      <c r="AA38" s="653"/>
      <c r="AB38" s="653"/>
      <c r="AC38" s="653"/>
      <c r="AD38" s="653"/>
      <c r="AE38" s="653"/>
      <c r="AF38" s="653"/>
      <c r="AG38" s="653"/>
      <c r="AH38" s="653"/>
      <c r="AI38" s="653"/>
    </row>
    <row r="40" spans="3:36">
      <c r="C40" s="17" t="s">
        <v>305</v>
      </c>
    </row>
    <row r="41" spans="3:36">
      <c r="E41" s="71" t="str">
        <f t="shared" ref="E41:E50" si="2">D11</f>
        <v/>
      </c>
      <c r="F41" s="75"/>
      <c r="G41" s="653" t="str">
        <f>IF(E41="","",入力シート!Y111)</f>
        <v/>
      </c>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c r="AF41" s="653"/>
      <c r="AG41" s="653"/>
      <c r="AH41" s="653"/>
      <c r="AI41" s="653"/>
      <c r="AJ41" s="75"/>
    </row>
    <row r="42" spans="3:36">
      <c r="E42" s="71" t="str">
        <f t="shared" si="2"/>
        <v/>
      </c>
      <c r="F42" s="75"/>
      <c r="G42" s="653" t="str">
        <f>IF(E42="","",入力シート!Y112)</f>
        <v/>
      </c>
      <c r="H42" s="653"/>
      <c r="I42" s="653"/>
      <c r="J42" s="653"/>
      <c r="K42" s="653"/>
      <c r="L42" s="653"/>
      <c r="M42" s="653"/>
      <c r="N42" s="653"/>
      <c r="O42" s="653"/>
      <c r="P42" s="653"/>
      <c r="Q42" s="653"/>
      <c r="R42" s="653"/>
      <c r="S42" s="653"/>
      <c r="T42" s="653"/>
      <c r="U42" s="653"/>
      <c r="V42" s="653"/>
      <c r="W42" s="653"/>
      <c r="X42" s="653"/>
      <c r="Y42" s="653"/>
      <c r="Z42" s="653"/>
      <c r="AA42" s="653"/>
      <c r="AB42" s="653"/>
      <c r="AC42" s="653"/>
      <c r="AD42" s="653"/>
      <c r="AE42" s="653"/>
      <c r="AF42" s="653"/>
      <c r="AG42" s="653"/>
      <c r="AH42" s="653"/>
      <c r="AI42" s="653"/>
      <c r="AJ42" s="75"/>
    </row>
    <row r="43" spans="3:36">
      <c r="E43" s="71" t="str">
        <f t="shared" si="2"/>
        <v/>
      </c>
      <c r="F43" s="75"/>
      <c r="G43" s="653" t="str">
        <f>IF(E43="","",入力シート!Y113)</f>
        <v/>
      </c>
      <c r="H43" s="653"/>
      <c r="I43" s="653"/>
      <c r="J43" s="653"/>
      <c r="K43" s="653"/>
      <c r="L43" s="653"/>
      <c r="M43" s="653"/>
      <c r="N43" s="653"/>
      <c r="O43" s="653"/>
      <c r="P43" s="653"/>
      <c r="Q43" s="653"/>
      <c r="R43" s="653"/>
      <c r="S43" s="653"/>
      <c r="T43" s="653"/>
      <c r="U43" s="653"/>
      <c r="V43" s="653"/>
      <c r="W43" s="653"/>
      <c r="X43" s="653"/>
      <c r="Y43" s="653"/>
      <c r="Z43" s="653"/>
      <c r="AA43" s="653"/>
      <c r="AB43" s="653"/>
      <c r="AC43" s="653"/>
      <c r="AD43" s="653"/>
      <c r="AE43" s="653"/>
      <c r="AF43" s="653"/>
      <c r="AG43" s="653"/>
      <c r="AH43" s="653"/>
      <c r="AI43" s="653"/>
      <c r="AJ43" s="75"/>
    </row>
    <row r="44" spans="3:36">
      <c r="E44" s="71" t="str">
        <f t="shared" si="2"/>
        <v/>
      </c>
      <c r="F44" s="75"/>
      <c r="G44" s="653" t="str">
        <f>IF(E44="","",入力シート!Y114)</f>
        <v/>
      </c>
      <c r="H44" s="653"/>
      <c r="I44" s="653"/>
      <c r="J44" s="653"/>
      <c r="K44" s="653"/>
      <c r="L44" s="653"/>
      <c r="M44" s="653"/>
      <c r="N44" s="653"/>
      <c r="O44" s="653"/>
      <c r="P44" s="653"/>
      <c r="Q44" s="653"/>
      <c r="R44" s="653"/>
      <c r="S44" s="653"/>
      <c r="T44" s="653"/>
      <c r="U44" s="653"/>
      <c r="V44" s="653"/>
      <c r="W44" s="653"/>
      <c r="X44" s="653"/>
      <c r="Y44" s="653"/>
      <c r="Z44" s="653"/>
      <c r="AA44" s="653"/>
      <c r="AB44" s="653"/>
      <c r="AC44" s="653"/>
      <c r="AD44" s="653"/>
      <c r="AE44" s="653"/>
      <c r="AF44" s="653"/>
      <c r="AG44" s="653"/>
      <c r="AH44" s="653"/>
      <c r="AI44" s="653"/>
      <c r="AJ44" s="75"/>
    </row>
    <row r="45" spans="3:36">
      <c r="E45" s="71" t="str">
        <f t="shared" si="2"/>
        <v/>
      </c>
      <c r="F45" s="75"/>
      <c r="G45" s="653" t="str">
        <f>IF(E45="","",入力シート!Y115)</f>
        <v/>
      </c>
      <c r="H45" s="653"/>
      <c r="I45" s="653"/>
      <c r="J45" s="653"/>
      <c r="K45" s="653"/>
      <c r="L45" s="653"/>
      <c r="M45" s="653"/>
      <c r="N45" s="653"/>
      <c r="O45" s="653"/>
      <c r="P45" s="653"/>
      <c r="Q45" s="653"/>
      <c r="R45" s="653"/>
      <c r="S45" s="653"/>
      <c r="T45" s="653"/>
      <c r="U45" s="653"/>
      <c r="V45" s="653"/>
      <c r="W45" s="653"/>
      <c r="X45" s="653"/>
      <c r="Y45" s="653"/>
      <c r="Z45" s="653"/>
      <c r="AA45" s="653"/>
      <c r="AB45" s="653"/>
      <c r="AC45" s="653"/>
      <c r="AD45" s="653"/>
      <c r="AE45" s="653"/>
      <c r="AF45" s="653"/>
      <c r="AG45" s="653"/>
      <c r="AH45" s="653"/>
      <c r="AI45" s="653"/>
    </row>
    <row r="46" spans="3:36">
      <c r="E46" s="71" t="str">
        <f t="shared" si="2"/>
        <v/>
      </c>
      <c r="F46" s="75"/>
      <c r="G46" s="653" t="str">
        <f>IF(E46="","",入力シート!Y116)</f>
        <v/>
      </c>
      <c r="H46" s="653"/>
      <c r="I46" s="653"/>
      <c r="J46" s="653"/>
      <c r="K46" s="653"/>
      <c r="L46" s="653"/>
      <c r="M46" s="653"/>
      <c r="N46" s="653"/>
      <c r="O46" s="653"/>
      <c r="P46" s="653"/>
      <c r="Q46" s="653"/>
      <c r="R46" s="653"/>
      <c r="S46" s="653"/>
      <c r="T46" s="653"/>
      <c r="U46" s="653"/>
      <c r="V46" s="653"/>
      <c r="W46" s="653"/>
      <c r="X46" s="653"/>
      <c r="Y46" s="653"/>
      <c r="Z46" s="653"/>
      <c r="AA46" s="653"/>
      <c r="AB46" s="653"/>
      <c r="AC46" s="653"/>
      <c r="AD46" s="653"/>
      <c r="AE46" s="653"/>
      <c r="AF46" s="653"/>
      <c r="AG46" s="653"/>
      <c r="AH46" s="653"/>
      <c r="AI46" s="653"/>
    </row>
    <row r="47" spans="3:36">
      <c r="E47" s="71" t="str">
        <f t="shared" si="2"/>
        <v/>
      </c>
      <c r="F47" s="75"/>
      <c r="G47" s="653" t="str">
        <f>IF(E47="","",入力シート!Y117)</f>
        <v/>
      </c>
      <c r="H47" s="653"/>
      <c r="I47" s="653"/>
      <c r="J47" s="653"/>
      <c r="K47" s="653"/>
      <c r="L47" s="653"/>
      <c r="M47" s="653"/>
      <c r="N47" s="653"/>
      <c r="O47" s="653"/>
      <c r="P47" s="653"/>
      <c r="Q47" s="653"/>
      <c r="R47" s="653"/>
      <c r="S47" s="653"/>
      <c r="T47" s="653"/>
      <c r="U47" s="653"/>
      <c r="V47" s="653"/>
      <c r="W47" s="653"/>
      <c r="X47" s="653"/>
      <c r="Y47" s="653"/>
      <c r="Z47" s="653"/>
      <c r="AA47" s="653"/>
      <c r="AB47" s="653"/>
      <c r="AC47" s="653"/>
      <c r="AD47" s="653"/>
      <c r="AE47" s="653"/>
      <c r="AF47" s="653"/>
      <c r="AG47" s="653"/>
      <c r="AH47" s="653"/>
      <c r="AI47" s="653"/>
    </row>
    <row r="48" spans="3:36">
      <c r="E48" s="71" t="str">
        <f t="shared" si="2"/>
        <v/>
      </c>
      <c r="F48" s="75"/>
      <c r="G48" s="653" t="str">
        <f>IF(E48="","",入力シート!Y118)</f>
        <v/>
      </c>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row>
    <row r="49" spans="3:35">
      <c r="E49" s="71" t="str">
        <f t="shared" si="2"/>
        <v/>
      </c>
      <c r="F49" s="75"/>
      <c r="G49" s="653" t="str">
        <f>IF(E49="","",入力シート!Y119)</f>
        <v/>
      </c>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row>
    <row r="50" spans="3:35">
      <c r="E50" s="71" t="str">
        <f t="shared" si="2"/>
        <v/>
      </c>
      <c r="F50" s="75"/>
      <c r="G50" s="653" t="str">
        <f>IF(E50="","",入力シート!Y120)</f>
        <v/>
      </c>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row>
    <row r="52" spans="3:35">
      <c r="C52" s="17" t="s">
        <v>306</v>
      </c>
    </row>
    <row r="53" spans="3:35">
      <c r="F53" s="652" t="s">
        <v>307</v>
      </c>
      <c r="G53" s="652"/>
      <c r="H53" s="652"/>
      <c r="I53" s="652"/>
      <c r="J53" s="652"/>
      <c r="K53" s="652"/>
      <c r="L53" s="652"/>
      <c r="M53" s="652"/>
    </row>
    <row r="54" spans="3:35">
      <c r="F54" s="76"/>
      <c r="G54" s="76"/>
      <c r="H54" s="76"/>
      <c r="I54" s="76"/>
      <c r="J54" s="76"/>
      <c r="K54" s="76"/>
      <c r="L54" s="76"/>
      <c r="M54" s="76"/>
    </row>
    <row r="56" spans="3:35">
      <c r="D56" s="379" t="s">
        <v>308</v>
      </c>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row>
    <row r="57" spans="3:35">
      <c r="D57" s="654">
        <f>入力シート!F123</f>
        <v>0</v>
      </c>
      <c r="E57" s="654"/>
      <c r="F57" s="654"/>
      <c r="G57" s="654"/>
      <c r="H57" s="654"/>
      <c r="I57" s="654"/>
      <c r="J57" s="654"/>
      <c r="K57" s="654"/>
      <c r="L57" s="410" t="s">
        <v>309</v>
      </c>
      <c r="M57" s="410"/>
      <c r="N57" s="410"/>
      <c r="O57" s="410"/>
    </row>
    <row r="58" spans="3:35">
      <c r="E58" s="652" t="s">
        <v>310</v>
      </c>
      <c r="F58" s="652"/>
      <c r="G58" s="652"/>
      <c r="H58" s="652"/>
      <c r="I58" s="652"/>
      <c r="J58" s="652"/>
      <c r="K58" s="75"/>
      <c r="L58" s="75"/>
    </row>
    <row r="59" spans="3:35">
      <c r="F59" s="381" t="s">
        <v>311</v>
      </c>
      <c r="G59" s="381"/>
      <c r="H59" s="381"/>
      <c r="I59" s="381"/>
      <c r="J59" s="410">
        <f>入力シート!F124</f>
        <v>0</v>
      </c>
      <c r="K59" s="410"/>
      <c r="L59" s="410"/>
      <c r="M59" s="410"/>
      <c r="N59" s="410"/>
      <c r="O59" s="410"/>
      <c r="P59" s="410"/>
      <c r="Q59" s="30"/>
      <c r="R59" s="30"/>
      <c r="S59" s="30"/>
      <c r="T59" s="381" t="s">
        <v>312</v>
      </c>
      <c r="U59" s="381"/>
      <c r="V59" s="381"/>
      <c r="W59" s="381"/>
      <c r="X59" s="410">
        <f>入力シート!Q124</f>
        <v>0</v>
      </c>
      <c r="Y59" s="410"/>
      <c r="Z59" s="410"/>
      <c r="AA59" s="410"/>
      <c r="AB59" s="410"/>
      <c r="AC59" s="410"/>
      <c r="AD59" s="410"/>
      <c r="AE59" s="410"/>
      <c r="AF59" s="77"/>
      <c r="AG59" s="30"/>
      <c r="AH59" s="30"/>
    </row>
    <row r="60" spans="3:35">
      <c r="F60" s="66"/>
      <c r="G60" s="66"/>
      <c r="H60" s="66"/>
      <c r="I60" s="66"/>
      <c r="T60" s="66"/>
      <c r="U60" s="66"/>
      <c r="V60" s="66"/>
      <c r="W60" s="66"/>
      <c r="AF60" s="37"/>
    </row>
    <row r="61" spans="3:35">
      <c r="F61" s="381" t="s">
        <v>311</v>
      </c>
      <c r="G61" s="381"/>
      <c r="H61" s="381"/>
      <c r="I61" s="381"/>
      <c r="J61" s="410">
        <f>入力シート!F125</f>
        <v>0</v>
      </c>
      <c r="K61" s="410"/>
      <c r="L61" s="410"/>
      <c r="M61" s="410"/>
      <c r="N61" s="410"/>
      <c r="O61" s="410"/>
      <c r="P61" s="410"/>
      <c r="Q61" s="30"/>
      <c r="R61" s="30"/>
      <c r="S61" s="30"/>
      <c r="T61" s="381" t="s">
        <v>312</v>
      </c>
      <c r="U61" s="381"/>
      <c r="V61" s="381"/>
      <c r="W61" s="381"/>
      <c r="X61" s="410">
        <f>入力シート!Q125</f>
        <v>0</v>
      </c>
      <c r="Y61" s="410"/>
      <c r="Z61" s="410"/>
      <c r="AA61" s="410"/>
      <c r="AB61" s="410"/>
      <c r="AC61" s="410"/>
      <c r="AD61" s="410"/>
      <c r="AE61" s="410"/>
      <c r="AF61" s="77"/>
      <c r="AG61" s="30"/>
      <c r="AH61" s="30"/>
    </row>
    <row r="62" spans="3:35">
      <c r="F62" s="66"/>
      <c r="G62" s="66"/>
      <c r="H62" s="66"/>
      <c r="I62" s="66"/>
      <c r="J62" s="30"/>
      <c r="K62" s="30"/>
      <c r="L62" s="30"/>
      <c r="M62" s="30"/>
      <c r="N62" s="30"/>
      <c r="O62" s="30"/>
      <c r="P62" s="30"/>
      <c r="Q62" s="30"/>
      <c r="R62" s="30"/>
      <c r="S62" s="30"/>
      <c r="T62" s="66"/>
      <c r="U62" s="66"/>
      <c r="V62" s="66"/>
      <c r="W62" s="66"/>
      <c r="X62" s="30"/>
      <c r="Y62" s="30"/>
      <c r="Z62" s="30"/>
      <c r="AA62" s="30"/>
      <c r="AB62" s="30"/>
      <c r="AC62" s="30"/>
      <c r="AD62" s="30"/>
      <c r="AE62" s="30"/>
      <c r="AF62" s="30"/>
      <c r="AG62" s="30"/>
      <c r="AH62" s="30"/>
    </row>
    <row r="63" spans="3:35">
      <c r="F63" s="66"/>
      <c r="G63" s="66"/>
      <c r="H63" s="66"/>
      <c r="I63" s="66"/>
      <c r="J63" s="30"/>
      <c r="K63" s="30"/>
      <c r="L63" s="30"/>
      <c r="M63" s="30"/>
      <c r="N63" s="30"/>
      <c r="O63" s="30"/>
      <c r="P63" s="30"/>
      <c r="Q63" s="30"/>
      <c r="R63" s="30"/>
      <c r="S63" s="30"/>
      <c r="T63" s="66"/>
      <c r="U63" s="66"/>
      <c r="V63" s="66"/>
      <c r="W63" s="66"/>
      <c r="X63" s="30"/>
      <c r="Y63" s="30"/>
      <c r="Z63" s="30"/>
      <c r="AA63" s="30"/>
      <c r="AB63" s="30"/>
      <c r="AC63" s="30"/>
      <c r="AD63" s="30"/>
      <c r="AE63" s="30"/>
      <c r="AF63" s="30"/>
      <c r="AG63" s="30"/>
      <c r="AH63" s="30"/>
    </row>
    <row r="64" spans="3:35">
      <c r="F64" s="66"/>
      <c r="G64" s="66"/>
      <c r="H64" s="66"/>
      <c r="I64" s="66"/>
      <c r="J64" s="30"/>
      <c r="K64" s="30"/>
      <c r="L64" s="30"/>
      <c r="M64" s="30"/>
      <c r="N64" s="30"/>
      <c r="O64" s="30"/>
      <c r="P64" s="30"/>
      <c r="Q64" s="30"/>
      <c r="R64" s="30"/>
      <c r="S64" s="30"/>
      <c r="T64" s="66"/>
      <c r="U64" s="66"/>
      <c r="V64" s="66"/>
      <c r="W64" s="66"/>
      <c r="X64" s="30"/>
      <c r="Y64" s="30"/>
      <c r="Z64" s="30"/>
      <c r="AA64" s="30"/>
      <c r="AB64" s="30"/>
      <c r="AC64" s="30"/>
      <c r="AD64" s="30"/>
      <c r="AE64" s="30"/>
      <c r="AF64" s="30"/>
      <c r="AG64" s="30"/>
      <c r="AH64" s="30"/>
    </row>
    <row r="65" spans="2:35">
      <c r="F65" s="66"/>
      <c r="G65" s="66"/>
      <c r="H65" s="66"/>
      <c r="I65" s="66"/>
      <c r="J65" s="30"/>
      <c r="K65" s="30"/>
      <c r="L65" s="30"/>
      <c r="M65" s="30"/>
      <c r="N65" s="30"/>
      <c r="O65" s="30"/>
      <c r="P65" s="30"/>
      <c r="Q65" s="30"/>
      <c r="R65" s="30"/>
      <c r="S65" s="30"/>
      <c r="T65" s="66"/>
      <c r="U65" s="66"/>
      <c r="V65" s="66"/>
      <c r="W65" s="66"/>
      <c r="X65" s="30"/>
      <c r="Y65" s="30"/>
      <c r="Z65" s="30"/>
      <c r="AA65" s="30"/>
      <c r="AB65" s="30"/>
      <c r="AC65" s="30"/>
      <c r="AD65" s="30"/>
      <c r="AE65" s="30"/>
      <c r="AF65" s="30"/>
      <c r="AG65" s="30"/>
      <c r="AH65" s="30"/>
    </row>
    <row r="66" spans="2:35">
      <c r="B66" s="650" t="s">
        <v>313</v>
      </c>
      <c r="C66" s="650"/>
      <c r="D66" s="651" t="s">
        <v>314</v>
      </c>
      <c r="E66" s="651"/>
      <c r="F66" s="651"/>
      <c r="G66" s="651"/>
      <c r="H66" s="651"/>
      <c r="I66" s="651"/>
      <c r="J66" s="651"/>
      <c r="K66" s="651"/>
      <c r="L66" s="651"/>
      <c r="M66" s="651"/>
      <c r="N66" s="651"/>
      <c r="O66" s="651"/>
      <c r="P66" s="651"/>
      <c r="Q66" s="651"/>
      <c r="R66" s="651"/>
      <c r="S66" s="651"/>
      <c r="T66" s="651"/>
      <c r="U66" s="651"/>
      <c r="V66" s="651"/>
      <c r="W66" s="651"/>
      <c r="X66" s="651"/>
      <c r="Y66" s="651"/>
      <c r="Z66" s="651"/>
      <c r="AA66" s="651"/>
      <c r="AB66" s="651"/>
      <c r="AC66" s="651"/>
      <c r="AD66" s="651"/>
      <c r="AE66" s="651"/>
      <c r="AF66" s="651"/>
      <c r="AG66" s="651"/>
      <c r="AH66" s="651"/>
      <c r="AI66" s="651"/>
    </row>
    <row r="67" spans="2:35">
      <c r="B67" s="78"/>
      <c r="C67" s="78"/>
      <c r="D67" s="651"/>
      <c r="E67" s="651"/>
      <c r="F67" s="651"/>
      <c r="G67" s="651"/>
      <c r="H67" s="651"/>
      <c r="I67" s="651"/>
      <c r="J67" s="651"/>
      <c r="K67" s="651"/>
      <c r="L67" s="651"/>
      <c r="M67" s="651"/>
      <c r="N67" s="651"/>
      <c r="O67" s="651"/>
      <c r="P67" s="651"/>
      <c r="Q67" s="651"/>
      <c r="R67" s="651"/>
      <c r="S67" s="651"/>
      <c r="T67" s="651"/>
      <c r="U67" s="651"/>
      <c r="V67" s="651"/>
      <c r="W67" s="651"/>
      <c r="X67" s="651"/>
      <c r="Y67" s="651"/>
      <c r="Z67" s="651"/>
      <c r="AA67" s="651"/>
      <c r="AB67" s="651"/>
      <c r="AC67" s="651"/>
      <c r="AD67" s="651"/>
      <c r="AE67" s="651"/>
      <c r="AF67" s="651"/>
      <c r="AG67" s="651"/>
      <c r="AH67" s="651"/>
      <c r="AI67" s="651"/>
    </row>
    <row r="68" spans="2:35">
      <c r="B68" s="79"/>
      <c r="C68" s="79"/>
      <c r="D68" s="651"/>
      <c r="E68" s="651"/>
      <c r="F68" s="651"/>
      <c r="G68" s="651"/>
      <c r="H68" s="651"/>
      <c r="I68" s="651"/>
      <c r="J68" s="651"/>
      <c r="K68" s="651"/>
      <c r="L68" s="651"/>
      <c r="M68" s="651"/>
      <c r="N68" s="651"/>
      <c r="O68" s="651"/>
      <c r="P68" s="651"/>
      <c r="Q68" s="651"/>
      <c r="R68" s="651"/>
      <c r="S68" s="651"/>
      <c r="T68" s="651"/>
      <c r="U68" s="651"/>
      <c r="V68" s="651"/>
      <c r="W68" s="651"/>
      <c r="X68" s="651"/>
      <c r="Y68" s="651"/>
      <c r="Z68" s="651"/>
      <c r="AA68" s="651"/>
      <c r="AB68" s="651"/>
      <c r="AC68" s="651"/>
      <c r="AD68" s="651"/>
      <c r="AE68" s="651"/>
      <c r="AF68" s="651"/>
      <c r="AG68" s="651"/>
      <c r="AH68" s="651"/>
      <c r="AI68" s="651"/>
    </row>
  </sheetData>
  <sheetProtection sheet="1" objects="1" scenarios="1" selectLockedCells="1" selectUnlockedCells="1"/>
  <mergeCells count="118">
    <mergeCell ref="B1:AI1"/>
    <mergeCell ref="B2:AI2"/>
    <mergeCell ref="B6:AI6"/>
    <mergeCell ref="AJ10:AM10"/>
    <mergeCell ref="AN10:AQ10"/>
    <mergeCell ref="E11:P11"/>
    <mergeCell ref="Q11:S11"/>
    <mergeCell ref="T11:X11"/>
    <mergeCell ref="Y11:AF11"/>
    <mergeCell ref="AG11:AI11"/>
    <mergeCell ref="AJ11:AM11"/>
    <mergeCell ref="AN11:AQ11"/>
    <mergeCell ref="E12:P12"/>
    <mergeCell ref="Q12:S12"/>
    <mergeCell ref="T12:X12"/>
    <mergeCell ref="Y12:AF12"/>
    <mergeCell ref="AG12:AI12"/>
    <mergeCell ref="AJ12:AM12"/>
    <mergeCell ref="AN12:AQ12"/>
    <mergeCell ref="E13:P13"/>
    <mergeCell ref="Q13:S13"/>
    <mergeCell ref="T13:X13"/>
    <mergeCell ref="Y13:AF13"/>
    <mergeCell ref="AG13:AI13"/>
    <mergeCell ref="AJ13:AM13"/>
    <mergeCell ref="AN13:AQ13"/>
    <mergeCell ref="E14:P14"/>
    <mergeCell ref="Q14:S14"/>
    <mergeCell ref="T14:X14"/>
    <mergeCell ref="Y14:AF14"/>
    <mergeCell ref="AG14:AI14"/>
    <mergeCell ref="AJ14:AM14"/>
    <mergeCell ref="AN14:AQ14"/>
    <mergeCell ref="E15:P15"/>
    <mergeCell ref="Q15:S15"/>
    <mergeCell ref="T15:X15"/>
    <mergeCell ref="Y15:AF15"/>
    <mergeCell ref="AG15:AI15"/>
    <mergeCell ref="AJ15:AM15"/>
    <mergeCell ref="AN15:AQ15"/>
    <mergeCell ref="E16:P16"/>
    <mergeCell ref="Q16:S16"/>
    <mergeCell ref="T16:X16"/>
    <mergeCell ref="Y16:AF16"/>
    <mergeCell ref="AG16:AI16"/>
    <mergeCell ref="AJ16:AM16"/>
    <mergeCell ref="AN16:AQ16"/>
    <mergeCell ref="E17:P17"/>
    <mergeCell ref="Q17:S17"/>
    <mergeCell ref="T17:X17"/>
    <mergeCell ref="Y17:AF17"/>
    <mergeCell ref="AG17:AI17"/>
    <mergeCell ref="AJ17:AM17"/>
    <mergeCell ref="AN17:AQ17"/>
    <mergeCell ref="E18:P18"/>
    <mergeCell ref="Q18:S18"/>
    <mergeCell ref="T18:X18"/>
    <mergeCell ref="Y18:AF18"/>
    <mergeCell ref="AG18:AI18"/>
    <mergeCell ref="AJ18:AM18"/>
    <mergeCell ref="AN18:AQ18"/>
    <mergeCell ref="E19:P19"/>
    <mergeCell ref="Q19:S19"/>
    <mergeCell ref="T19:X19"/>
    <mergeCell ref="Y19:AF19"/>
    <mergeCell ref="AG19:AI19"/>
    <mergeCell ref="AJ19:AM19"/>
    <mergeCell ref="AN19:AQ19"/>
    <mergeCell ref="E20:P20"/>
    <mergeCell ref="Q20:S20"/>
    <mergeCell ref="T20:X20"/>
    <mergeCell ref="Y20:AF20"/>
    <mergeCell ref="AG20:AI20"/>
    <mergeCell ref="AJ20:AM20"/>
    <mergeCell ref="AN20:AQ20"/>
    <mergeCell ref="AG21:AI21"/>
    <mergeCell ref="AJ21:AM21"/>
    <mergeCell ref="AN21:AQ21"/>
    <mergeCell ref="F23:M23"/>
    <mergeCell ref="O23:U23"/>
    <mergeCell ref="V23:AA23"/>
    <mergeCell ref="V24:AA24"/>
    <mergeCell ref="F26:N26"/>
    <mergeCell ref="G29:AI29"/>
    <mergeCell ref="G30:AI30"/>
    <mergeCell ref="G31:AI31"/>
    <mergeCell ref="G32:AI32"/>
    <mergeCell ref="G33:AI33"/>
    <mergeCell ref="G41:AI41"/>
    <mergeCell ref="G42:AI42"/>
    <mergeCell ref="G43:AI43"/>
    <mergeCell ref="G44:AI44"/>
    <mergeCell ref="G45:AI45"/>
    <mergeCell ref="F53:M53"/>
    <mergeCell ref="D56:AI56"/>
    <mergeCell ref="D57:K57"/>
    <mergeCell ref="L57:O57"/>
    <mergeCell ref="G34:AI34"/>
    <mergeCell ref="G35:AI35"/>
    <mergeCell ref="G36:AI36"/>
    <mergeCell ref="G37:AI37"/>
    <mergeCell ref="G38:AI38"/>
    <mergeCell ref="G46:AI46"/>
    <mergeCell ref="G47:AI47"/>
    <mergeCell ref="G48:AI48"/>
    <mergeCell ref="G49:AI49"/>
    <mergeCell ref="G50:AI50"/>
    <mergeCell ref="B66:C66"/>
    <mergeCell ref="D66:AI68"/>
    <mergeCell ref="E58:J58"/>
    <mergeCell ref="F59:I59"/>
    <mergeCell ref="J59:P59"/>
    <mergeCell ref="T59:W59"/>
    <mergeCell ref="X59:AE59"/>
    <mergeCell ref="F61:I61"/>
    <mergeCell ref="J61:P61"/>
    <mergeCell ref="T61:W61"/>
    <mergeCell ref="X61:AE61"/>
  </mergeCells>
  <phoneticPr fontId="2"/>
  <printOptions horizontalCentered="1"/>
  <pageMargins left="0.70866141732283461" right="0.70866141732283461" top="0.74803149606299213" bottom="0.74803149606299213" header="0.31496062992125984" footer="0.31496062992125984"/>
  <pageSetup paperSize="9" scale="63" fitToWidth="0" orientation="portrait" blackAndWhite="1" r:id="rId1"/>
  <headerFooter>
    <oddFooter xml:space="preserve">&amp;C&amp;8
</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2013-05-08T02:57:49Z</dcterms:created>
  <dcterms:modified xsi:type="dcterms:W3CDTF">2024-05-21T07:08:17Z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2022-05-29T07:22:30Z</vt:filetime>
  </property>
</Properties>
</file>