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9"/>
  <workbookPr/>
  <mc:AlternateContent xmlns:mc="http://schemas.openxmlformats.org/markup-compatibility/2006">
    <mc:Choice Requires="x15">
      <x15ac:absPath xmlns:x15ac="http://schemas.microsoft.com/office/spreadsheetml/2010/11/ac" url="C:\Users\user\Desktop\管理関係_進行中\受入_R6様式\"/>
    </mc:Choice>
  </mc:AlternateContent>
  <xr:revisionPtr revIDLastSave="0" documentId="13_ncr:1_{629A7A56-694D-4AAA-852D-63D30DC9EA10}" xr6:coauthVersionLast="47" xr6:coauthVersionMax="47" xr10:uidLastSave="{00000000-0000-0000-0000-000000000000}"/>
  <bookViews>
    <workbookView xWindow="0" yWindow="0" windowWidth="28800" windowHeight="12135" tabRatio="843" xr2:uid="{00000000-000D-0000-FFFF-FFFF00000000}"/>
  </bookViews>
  <sheets>
    <sheet name="＜見本＞計画書" sheetId="20" r:id="rId1"/>
    <sheet name="＜見本＞旅行行程表及び諸謝金等積算書" sheetId="21" r:id="rId2"/>
    <sheet name="計画書" sheetId="13" r:id="rId3"/>
    <sheet name="A" sheetId="14" r:id="rId4"/>
    <sheet name="B" sheetId="22" r:id="rId5"/>
    <sheet name="Ｃ" sheetId="23" r:id="rId6"/>
    <sheet name="(参考)諸謝金・宿泊料" sheetId="24" r:id="rId7"/>
  </sheets>
  <definedNames>
    <definedName name="_xlnm.Print_Area" localSheetId="0">'＜見本＞計画書'!$A$1:$AI$42</definedName>
    <definedName name="_xlnm.Print_Area" localSheetId="1">'＜見本＞旅行行程表及び諸謝金等積算書'!$A$1:$U$29</definedName>
    <definedName name="_xlnm.Print_Area" localSheetId="3">A!$A$1:$U$46</definedName>
    <definedName name="_xlnm.Print_Area" localSheetId="4">B!$A$1:$U$46</definedName>
    <definedName name="_xlnm.Print_Area" localSheetId="5">'Ｃ'!$A$1:$U$46</definedName>
    <definedName name="_xlnm.Print_Area" localSheetId="2">計画書!$A$1:$AI$42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4" l="1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U8" i="14" l="1"/>
  <c r="V11" i="13" l="1"/>
  <c r="V12" i="13"/>
  <c r="V12" i="20"/>
  <c r="V11" i="20"/>
  <c r="R9" i="23" l="1"/>
  <c r="R10" i="23"/>
  <c r="R11" i="23"/>
  <c r="R12" i="23"/>
  <c r="R13" i="23"/>
  <c r="R14" i="23"/>
  <c r="R15" i="23"/>
  <c r="R16" i="23"/>
  <c r="R17" i="23"/>
  <c r="R18" i="23"/>
  <c r="R19" i="23"/>
  <c r="R8" i="23"/>
  <c r="B5" i="23"/>
  <c r="B4" i="23"/>
  <c r="R15" i="22"/>
  <c r="R16" i="22"/>
  <c r="R17" i="22"/>
  <c r="R18" i="22"/>
  <c r="R19" i="22"/>
  <c r="R9" i="22"/>
  <c r="R10" i="22"/>
  <c r="R11" i="22"/>
  <c r="R12" i="22"/>
  <c r="R13" i="22"/>
  <c r="R14" i="22"/>
  <c r="R8" i="22"/>
  <c r="B5" i="22"/>
  <c r="B4" i="22"/>
  <c r="P20" i="23"/>
  <c r="O20" i="23"/>
  <c r="M20" i="23"/>
  <c r="L20" i="23"/>
  <c r="J20" i="23"/>
  <c r="O4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N9" i="23"/>
  <c r="S9" i="23" s="1"/>
  <c r="T9" i="23" s="1"/>
  <c r="U8" i="23"/>
  <c r="Q8" i="23"/>
  <c r="Q20" i="23" s="1"/>
  <c r="N8" i="23"/>
  <c r="S8" i="23" s="1"/>
  <c r="T8" i="23" s="1"/>
  <c r="P20" i="22"/>
  <c r="O20" i="22"/>
  <c r="M20" i="22"/>
  <c r="L20" i="22"/>
  <c r="J20" i="22"/>
  <c r="O4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S9" i="22" s="1"/>
  <c r="T9" i="22" s="1"/>
  <c r="U8" i="22"/>
  <c r="Q8" i="22"/>
  <c r="N8" i="22"/>
  <c r="N20" i="22" s="1"/>
  <c r="U20" i="23" l="1"/>
  <c r="R20" i="23"/>
  <c r="P22" i="22"/>
  <c r="T4" i="22"/>
  <c r="Q20" i="22"/>
  <c r="U20" i="22"/>
  <c r="R20" i="22"/>
  <c r="T4" i="23"/>
  <c r="P22" i="23"/>
  <c r="S20" i="23"/>
  <c r="N20" i="23"/>
  <c r="T20" i="23"/>
  <c r="S8" i="22"/>
  <c r="T8" i="22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U9" i="14"/>
  <c r="R9" i="14"/>
  <c r="Q9" i="14"/>
  <c r="N9" i="14"/>
  <c r="S9" i="14" s="1"/>
  <c r="T9" i="14" s="1"/>
  <c r="Q14" i="14"/>
  <c r="Q8" i="14"/>
  <c r="R8" i="14"/>
  <c r="B5" i="21"/>
  <c r="U22" i="23" l="1"/>
  <c r="U23" i="23" s="1"/>
  <c r="S20" i="22"/>
  <c r="T20" i="22"/>
  <c r="U22" i="22" s="1"/>
  <c r="U23" i="22" s="1"/>
  <c r="P12" i="21"/>
  <c r="O12" i="21"/>
  <c r="M12" i="21"/>
  <c r="M37" i="20" s="1"/>
  <c r="J12" i="21"/>
  <c r="O4" i="21" s="1"/>
  <c r="L12" i="21"/>
  <c r="U11" i="21"/>
  <c r="R11" i="21"/>
  <c r="Q11" i="2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T9" i="21" s="1"/>
  <c r="U8" i="21"/>
  <c r="Q8" i="21"/>
  <c r="R8" i="21" s="1"/>
  <c r="N8" i="21"/>
  <c r="S8" i="21" s="1"/>
  <c r="B4" i="21"/>
  <c r="AE35" i="20"/>
  <c r="R14" i="14"/>
  <c r="R15" i="14"/>
  <c r="R16" i="14"/>
  <c r="R17" i="14"/>
  <c r="R18" i="14"/>
  <c r="R19" i="14"/>
  <c r="B5" i="14"/>
  <c r="P14" i="21" l="1"/>
  <c r="T4" i="21"/>
  <c r="U12" i="21"/>
  <c r="N12" i="21"/>
  <c r="R12" i="21"/>
  <c r="S12" i="21"/>
  <c r="T8" i="21"/>
  <c r="T12" i="21" s="1"/>
  <c r="M36" i="20" l="1"/>
  <c r="U14" i="21"/>
  <c r="V37" i="20"/>
  <c r="Q12" i="21"/>
  <c r="U15" i="21" l="1"/>
  <c r="V36" i="20"/>
  <c r="AE36" i="20" s="1"/>
  <c r="J34" i="20"/>
  <c r="AE37" i="20"/>
  <c r="V34" i="20" l="1"/>
  <c r="AE34" i="20"/>
  <c r="P20" i="14" l="1"/>
  <c r="O20" i="14"/>
  <c r="M20" i="14"/>
  <c r="M37" i="13" s="1"/>
  <c r="J20" i="14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N16" i="14"/>
  <c r="S16" i="14" s="1"/>
  <c r="T16" i="14" s="1"/>
  <c r="U15" i="14"/>
  <c r="Q15" i="14"/>
  <c r="N15" i="14"/>
  <c r="S15" i="14" s="1"/>
  <c r="T15" i="14" s="1"/>
  <c r="U14" i="14"/>
  <c r="N14" i="14"/>
  <c r="S14" i="14" s="1"/>
  <c r="T14" i="14" s="1"/>
  <c r="N8" i="14"/>
  <c r="S8" i="14" s="1"/>
  <c r="T8" i="14" s="1"/>
  <c r="B4" i="14"/>
  <c r="AE35" i="13"/>
  <c r="O4" i="14" l="1"/>
  <c r="T4" i="14" s="1"/>
  <c r="U20" i="14"/>
  <c r="L20" i="14"/>
  <c r="Q16" i="14"/>
  <c r="Q17" i="14"/>
  <c r="S20" i="14"/>
  <c r="Q19" i="14"/>
  <c r="N20" i="14"/>
  <c r="Q18" i="14"/>
  <c r="P22" i="14" l="1"/>
  <c r="Q20" i="14"/>
  <c r="R20" i="14"/>
  <c r="V37" i="13" s="1"/>
  <c r="T20" i="14"/>
  <c r="M36" i="13" l="1"/>
  <c r="J34" i="13" s="1"/>
  <c r="U22" i="14"/>
  <c r="V36" i="13" s="1"/>
  <c r="AE37" i="13"/>
  <c r="U23" i="14" l="1"/>
  <c r="AE36" i="13"/>
  <c r="AE34" i="13" s="1"/>
  <c r="V34" i="13" l="1"/>
</calcChain>
</file>

<file path=xl/sharedStrings.xml><?xml version="1.0" encoding="utf-8"?>
<sst xmlns="http://schemas.openxmlformats.org/spreadsheetml/2006/main" count="478" uniqueCount="155">
  <si>
    <t>公募要領２.（４）⑥に規定する補助金の交付に関して参考となる書類</t>
    <phoneticPr fontId="5"/>
  </si>
  <si>
    <t>研修等開催計画書&lt;補助対象事業者所有の自家用車を使用する場合&gt;</t>
    <rPh sb="3" eb="5">
      <t>カイサイ</t>
    </rPh>
    <rPh sb="5" eb="7">
      <t>ケイカク</t>
    </rPh>
    <rPh sb="7" eb="8">
      <t>ショ</t>
    </rPh>
    <phoneticPr fontId="5"/>
  </si>
  <si>
    <t>社会福祉法人国交会自動車苑</t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</si>
  <si>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</si>
  <si>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</si>
  <si>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</si>
  <si>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</si>
  <si>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</si>
  <si>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</si>
  <si>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</si>
  <si>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</si>
  <si>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</si>
  <si>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</si>
  <si>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</si>
  <si>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</si>
  <si>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</si>
  <si>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</si>
  <si>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</si>
  <si>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</si>
  <si>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</si>
  <si>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</si>
  <si>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</si>
  <si>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</si>
  <si>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</si>
  <si>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</si>
  <si>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</si>
  <si>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</si>
  <si>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</si>
  <si>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</si>
  <si>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</si>
  <si>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</si>
  <si>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</si>
  <si>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</si>
  <si>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</si>
  <si>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⑦開催する研修等に期待される重度後遺障害者の受入促進の効果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</si>
  <si>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</si>
  <si>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</si>
  <si>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</si>
  <si>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</si>
  <si>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</si>
  <si>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研修等の開催に要する経費</t>
    <phoneticPr fontId="5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</si>
  <si>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</si>
  <si>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</si>
  <si>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</si>
  <si>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</si>
  <si>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</si>
  <si>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</si>
  <si>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</si>
  <si>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</si>
  <si>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※会議費・会場使用料・放送機器使用料・資料費の根拠は、領収書等のとおり</t>
    <rPh sb="1" eb="4">
      <t>カイギヒ</t>
    </rPh>
    <rPh sb="5" eb="10">
      <t>カイジョウシヨウリョウ</t>
    </rPh>
    <rPh sb="11" eb="18">
      <t>ホウソウキキシヨウリョウ</t>
    </rPh>
    <rPh sb="19" eb="22">
      <t>シリョウヒ</t>
    </rPh>
    <phoneticPr fontId="5"/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</si>
  <si>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</si>
  <si>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</si>
  <si>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開催する研修、講演会等の旅行行程が複数ある場合には、原則として、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</si>
  <si>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旅行行程表及び諸謝金等積算書&lt;補助対象事業者所有の自家用車を使用する場合&gt;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</si>
  <si>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</si>
  <si>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</si>
  <si>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</si>
  <si>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</si>
  <si>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</si>
  <si>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</si>
  <si>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</si>
  <si>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</si>
  <si>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</si>
  <si>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</si>
  <si>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</si>
  <si>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</si>
  <si>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</si>
  <si>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</si>
  <si>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</si>
  <si>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</si>
  <si>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</si>
  <si>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</si>
  <si>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</si>
  <si>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</si>
  <si>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日数</t>
    <rPh sb="0" eb="2">
      <t>ニッスウ</t>
    </rPh>
    <phoneticPr fontId="4"/>
  </si>
  <si>
    <t>実費</t>
    <rPh sb="0" eb="2">
      <t>ジッピ</t>
    </rPh>
    <phoneticPr fontId="4"/>
  </si>
  <si>
    <t>km</t>
  </si>
  <si>
    <t>h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</si>
  <si>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</si>
  <si>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</si>
  <si>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</si>
  <si>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</si>
  <si>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</si>
  <si>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</si>
  <si>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</si>
  <si>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</si>
  <si>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</si>
  <si>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</si>
  <si>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</si>
  <si>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</si>
  <si>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</si>
  <si>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</si>
  <si>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</si>
  <si>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</si>
  <si>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>研修等開催計画書&lt;補助対象事業者所有の自家用車を使用する場合&gt;</t>
    <rPh sb="3" eb="5">
      <t>カイサイ</t>
    </rPh>
    <rPh sb="5" eb="8">
      <t>ケイカクショ</t>
    </rPh>
    <phoneticPr fontId="5"/>
  </si>
  <si>
    <t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</si>
  <si>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</si>
  <si>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</si>
  <si>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</si>
  <si>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諸謝金</t>
    <rPh sb="0" eb="3">
      <t>ショシャキン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</si>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</sst>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5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06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7" fillId="0" borderId="0" xfId="4" applyFont="1" applyProtection="1">
      <alignment vertical="center"/>
      <protection locked="0"/>
    </xf>
    <xf numFmtId="0" fontId="11" fillId="0" borderId="20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9" fontId="7" fillId="0" borderId="0" xfId="4" applyNumberFormat="1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 shrinkToFit="1"/>
    </xf>
    <xf numFmtId="0" fontId="7" fillId="0" borderId="40" xfId="4" applyFont="1" applyBorder="1" applyAlignment="1">
      <alignment horizontal="left" vertical="center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justify" vertical="top" wrapText="1"/>
    </xf>
    <xf numFmtId="176" fontId="7" fillId="2" borderId="0" xfId="4" applyNumberFormat="1" applyFont="1" applyFill="1" applyAlignment="1">
      <alignment horizontal="center" vertical="top" wrapTex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176" fontId="7" fillId="0" borderId="0" xfId="4" applyNumberFormat="1" applyFont="1" applyAlignment="1">
      <alignment horizontal="center" vertical="top" shrinkToFit="1"/>
    </xf>
    <xf numFmtId="0" fontId="7" fillId="0" borderId="0" xfId="4" applyFont="1" applyAlignment="1">
      <alignment horizontal="center" vertical="top" wrapText="1"/>
    </xf>
    <xf numFmtId="176" fontId="7" fillId="2" borderId="0" xfId="4" applyNumberFormat="1" applyFont="1" applyFill="1" applyAlignment="1">
      <alignment horizontal="center" vertical="top" shrinkToFi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right" vertical="top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0" xfId="4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10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60633" y="211699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33</xdr:row>
      <xdr:rowOff>38100</xdr:rowOff>
    </xdr:from>
    <xdr:to>
      <xdr:col>49</xdr:col>
      <xdr:colOff>38100</xdr:colOff>
      <xdr:row>37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39F081D-BCBE-4529-9302-F7B40B439F09}"/>
            </a:ext>
          </a:extLst>
        </xdr:cNvPr>
        <xdr:cNvSpPr txBox="1"/>
      </xdr:nvSpPr>
      <xdr:spPr>
        <a:xfrm>
          <a:off x="6762750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17</xdr:row>
      <xdr:rowOff>270013</xdr:rowOff>
    </xdr:from>
    <xdr:to>
      <xdr:col>10</xdr:col>
      <xdr:colOff>438150</xdr:colOff>
      <xdr:row>27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10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33</xdr:row>
      <xdr:rowOff>157164</xdr:rowOff>
    </xdr:from>
    <xdr:to>
      <xdr:col>49</xdr:col>
      <xdr:colOff>80962</xdr:colOff>
      <xdr:row>37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2"/>
  <sheetViews>
    <sheetView showZeros="0" tabSelected="1" view="pageBreakPreview" zoomScaleSheetLayoutView="100" workbookViewId="0">
      <selection activeCell="K11" sqref="K11:Q11"/>
    </sheetView>
  </sheetViews>
  <sheetFormatPr defaultColWidth="2.5" defaultRowHeight="15.75"/>
  <cols>
    <col min="1" max="16384" width="2.5" style="1"/>
  </cols>
  <sheetData>
    <row r="1" spans="1:36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6">
      <c r="B2" s="2"/>
    </row>
    <row r="3" spans="1:36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34" t="s">
        <v>2</v>
      </c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30" t="s">
        <v>3</v>
      </c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 t="s">
        <v>4</v>
      </c>
      <c r="C9" s="135" t="s">
        <v>5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</row>
    <row r="10" spans="1:36">
      <c r="C10" s="14" t="s">
        <v>6</v>
      </c>
      <c r="D10" s="136" t="s">
        <v>7</v>
      </c>
      <c r="E10" s="136"/>
      <c r="F10" s="136"/>
      <c r="G10" s="136"/>
      <c r="H10" s="136"/>
      <c r="I10" s="136"/>
      <c r="J10" s="1" t="s">
        <v>8</v>
      </c>
      <c r="K10" s="135" t="s">
        <v>9</v>
      </c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</row>
    <row r="11" spans="1:36">
      <c r="C11" s="1" t="s">
        <v>10</v>
      </c>
      <c r="D11" s="135" t="s">
        <v>11</v>
      </c>
      <c r="E11" s="135"/>
      <c r="F11" s="135"/>
      <c r="G11" s="135"/>
      <c r="H11" s="135"/>
      <c r="I11" s="135"/>
      <c r="J11" s="1" t="s">
        <v>8</v>
      </c>
      <c r="K11" s="137">
        <v>45539</v>
      </c>
      <c r="L11" s="137"/>
      <c r="M11" s="137"/>
      <c r="N11" s="137"/>
      <c r="O11" s="137"/>
      <c r="P11" s="137"/>
      <c r="Q11" s="137"/>
      <c r="R11" s="15"/>
      <c r="S11" s="138">
        <v>0.41666666666666669</v>
      </c>
      <c r="T11" s="138"/>
      <c r="U11" s="138"/>
      <c r="V11" s="1" t="str">
        <f>IF(S11="","","～")</f>
        <v>～</v>
      </c>
      <c r="W11" s="138">
        <v>0.52083333333333337</v>
      </c>
      <c r="X11" s="138"/>
      <c r="Y11" s="138"/>
    </row>
    <row r="12" spans="1:36">
      <c r="B12" s="2" t="s">
        <v>12</v>
      </c>
      <c r="K12" s="137">
        <v>45540</v>
      </c>
      <c r="L12" s="137"/>
      <c r="M12" s="137"/>
      <c r="N12" s="137"/>
      <c r="O12" s="137"/>
      <c r="P12" s="137"/>
      <c r="Q12" s="137"/>
      <c r="R12" s="15"/>
      <c r="S12" s="138">
        <v>0.5625</v>
      </c>
      <c r="T12" s="138"/>
      <c r="U12" s="138"/>
      <c r="V12" s="1" t="str">
        <f>IF(S12="","","～")</f>
        <v>～</v>
      </c>
      <c r="W12" s="138">
        <v>0.66666666666666663</v>
      </c>
      <c r="X12" s="138"/>
      <c r="Y12" s="138"/>
    </row>
    <row r="13" spans="1:36">
      <c r="B13" s="2"/>
      <c r="C13" s="1" t="s">
        <v>13</v>
      </c>
      <c r="D13" s="135" t="s">
        <v>14</v>
      </c>
      <c r="E13" s="135"/>
      <c r="F13" s="135"/>
      <c r="G13" s="135"/>
      <c r="H13" s="135"/>
      <c r="I13" s="135"/>
      <c r="J13" s="1" t="s">
        <v>8</v>
      </c>
      <c r="K13" s="139" t="s">
        <v>15</v>
      </c>
      <c r="L13" s="139"/>
      <c r="M13" s="139"/>
      <c r="N13" s="139"/>
      <c r="O13" s="135" t="s">
        <v>16</v>
      </c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</row>
    <row r="14" spans="1:36">
      <c r="B14" s="2"/>
      <c r="K14" s="139" t="s">
        <v>17</v>
      </c>
      <c r="L14" s="139"/>
      <c r="M14" s="139"/>
      <c r="N14" s="139"/>
      <c r="O14" s="135" t="s">
        <v>18</v>
      </c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</row>
    <row r="15" spans="1:36">
      <c r="B15" s="2"/>
      <c r="C15" s="1" t="s">
        <v>19</v>
      </c>
      <c r="D15" s="135" t="s">
        <v>20</v>
      </c>
      <c r="E15" s="135"/>
      <c r="F15" s="135"/>
      <c r="G15" s="135"/>
      <c r="H15" s="135"/>
      <c r="I15" s="135"/>
      <c r="J15" s="1" t="s">
        <v>8</v>
      </c>
      <c r="K15" s="140">
        <v>75</v>
      </c>
      <c r="L15" s="140"/>
      <c r="M15" s="140"/>
      <c r="N15" s="140"/>
      <c r="O15" s="140"/>
      <c r="P15" s="1" t="s">
        <v>21</v>
      </c>
      <c r="Q15" s="1" t="s">
        <v>22</v>
      </c>
    </row>
    <row r="16" spans="1:36">
      <c r="B16" s="2"/>
      <c r="C16" s="1" t="s">
        <v>23</v>
      </c>
      <c r="D16" s="135" t="s">
        <v>24</v>
      </c>
      <c r="E16" s="135"/>
      <c r="F16" s="135"/>
      <c r="G16" s="135"/>
      <c r="H16" s="135"/>
      <c r="I16" s="135"/>
      <c r="J16" s="1" t="s">
        <v>8</v>
      </c>
      <c r="K16" s="141" t="s">
        <v>25</v>
      </c>
      <c r="L16" s="141"/>
      <c r="M16" s="141"/>
      <c r="N16" s="142" t="s">
        <v>26</v>
      </c>
      <c r="O16" s="142"/>
      <c r="P16" s="142"/>
      <c r="Q16" s="142"/>
      <c r="R16" s="142"/>
      <c r="S16" s="142"/>
      <c r="T16" s="142"/>
      <c r="U16" s="142"/>
      <c r="V16" s="141" t="s">
        <v>27</v>
      </c>
      <c r="W16" s="141"/>
      <c r="X16" s="141"/>
      <c r="Y16" s="143" t="s">
        <v>28</v>
      </c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</row>
    <row r="17" spans="2:35">
      <c r="B17" s="2"/>
      <c r="K17" s="144" t="s">
        <v>29</v>
      </c>
      <c r="L17" s="144"/>
      <c r="M17" s="144"/>
      <c r="N17" s="145"/>
      <c r="O17" s="145"/>
      <c r="P17" s="145"/>
      <c r="Q17" s="145"/>
      <c r="R17" s="145"/>
      <c r="S17" s="145"/>
      <c r="T17" s="145"/>
      <c r="U17" s="145"/>
      <c r="V17" s="144" t="s">
        <v>30</v>
      </c>
      <c r="W17" s="144"/>
      <c r="X17" s="144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</row>
    <row r="18" spans="2:35">
      <c r="B18" s="2"/>
      <c r="K18" s="144" t="s">
        <v>29</v>
      </c>
      <c r="L18" s="144"/>
      <c r="M18" s="144"/>
      <c r="N18" s="145"/>
      <c r="O18" s="145"/>
      <c r="P18" s="145"/>
      <c r="Q18" s="145"/>
      <c r="R18" s="145"/>
      <c r="S18" s="145"/>
      <c r="T18" s="145"/>
      <c r="U18" s="145"/>
      <c r="V18" s="144" t="s">
        <v>31</v>
      </c>
      <c r="W18" s="144"/>
      <c r="X18" s="144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</row>
    <row r="19" spans="2:35">
      <c r="B19" s="2"/>
      <c r="C19" s="1" t="s">
        <v>32</v>
      </c>
    </row>
    <row r="20" spans="2:35">
      <c r="D20" s="147" t="s">
        <v>33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</row>
    <row r="21" spans="2:35"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</row>
    <row r="22" spans="2:35">
      <c r="B22" s="2"/>
      <c r="C22" s="1" t="s">
        <v>34</v>
      </c>
    </row>
    <row r="23" spans="2:35">
      <c r="D23" s="148" t="s">
        <v>35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0"/>
    </row>
    <row r="24" spans="2:35"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0"/>
    </row>
    <row r="25" spans="2:35"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0"/>
    </row>
    <row r="26" spans="2:35"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0"/>
    </row>
    <row r="27" spans="2:35"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0"/>
    </row>
    <row r="28" spans="2:35"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0"/>
    </row>
    <row r="29" spans="2:35" s="9" customFormat="1"/>
    <row r="30" spans="2:35">
      <c r="B30" s="13" t="s">
        <v>36</v>
      </c>
      <c r="C30" s="135" t="s">
        <v>37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</row>
    <row r="31" spans="2:35">
      <c r="C31" s="147" t="s">
        <v>38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I31" s="10"/>
    </row>
    <row r="32" spans="2:35">
      <c r="AH32" s="11"/>
      <c r="AI32" s="10"/>
    </row>
    <row r="33" spans="1:35">
      <c r="B33" s="13" t="s">
        <v>39</v>
      </c>
      <c r="C33" s="135" t="s">
        <v>40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</row>
    <row r="34" spans="1:35">
      <c r="C34" s="155" t="s">
        <v>41</v>
      </c>
      <c r="D34" s="155"/>
      <c r="E34" s="155"/>
      <c r="F34" s="155"/>
      <c r="G34" s="155"/>
      <c r="H34" s="155"/>
      <c r="I34" s="155"/>
      <c r="J34" s="154">
        <f>SUM(M35:O37)</f>
        <v>63695</v>
      </c>
      <c r="K34" s="154"/>
      <c r="L34" s="154"/>
      <c r="M34" s="154"/>
      <c r="N34" s="153" t="s">
        <v>42</v>
      </c>
      <c r="O34" s="153"/>
      <c r="P34" s="153"/>
      <c r="Q34" s="153"/>
      <c r="R34" s="153"/>
      <c r="S34" s="153"/>
      <c r="T34" s="153"/>
      <c r="U34" s="153"/>
      <c r="V34" s="149" t="e">
        <f>SUM(V35:X37)</f>
        <v>#REF!</v>
      </c>
      <c r="W34" s="149"/>
      <c r="X34" s="149"/>
      <c r="Y34" s="149"/>
      <c r="Z34" s="153" t="s">
        <v>43</v>
      </c>
      <c r="AA34" s="153"/>
      <c r="AB34" s="153"/>
      <c r="AC34" s="153"/>
      <c r="AD34" s="153"/>
      <c r="AE34" s="149" t="e">
        <f>SUM(AE35:AG37)</f>
        <v>#REF!</v>
      </c>
      <c r="AF34" s="149"/>
      <c r="AG34" s="149"/>
      <c r="AH34" s="149"/>
    </row>
    <row r="35" spans="1:35">
      <c r="D35" s="150" t="s">
        <v>44</v>
      </c>
      <c r="E35" s="150"/>
      <c r="F35" s="150"/>
      <c r="G35" s="151" t="s">
        <v>45</v>
      </c>
      <c r="H35" s="151"/>
      <c r="I35" s="151"/>
      <c r="J35" s="151"/>
      <c r="K35" s="151"/>
      <c r="L35" s="151"/>
      <c r="M35" s="152">
        <v>15000</v>
      </c>
      <c r="N35" s="152"/>
      <c r="O35" s="152"/>
      <c r="P35" s="151" t="s">
        <v>46</v>
      </c>
      <c r="Q35" s="151"/>
      <c r="R35" s="151"/>
      <c r="S35" s="151"/>
      <c r="T35" s="151"/>
      <c r="U35" s="151"/>
      <c r="V35" s="152">
        <v>10000</v>
      </c>
      <c r="W35" s="152"/>
      <c r="X35" s="152"/>
      <c r="Z35" s="153" t="s">
        <v>43</v>
      </c>
      <c r="AA35" s="153"/>
      <c r="AB35" s="153"/>
      <c r="AC35" s="153"/>
      <c r="AD35" s="153"/>
      <c r="AE35" s="154">
        <f>M35-V35</f>
        <v>5000</v>
      </c>
      <c r="AF35" s="154"/>
      <c r="AG35" s="154"/>
      <c r="AI35" s="10"/>
    </row>
    <row r="36" spans="1:35">
      <c r="D36" s="150" t="s">
        <v>47</v>
      </c>
      <c r="E36" s="150"/>
      <c r="F36" s="150"/>
      <c r="G36" s="151" t="s">
        <v>45</v>
      </c>
      <c r="H36" s="151"/>
      <c r="I36" s="151"/>
      <c r="J36" s="151"/>
      <c r="K36" s="151"/>
      <c r="L36" s="151"/>
      <c r="M36" s="154">
        <f>SUM('＜見本＞旅行行程表及び諸謝金等積算書'!$P$14)-M37</f>
        <v>23695</v>
      </c>
      <c r="N36" s="154"/>
      <c r="O36" s="154"/>
      <c r="P36" s="151" t="s">
        <v>46</v>
      </c>
      <c r="Q36" s="151"/>
      <c r="R36" s="151"/>
      <c r="S36" s="151"/>
      <c r="T36" s="151"/>
      <c r="U36" s="151"/>
      <c r="V36" s="154" t="e">
        <f>SUM('＜見本＞旅行行程表及び諸謝金等積算書'!$U$14)-V37</f>
        <v>#REF!</v>
      </c>
      <c r="W36" s="154"/>
      <c r="X36" s="154"/>
      <c r="Z36" s="153" t="s">
        <v>43</v>
      </c>
      <c r="AA36" s="153"/>
      <c r="AB36" s="153"/>
      <c r="AC36" s="153"/>
      <c r="AD36" s="153"/>
      <c r="AE36" s="154" t="e">
        <f t="shared" ref="AE36:AE37" si="0">M36-V36</f>
        <v>#REF!</v>
      </c>
      <c r="AF36" s="154"/>
      <c r="AG36" s="154"/>
      <c r="AI36" s="10"/>
    </row>
    <row r="37" spans="1:35">
      <c r="C37" s="12"/>
      <c r="D37" s="150" t="s">
        <v>48</v>
      </c>
      <c r="E37" s="150"/>
      <c r="F37" s="150"/>
      <c r="G37" s="151" t="s">
        <v>45</v>
      </c>
      <c r="H37" s="151"/>
      <c r="I37" s="151"/>
      <c r="J37" s="151"/>
      <c r="K37" s="151"/>
      <c r="L37" s="151"/>
      <c r="M37" s="154">
        <f>SUM('＜見本＞旅行行程表及び諸謝金等積算書'!$M$12)</f>
        <v>25000</v>
      </c>
      <c r="N37" s="154"/>
      <c r="O37" s="154"/>
      <c r="P37" s="151" t="s">
        <v>46</v>
      </c>
      <c r="Q37" s="151"/>
      <c r="R37" s="151"/>
      <c r="S37" s="151"/>
      <c r="T37" s="151"/>
      <c r="U37" s="151"/>
      <c r="V37" s="154" t="e">
        <f>SUM('＜見本＞旅行行程表及び諸謝金等積算書'!$R$12)</f>
        <v>#REF!</v>
      </c>
      <c r="W37" s="154"/>
      <c r="X37" s="154"/>
      <c r="Z37" s="153" t="s">
        <v>43</v>
      </c>
      <c r="AA37" s="153"/>
      <c r="AB37" s="153"/>
      <c r="AC37" s="153"/>
      <c r="AD37" s="153"/>
      <c r="AE37" s="154" t="e">
        <f t="shared" si="0"/>
        <v>#REF!</v>
      </c>
      <c r="AF37" s="154"/>
      <c r="AG37" s="154"/>
    </row>
    <row r="38" spans="1:35">
      <c r="C38" s="12"/>
      <c r="D38" s="136" t="s">
        <v>49</v>
      </c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</row>
    <row r="39" spans="1:35">
      <c r="D39" s="147" t="s">
        <v>50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56" t="s">
        <v>51</v>
      </c>
      <c r="B41" s="156"/>
      <c r="C41" s="148" t="s">
        <v>52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</row>
    <row r="42" spans="1:3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</row>
  </sheetData>
  <sheetProtection sheet="1" selectLockedCells="1" selectUnlockedCells="1"/>
  <mergeCells count="70">
    <mergeCell ref="AE37:AG37"/>
    <mergeCell ref="D38:AG38"/>
    <mergeCell ref="D39:AH39"/>
    <mergeCell ref="A41:B41"/>
    <mergeCell ref="C41:AI42"/>
    <mergeCell ref="D37:F37"/>
    <mergeCell ref="G37:L37"/>
    <mergeCell ref="M37:O37"/>
    <mergeCell ref="P37:U37"/>
    <mergeCell ref="V37:X37"/>
    <mergeCell ref="Z37:AD37"/>
    <mergeCell ref="AE36:AG36"/>
    <mergeCell ref="D36:F36"/>
    <mergeCell ref="G36:L36"/>
    <mergeCell ref="M36:O36"/>
    <mergeCell ref="P36:U36"/>
    <mergeCell ref="V36:X36"/>
    <mergeCell ref="Z36:AD36"/>
    <mergeCell ref="AE34:AH34"/>
    <mergeCell ref="D35:F35"/>
    <mergeCell ref="G35:L35"/>
    <mergeCell ref="M35:O35"/>
    <mergeCell ref="P35:U35"/>
    <mergeCell ref="V35:X35"/>
    <mergeCell ref="Z35:AD35"/>
    <mergeCell ref="AE35:AG35"/>
    <mergeCell ref="C34:I34"/>
    <mergeCell ref="J34:M34"/>
    <mergeCell ref="N34:U34"/>
    <mergeCell ref="V34:Y34"/>
    <mergeCell ref="Z34:AD34"/>
    <mergeCell ref="D20:AI21"/>
    <mergeCell ref="D23:AH28"/>
    <mergeCell ref="C30:AI30"/>
    <mergeCell ref="C31:AG31"/>
    <mergeCell ref="C33:AI33"/>
    <mergeCell ref="K17:M17"/>
    <mergeCell ref="N17:U17"/>
    <mergeCell ref="V17:X17"/>
    <mergeCell ref="Y17:AI17"/>
    <mergeCell ref="K18:M18"/>
    <mergeCell ref="N18:U18"/>
    <mergeCell ref="V18:X18"/>
    <mergeCell ref="Y18:AI18"/>
    <mergeCell ref="K14:N14"/>
    <mergeCell ref="O14:AI14"/>
    <mergeCell ref="D15:I15"/>
    <mergeCell ref="K15:O15"/>
    <mergeCell ref="D16:I16"/>
    <mergeCell ref="K16:M16"/>
    <mergeCell ref="N16:U16"/>
    <mergeCell ref="V16:X16"/>
    <mergeCell ref="Y16:AI16"/>
    <mergeCell ref="K12:Q12"/>
    <mergeCell ref="S12:U12"/>
    <mergeCell ref="W12:Y12"/>
    <mergeCell ref="D13:I13"/>
    <mergeCell ref="K13:N13"/>
    <mergeCell ref="O13:AI13"/>
    <mergeCell ref="D10:I10"/>
    <mergeCell ref="K10:AJ10"/>
    <mergeCell ref="D11:I11"/>
    <mergeCell ref="K11:Q11"/>
    <mergeCell ref="S11:U11"/>
    <mergeCell ref="W11:Y11"/>
    <mergeCell ref="U7:AH7"/>
    <mergeCell ref="A1:AI1"/>
    <mergeCell ref="A3:AI3"/>
    <mergeCell ref="U5:AH6"/>
    <mergeCell ref="C9:AI9"/>
  </mergeCells>
  <phoneticPr fontId="5"/>
  <conditionalFormatting sqref="K10:AJ10 K11:Q12 S11:U12 W11:Y12 O13:AI14 K15:O15 N16:U18 Y16:AI18 D23:AH28 M35:O35 V35:X35">
    <cfRule type="containsBlanks" dxfId="14" priority="1">
      <formula>LEN(TRIM(D10))=0</formula>
    </cfRule>
  </conditionalFormatting>
  <conditionalFormatting sqref="U5:AH7">
    <cfRule type="containsBlanks" dxfId="13" priority="2">
      <formula>LEN(TRIM(U5))=0</formula>
    </cfRule>
  </conditionalFormatting>
  <dataValidations count="1">
    <dataValidation type="list" allowBlank="1" showInputMessage="1" showErrorMessage="1" sqref="N16:N18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0"/>
  <sheetViews>
    <sheetView showZeros="0" view="pageBreakPreview" zoomScale="80" zoomScaleNormal="70" zoomScaleSheetLayoutView="80" workbookViewId="0">
      <selection activeCell="H10" sqref="H10"/>
    </sheetView>
  </sheetViews>
  <sheetFormatPr defaultColWidth="2.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6.5" thickBot="1">
      <c r="A2" s="157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35" ht="30" customHeight="1">
      <c r="E3" s="34"/>
      <c r="J3" s="35"/>
      <c r="K3" s="35"/>
      <c r="L3" s="159" t="s">
        <v>54</v>
      </c>
      <c r="M3" s="160"/>
      <c r="N3" s="160"/>
      <c r="O3" s="160"/>
      <c r="P3" s="161"/>
      <c r="Q3" s="159" t="s">
        <v>55</v>
      </c>
      <c r="R3" s="160"/>
      <c r="S3" s="160"/>
      <c r="T3" s="160"/>
      <c r="U3" s="161"/>
    </row>
    <row r="4" spans="1:35" ht="30" customHeight="1">
      <c r="A4" s="33" t="s">
        <v>56</v>
      </c>
      <c r="B4" s="158" t="str">
        <f>'＜見本＞計画書'!Y16</f>
        <v>山田　○○</v>
      </c>
      <c r="C4" s="158"/>
      <c r="D4" s="158"/>
      <c r="E4" s="8"/>
      <c r="J4" s="36"/>
      <c r="K4" s="36"/>
      <c r="L4" s="162" t="s">
        <v>57</v>
      </c>
      <c r="M4" s="163"/>
      <c r="N4" s="163"/>
      <c r="O4" s="164">
        <f>IF(J12&lt;8,"",J12*37)</f>
        <v>8695</v>
      </c>
      <c r="P4" s="165"/>
      <c r="Q4" s="162" t="s">
        <v>57</v>
      </c>
      <c r="R4" s="163"/>
      <c r="S4" s="163"/>
      <c r="T4" s="164">
        <f>O4</f>
        <v>8695</v>
      </c>
      <c r="U4" s="165"/>
    </row>
    <row r="5" spans="1:35" ht="30" customHeight="1" thickBot="1">
      <c r="A5" s="33" t="s">
        <v>58</v>
      </c>
      <c r="B5" s="158" t="str">
        <f>'＜見本＞計画書'!N16</f>
        <v>各種福祉士</v>
      </c>
      <c r="C5" s="158"/>
      <c r="D5" s="158"/>
      <c r="E5" s="8"/>
      <c r="F5" s="8"/>
      <c r="G5" s="8"/>
      <c r="H5" s="8"/>
      <c r="I5" s="8"/>
      <c r="J5" s="36"/>
      <c r="K5" s="36"/>
      <c r="L5" s="166" t="s">
        <v>59</v>
      </c>
      <c r="M5" s="167"/>
      <c r="N5" s="168" t="s">
        <v>60</v>
      </c>
      <c r="O5" s="167"/>
      <c r="P5" s="37" t="s">
        <v>61</v>
      </c>
      <c r="Q5" s="166" t="s">
        <v>59</v>
      </c>
      <c r="R5" s="167"/>
      <c r="S5" s="168" t="s">
        <v>60</v>
      </c>
      <c r="T5" s="167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7">
        <v>45539</v>
      </c>
      <c r="B8" s="18">
        <v>0.41666666666666657</v>
      </c>
      <c r="C8" s="61" t="s">
        <v>64</v>
      </c>
      <c r="D8" s="21">
        <v>0.45833333333333326</v>
      </c>
      <c r="E8" s="74" t="s">
        <v>80</v>
      </c>
      <c r="F8" s="22" t="s">
        <v>81</v>
      </c>
      <c r="G8" s="74" t="s">
        <v>82</v>
      </c>
      <c r="H8" s="22" t="s">
        <v>83</v>
      </c>
      <c r="I8" s="22"/>
      <c r="J8" s="23">
        <v>58.8</v>
      </c>
      <c r="K8" s="89" t="s">
        <v>84</v>
      </c>
      <c r="L8" s="24"/>
      <c r="M8" s="25"/>
      <c r="N8" s="107" t="str">
        <f t="shared" ref="N8:N11" si="0">IF(I8="","",1)</f>
        <v/>
      </c>
      <c r="O8" s="25"/>
      <c r="P8" s="31"/>
      <c r="Q8" s="109">
        <f t="shared" ref="Q8:Q11" si="1">L8</f>
        <v>0</v>
      </c>
      <c r="R8" s="110" t="str">
        <f>IF(L8="","",IF(M8&lt;IF(Q8="","",VLOOKUP(IF(ISNA(VLOOKUP('＜見本＞計画書'!$N$16,#REF!,2,FALSE)),"",VLOOKUP('＜見本＞計画書'!$N$16,#REF!,2,FALSE)),#REF!,2,FALSE)),M8,VLOOKUP(IF(ISNA(VLOOKUP('＜見本＞計画書'!$N$16,#REF!,2,FALSE)),"",VLOOKUP('＜見本＞計画書'!$N$16,#REF!,2,FALSE)),#REF!,2,FALSE)*Q8))</f>
        <v/>
      </c>
      <c r="S8" s="110" t="str">
        <f t="shared" ref="S8:S11" si="2"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'＜見本＞計画書'!$N$16,#REF!,2,FALSE)),"",VLOOKUP('＜見本＞計画書'!$N$16,#REF!,2,FALSE)),#REF!,3,FALSE)),""),IF(S8=1,MIN(O8,VLOOKUP(IF(ISNA(VLOOKUP('＜見本＞計画書'!$N$16,#REF!,2,FALSE)),"",VLOOKUP('＜見本＞計画書'!$N$16,#REF!,2,FALSE)),#REF!,4,FALSE)),""))</f>
        <v/>
      </c>
      <c r="U8" s="111">
        <f t="shared" ref="U8:U11" si="3">P8</f>
        <v>0</v>
      </c>
    </row>
    <row r="9" spans="1:35" ht="30" customHeight="1">
      <c r="A9" s="17"/>
      <c r="B9" s="19">
        <v>0.47916666666666657</v>
      </c>
      <c r="C9" s="62" t="s">
        <v>64</v>
      </c>
      <c r="D9" s="26">
        <v>0.52083333333333337</v>
      </c>
      <c r="E9" s="75" t="s">
        <v>85</v>
      </c>
      <c r="F9" s="27" t="s">
        <v>83</v>
      </c>
      <c r="G9" s="75" t="s">
        <v>80</v>
      </c>
      <c r="H9" s="22" t="s">
        <v>81</v>
      </c>
      <c r="I9" s="22" t="s">
        <v>86</v>
      </c>
      <c r="J9" s="28">
        <v>58.8</v>
      </c>
      <c r="K9" s="89" t="s">
        <v>84</v>
      </c>
      <c r="L9" s="29">
        <v>1.5</v>
      </c>
      <c r="M9" s="30">
        <v>25000</v>
      </c>
      <c r="N9" s="108">
        <f t="shared" si="0"/>
        <v>1</v>
      </c>
      <c r="O9" s="25">
        <v>15000</v>
      </c>
      <c r="P9" s="31"/>
      <c r="Q9" s="112">
        <f t="shared" si="1"/>
        <v>1.5</v>
      </c>
      <c r="R9" s="110" t="e">
        <f>IF(L9="","",IF(M9&lt;IF(Q9="","",VLOOKUP(IF(ISNA(VLOOKUP('＜見本＞計画書'!$N$16,#REF!,2,FALSE)),"",VLOOKUP('＜見本＞計画書'!$N$16,#REF!,2,FALSE)),#REF!,2,FALSE)),M9,VLOOKUP(IF(ISNA(VLOOKUP('＜見本＞計画書'!$N$16,#REF!,2,FALSE)),"",VLOOKUP('＜見本＞計画書'!$N$16,#REF!,2,FALSE)),#REF!,2,FALSE)*Q9))</f>
        <v>#REF!</v>
      </c>
      <c r="S9" s="113">
        <f t="shared" si="2"/>
        <v>1</v>
      </c>
      <c r="T9" s="110" t="e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計画書'!$N$16,#REF!,2,FALSE)),"",VLOOKUP('＜見本＞計画書'!$N$16,#REF!,2,FALSE)),#REF!,3,FALSE)),""),IF(S9=1,MIN(O9,VLOOKUP(IF(ISNA(VLOOKUP('＜見本＞計画書'!$N$16,#REF!,2,FALSE)),"",VLOOKUP('＜見本＞計画書'!$N$16,#REF!,2,FALSE)),#REF!,4,FALSE)),""))</f>
        <v>#REF!</v>
      </c>
      <c r="U9" s="114">
        <f t="shared" si="3"/>
        <v>0</v>
      </c>
    </row>
    <row r="10" spans="1:35" ht="30" customHeight="1">
      <c r="A10" s="20">
        <v>45540</v>
      </c>
      <c r="B10" s="19">
        <v>0.5625</v>
      </c>
      <c r="C10" s="62" t="s">
        <v>64</v>
      </c>
      <c r="D10" s="26">
        <v>0.60416666666666652</v>
      </c>
      <c r="E10" s="74" t="s">
        <v>80</v>
      </c>
      <c r="F10" s="22" t="s">
        <v>81</v>
      </c>
      <c r="G10" s="74" t="s">
        <v>82</v>
      </c>
      <c r="H10" s="27" t="s">
        <v>83</v>
      </c>
      <c r="I10" s="22"/>
      <c r="J10" s="23">
        <v>58.8</v>
      </c>
      <c r="K10" s="89" t="s">
        <v>84</v>
      </c>
      <c r="L10" s="29"/>
      <c r="M10" s="30"/>
      <c r="N10" s="108" t="str">
        <f t="shared" si="0"/>
        <v/>
      </c>
      <c r="O10" s="30"/>
      <c r="P10" s="32"/>
      <c r="Q10" s="112">
        <f t="shared" si="1"/>
        <v>0</v>
      </c>
      <c r="R10" s="110" t="str">
        <f>IF(L10="","",IF(M10&lt;IF(Q10="","",VLOOKUP(IF(ISNA(VLOOKUP('＜見本＞計画書'!$N$16,#REF!,2,FALSE)),"",VLOOKUP('＜見本＞計画書'!$N$16,#REF!,2,FALSE)),#REF!,2,FALSE)),M10,VLOOKUP(IF(ISNA(VLOOKUP('＜見本＞計画書'!$N$16,#REF!,2,FALSE)),"",VLOOKUP('＜見本＞計画書'!$N$16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計画書'!$N$16,#REF!,2,FALSE)),"",VLOOKUP('＜見本＞計画書'!$N$16,#REF!,2,FALSE)),#REF!,3,FALSE)),""),IF(S10=1,MIN(O10,VLOOKUP(IF(ISNA(VLOOKUP('＜見本＞計画書'!$N$16,#REF!,2,FALSE)),"",VLOOKUP('＜見本＞計画書'!$N$16,#REF!,2,FALSE)),#REF!,4,FALSE)),""))</f>
        <v/>
      </c>
      <c r="U10" s="114">
        <f t="shared" si="3"/>
        <v>0</v>
      </c>
    </row>
    <row r="11" spans="1:35" ht="30" customHeight="1" thickBot="1">
      <c r="A11" s="20"/>
      <c r="B11" s="19">
        <v>0.625</v>
      </c>
      <c r="C11" s="62" t="s">
        <v>64</v>
      </c>
      <c r="D11" s="26">
        <v>0.66666666666666652</v>
      </c>
      <c r="E11" s="75" t="s">
        <v>85</v>
      </c>
      <c r="F11" s="27" t="s">
        <v>83</v>
      </c>
      <c r="G11" s="75" t="s">
        <v>80</v>
      </c>
      <c r="H11" s="22" t="s">
        <v>81</v>
      </c>
      <c r="I11" s="22"/>
      <c r="J11" s="28">
        <v>58.8</v>
      </c>
      <c r="K11" s="89" t="s">
        <v>84</v>
      </c>
      <c r="L11" s="29"/>
      <c r="M11" s="30"/>
      <c r="N11" s="108" t="str">
        <f t="shared" si="0"/>
        <v/>
      </c>
      <c r="O11" s="30"/>
      <c r="P11" s="32"/>
      <c r="Q11" s="112">
        <f t="shared" si="1"/>
        <v>0</v>
      </c>
      <c r="R11" s="110" t="str">
        <f>IF(L11="","",IF(M11&lt;IF(Q11="","",VLOOKUP(IF(ISNA(VLOOKUP('＜見本＞計画書'!$N$16,#REF!,2,FALSE)),"",VLOOKUP('＜見本＞計画書'!$N$16,#REF!,2,FALSE)),#REF!,2,FALSE)),M11,VLOOKUP(IF(ISNA(VLOOKUP('＜見本＞計画書'!$N$16,#REF!,2,FALSE)),"",VLOOKUP('＜見本＞計画書'!$N$16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計画書'!$N$16,#REF!,2,FALSE)),"",VLOOKUP('＜見本＞計画書'!$N$16,#REF!,2,FALSE)),#REF!,3,FALSE)),""),IF(S11=1,MIN(O11,VLOOKUP(IF(ISNA(VLOOKUP('＜見本＞計画書'!$N$16,#REF!,2,FALSE)),"",VLOOKUP('＜見本＞計画書'!$N$16,#REF!,2,FALSE)),#REF!,4,FALSE)),""))</f>
        <v/>
      </c>
      <c r="U11" s="114">
        <f t="shared" si="3"/>
        <v>0</v>
      </c>
    </row>
    <row r="12" spans="1:35" ht="30" customHeight="1" thickBot="1">
      <c r="A12" s="169" t="s">
        <v>87</v>
      </c>
      <c r="B12" s="170"/>
      <c r="C12" s="170"/>
      <c r="D12" s="170"/>
      <c r="E12" s="170"/>
      <c r="F12" s="170"/>
      <c r="G12" s="170"/>
      <c r="H12" s="171"/>
      <c r="I12" s="63"/>
      <c r="J12" s="64">
        <f>TRUNC(SUM(J8:J11),-0.1)</f>
        <v>235</v>
      </c>
      <c r="K12" s="65"/>
      <c r="L12" s="66">
        <f t="shared" ref="L12:U12" si="4">SUM(L8:L11)</f>
        <v>1.5</v>
      </c>
      <c r="M12" s="67">
        <f t="shared" si="4"/>
        <v>25000</v>
      </c>
      <c r="N12" s="67">
        <f t="shared" si="4"/>
        <v>1</v>
      </c>
      <c r="O12" s="67">
        <f t="shared" si="4"/>
        <v>15000</v>
      </c>
      <c r="P12" s="68">
        <f t="shared" si="4"/>
        <v>0</v>
      </c>
      <c r="Q12" s="66">
        <f t="shared" si="4"/>
        <v>1.5</v>
      </c>
      <c r="R12" s="67" t="e">
        <f t="shared" si="4"/>
        <v>#REF!</v>
      </c>
      <c r="S12" s="68">
        <f t="shared" si="4"/>
        <v>1</v>
      </c>
      <c r="T12" s="67" t="e">
        <f t="shared" si="4"/>
        <v>#REF!</v>
      </c>
      <c r="U12" s="69">
        <f t="shared" si="4"/>
        <v>0</v>
      </c>
    </row>
    <row r="13" spans="1:35" ht="30" customHeight="1" thickBot="1">
      <c r="A13" s="176" t="s">
        <v>88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1:35" ht="30" customHeight="1" thickBot="1">
      <c r="A14" s="8"/>
      <c r="B14" s="8"/>
      <c r="C14" s="36"/>
      <c r="D14" s="8"/>
      <c r="E14" s="8"/>
      <c r="F14" s="8"/>
      <c r="G14" s="8"/>
      <c r="H14" s="8"/>
      <c r="I14" s="8"/>
      <c r="J14" s="36"/>
      <c r="K14" s="36"/>
      <c r="L14" s="177" t="s">
        <v>45</v>
      </c>
      <c r="M14" s="178"/>
      <c r="N14" s="178"/>
      <c r="O14" s="178"/>
      <c r="P14" s="115">
        <f>SUM(O4,M12,O12,P12)</f>
        <v>48695</v>
      </c>
      <c r="Q14" s="177" t="s">
        <v>89</v>
      </c>
      <c r="R14" s="178"/>
      <c r="S14" s="178"/>
      <c r="T14" s="178"/>
      <c r="U14" s="115" t="e">
        <f>SUM(T4,R12,T12,U12)</f>
        <v>#REF!</v>
      </c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71"/>
      <c r="M15" s="71"/>
      <c r="N15" s="71"/>
      <c r="O15" s="71"/>
      <c r="P15" s="71"/>
      <c r="Q15" s="177" t="s">
        <v>90</v>
      </c>
      <c r="R15" s="178"/>
      <c r="S15" s="178"/>
      <c r="T15" s="178"/>
      <c r="U15" s="115" t="e">
        <f>IF(P14-U14&lt;0,"-",P14-U14)</f>
        <v>#REF!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35"/>
      <c r="R16" s="35"/>
      <c r="S16" s="35"/>
      <c r="T16" s="35"/>
      <c r="U16" s="72"/>
    </row>
    <row r="17" spans="1:21" ht="30" customHeight="1">
      <c r="A17" s="179" t="s">
        <v>91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1"/>
      <c r="L17" s="179" t="s">
        <v>92</v>
      </c>
      <c r="M17" s="180"/>
      <c r="N17" s="180"/>
      <c r="O17" s="180"/>
      <c r="P17" s="180"/>
      <c r="Q17" s="180"/>
      <c r="R17" s="180"/>
      <c r="S17" s="180"/>
      <c r="T17" s="180"/>
      <c r="U17" s="181"/>
    </row>
    <row r="18" spans="1:21" ht="30" customHeight="1">
      <c r="A18" s="172"/>
      <c r="B18" s="173"/>
      <c r="C18" s="173"/>
      <c r="D18" s="173"/>
      <c r="E18" s="173"/>
      <c r="F18" s="173"/>
      <c r="G18" s="173"/>
      <c r="H18" s="173"/>
      <c r="I18" s="173"/>
      <c r="J18" s="173"/>
      <c r="K18" s="174"/>
      <c r="L18" s="172"/>
      <c r="M18" s="173"/>
      <c r="N18" s="173"/>
      <c r="O18" s="173"/>
      <c r="P18" s="173"/>
      <c r="Q18" s="173"/>
      <c r="R18" s="173"/>
      <c r="S18" s="173"/>
      <c r="T18" s="173"/>
      <c r="U18" s="174"/>
    </row>
    <row r="19" spans="1:21" ht="30" customHeight="1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174"/>
      <c r="L19" s="172"/>
      <c r="M19" s="173"/>
      <c r="N19" s="173"/>
      <c r="O19" s="173"/>
      <c r="P19" s="173"/>
      <c r="Q19" s="173"/>
      <c r="R19" s="173"/>
      <c r="S19" s="173"/>
      <c r="T19" s="173"/>
      <c r="U19" s="174"/>
    </row>
    <row r="20" spans="1:21" ht="30" customHeight="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4"/>
      <c r="L20" s="172"/>
      <c r="M20" s="173"/>
      <c r="N20" s="173"/>
      <c r="O20" s="173"/>
      <c r="P20" s="173"/>
      <c r="Q20" s="173"/>
      <c r="R20" s="173"/>
      <c r="S20" s="173"/>
      <c r="T20" s="173"/>
      <c r="U20" s="174"/>
    </row>
    <row r="21" spans="1:21" ht="30" customHeight="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4"/>
      <c r="L21" s="172"/>
      <c r="M21" s="173"/>
      <c r="N21" s="173"/>
      <c r="O21" s="173"/>
      <c r="P21" s="173"/>
      <c r="Q21" s="173"/>
      <c r="R21" s="173"/>
      <c r="S21" s="173"/>
      <c r="T21" s="173"/>
      <c r="U21" s="174"/>
    </row>
    <row r="22" spans="1:21" ht="30" customHeight="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4"/>
      <c r="L22" s="172"/>
      <c r="M22" s="173"/>
      <c r="N22" s="173"/>
      <c r="O22" s="173"/>
      <c r="P22" s="173"/>
      <c r="Q22" s="173"/>
      <c r="R22" s="173"/>
      <c r="S22" s="173"/>
      <c r="T22" s="173"/>
      <c r="U22" s="174"/>
    </row>
    <row r="23" spans="1:21" ht="30" customHeight="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74"/>
      <c r="L23" s="172"/>
      <c r="M23" s="173"/>
      <c r="N23" s="173"/>
      <c r="O23" s="173"/>
      <c r="P23" s="173"/>
      <c r="Q23" s="173"/>
      <c r="R23" s="173"/>
      <c r="S23" s="173"/>
      <c r="T23" s="173"/>
      <c r="U23" s="174"/>
    </row>
    <row r="24" spans="1:21" ht="30" customHeight="1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4"/>
      <c r="L24" s="172"/>
      <c r="M24" s="173"/>
      <c r="N24" s="173"/>
      <c r="O24" s="173"/>
      <c r="P24" s="173"/>
      <c r="Q24" s="173"/>
      <c r="R24" s="173"/>
      <c r="S24" s="173"/>
      <c r="T24" s="173"/>
      <c r="U24" s="174"/>
    </row>
    <row r="25" spans="1:21" ht="30" customHeight="1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4"/>
      <c r="L25" s="172"/>
      <c r="M25" s="173"/>
      <c r="N25" s="173"/>
      <c r="O25" s="173"/>
      <c r="P25" s="173"/>
      <c r="Q25" s="173"/>
      <c r="R25" s="173"/>
      <c r="S25" s="173"/>
      <c r="T25" s="173"/>
      <c r="U25" s="174"/>
    </row>
    <row r="26" spans="1:21" ht="30" customHeight="1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72"/>
      <c r="M26" s="173"/>
      <c r="N26" s="173"/>
      <c r="O26" s="173"/>
      <c r="P26" s="173"/>
      <c r="Q26" s="173"/>
      <c r="R26" s="173"/>
      <c r="S26" s="173"/>
      <c r="T26" s="173"/>
      <c r="U26" s="174"/>
    </row>
    <row r="27" spans="1:21" ht="30" customHeight="1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172"/>
      <c r="M27" s="173"/>
      <c r="N27" s="173"/>
      <c r="O27" s="173"/>
      <c r="P27" s="173"/>
      <c r="Q27" s="173"/>
      <c r="R27" s="173"/>
      <c r="S27" s="173"/>
      <c r="T27" s="173"/>
      <c r="U27" s="174"/>
    </row>
    <row r="28" spans="1:21" ht="30" customHeight="1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172"/>
      <c r="M28" s="173"/>
      <c r="N28" s="173"/>
      <c r="O28" s="173"/>
      <c r="P28" s="173"/>
      <c r="Q28" s="173"/>
      <c r="R28" s="173"/>
      <c r="S28" s="173"/>
      <c r="T28" s="173"/>
      <c r="U28" s="174"/>
    </row>
    <row r="29" spans="1:21" ht="30" customHeight="1">
      <c r="A29" s="175" t="s">
        <v>93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21" ht="30" customHeight="1"/>
  </sheetData>
  <sheetProtection sheet="1" selectLockedCells="1" selectUnlockedCells="1"/>
  <mergeCells count="24">
    <mergeCell ref="A12:H12"/>
    <mergeCell ref="A18:K28"/>
    <mergeCell ref="L18:U28"/>
    <mergeCell ref="A29:K29"/>
    <mergeCell ref="A13:K13"/>
    <mergeCell ref="L14:O14"/>
    <mergeCell ref="Q14:T14"/>
    <mergeCell ref="Q15:T15"/>
    <mergeCell ref="A17:K17"/>
    <mergeCell ref="L17:U17"/>
    <mergeCell ref="B5:D5"/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:U2"/>
    <mergeCell ref="B4:D4"/>
    <mergeCell ref="L3:P3"/>
    <mergeCell ref="Q3:U3"/>
  </mergeCells>
  <phoneticPr fontId="5"/>
  <conditionalFormatting sqref="A8:B11 O8:P11 D8:J11 L8:M11">
    <cfRule type="containsBlanks" dxfId="12" priority="5">
      <formula>LEN(TRIM(A8))=0</formula>
    </cfRule>
  </conditionalFormatting>
  <conditionalFormatting sqref="K8">
    <cfRule type="containsBlanks" dxfId="11" priority="4">
      <formula>LEN(TRIM(K8))=0</formula>
    </cfRule>
  </conditionalFormatting>
  <conditionalFormatting sqref="K9">
    <cfRule type="containsBlanks" dxfId="10" priority="3">
      <formula>LEN(TRIM(K9))=0</formula>
    </cfRule>
  </conditionalFormatting>
  <conditionalFormatting sqref="K10">
    <cfRule type="containsBlanks" dxfId="9" priority="2">
      <formula>LEN(TRIM(K10))=0</formula>
    </cfRule>
  </conditionalFormatting>
  <conditionalFormatting sqref="K11">
    <cfRule type="containsBlanks" dxfId="8" priority="1">
      <formula>LEN(TRIM(K11))=0</formula>
    </cfRule>
  </conditionalFormatting>
  <dataValidations count="2">
    <dataValidation type="list" allowBlank="1" showInputMessage="1" showErrorMessage="1" sqref="K8:K11" xr:uid="{98BB7DFE-5DC5-4395-A072-E6D8E2DB3E54}">
      <formula1>"有,無"</formula1>
    </dataValidation>
    <dataValidation type="list" allowBlank="1" showInputMessage="1" showErrorMessage="1" sqref="I8:I11" xr:uid="{00000000-0002-0000-0100-000000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view="pageBreakPreview" zoomScaleSheetLayoutView="100" workbookViewId="0">
      <selection activeCell="M36" sqref="M36:O36"/>
    </sheetView>
  </sheetViews>
  <sheetFormatPr defaultColWidth="2.5" defaultRowHeight="15.75"/>
  <cols>
    <col min="1" max="16384" width="2.5" style="1"/>
  </cols>
  <sheetData>
    <row r="1" spans="1:36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6">
      <c r="B2" s="2"/>
    </row>
    <row r="3" spans="1:36">
      <c r="A3" s="133" t="s">
        <v>94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>
        <v>1</v>
      </c>
      <c r="C9" s="135" t="s">
        <v>5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</row>
    <row r="10" spans="1:36">
      <c r="C10" s="14" t="s">
        <v>6</v>
      </c>
      <c r="D10" s="136" t="s">
        <v>7</v>
      </c>
      <c r="E10" s="136"/>
      <c r="F10" s="136"/>
      <c r="G10" s="136"/>
      <c r="H10" s="136"/>
      <c r="I10" s="136"/>
      <c r="J10" s="1" t="s">
        <v>8</v>
      </c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27"/>
    </row>
    <row r="11" spans="1:36">
      <c r="C11" s="1" t="s">
        <v>10</v>
      </c>
      <c r="D11" s="135" t="s">
        <v>11</v>
      </c>
      <c r="E11" s="135"/>
      <c r="F11" s="135"/>
      <c r="G11" s="135"/>
      <c r="H11" s="135"/>
      <c r="I11" s="135"/>
      <c r="J11" s="1" t="s">
        <v>8</v>
      </c>
      <c r="K11" s="190"/>
      <c r="L11" s="190"/>
      <c r="M11" s="190"/>
      <c r="N11" s="190"/>
      <c r="O11" s="190"/>
      <c r="P11" s="190"/>
      <c r="Q11" s="190"/>
      <c r="R11" s="15"/>
      <c r="S11" s="185"/>
      <c r="T11" s="185"/>
      <c r="U11" s="185"/>
      <c r="V11" s="1" t="str">
        <f>IF(S11="","","～")</f>
        <v/>
      </c>
      <c r="W11" s="185"/>
      <c r="X11" s="185"/>
      <c r="Y11" s="185"/>
    </row>
    <row r="12" spans="1:36">
      <c r="B12" s="2" t="s">
        <v>12</v>
      </c>
      <c r="K12" s="190"/>
      <c r="L12" s="190"/>
      <c r="M12" s="190"/>
      <c r="N12" s="190"/>
      <c r="O12" s="190"/>
      <c r="P12" s="190"/>
      <c r="Q12" s="190"/>
      <c r="R12" s="15"/>
      <c r="S12" s="185"/>
      <c r="T12" s="185"/>
      <c r="U12" s="185"/>
      <c r="V12" s="1" t="str">
        <f>IF(S12="","","～")</f>
        <v/>
      </c>
      <c r="W12" s="185"/>
      <c r="X12" s="185"/>
      <c r="Y12" s="185"/>
    </row>
    <row r="13" spans="1:36">
      <c r="B13" s="2"/>
      <c r="C13" s="1" t="s">
        <v>13</v>
      </c>
      <c r="D13" s="135" t="s">
        <v>14</v>
      </c>
      <c r="E13" s="135"/>
      <c r="F13" s="135"/>
      <c r="G13" s="135"/>
      <c r="H13" s="135"/>
      <c r="I13" s="135"/>
      <c r="J13" s="1" t="s">
        <v>8</v>
      </c>
      <c r="K13" s="139" t="s">
        <v>15</v>
      </c>
      <c r="L13" s="139"/>
      <c r="M13" s="139"/>
      <c r="N13" s="139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</row>
    <row r="14" spans="1:36">
      <c r="B14" s="2"/>
      <c r="K14" s="139" t="s">
        <v>17</v>
      </c>
      <c r="L14" s="139"/>
      <c r="M14" s="139"/>
      <c r="N14" s="139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</row>
    <row r="15" spans="1:36">
      <c r="B15" s="2"/>
      <c r="C15" s="1" t="s">
        <v>19</v>
      </c>
      <c r="D15" s="135" t="s">
        <v>20</v>
      </c>
      <c r="E15" s="135"/>
      <c r="F15" s="135"/>
      <c r="G15" s="135"/>
      <c r="H15" s="135"/>
      <c r="I15" s="135"/>
      <c r="J15" s="1" t="s">
        <v>8</v>
      </c>
      <c r="K15" s="184"/>
      <c r="L15" s="184"/>
      <c r="M15" s="184"/>
      <c r="N15" s="184"/>
      <c r="O15" s="184"/>
      <c r="P15" s="1" t="s">
        <v>21</v>
      </c>
      <c r="Q15" s="1" t="s">
        <v>22</v>
      </c>
    </row>
    <row r="16" spans="1:36">
      <c r="B16" s="2"/>
      <c r="C16" s="1" t="s">
        <v>23</v>
      </c>
      <c r="D16" s="135" t="s">
        <v>24</v>
      </c>
      <c r="E16" s="135"/>
      <c r="F16" s="135"/>
      <c r="G16" s="135"/>
      <c r="H16" s="135"/>
      <c r="I16" s="135"/>
      <c r="J16" s="1" t="s">
        <v>8</v>
      </c>
      <c r="K16" s="141" t="s">
        <v>25</v>
      </c>
      <c r="L16" s="141"/>
      <c r="M16" s="141"/>
      <c r="N16" s="191"/>
      <c r="O16" s="191"/>
      <c r="P16" s="191"/>
      <c r="Q16" s="191"/>
      <c r="R16" s="191"/>
      <c r="S16" s="191"/>
      <c r="T16" s="191"/>
      <c r="U16" s="191"/>
      <c r="V16" s="141" t="s">
        <v>27</v>
      </c>
      <c r="W16" s="141"/>
      <c r="X16" s="141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</row>
    <row r="17" spans="2:35">
      <c r="B17" s="2"/>
      <c r="K17" s="144" t="s">
        <v>29</v>
      </c>
      <c r="L17" s="144"/>
      <c r="M17" s="144"/>
      <c r="N17" s="193"/>
      <c r="O17" s="193"/>
      <c r="P17" s="193"/>
      <c r="Q17" s="193"/>
      <c r="R17" s="193"/>
      <c r="S17" s="193"/>
      <c r="T17" s="193"/>
      <c r="U17" s="193"/>
      <c r="V17" s="144" t="s">
        <v>30</v>
      </c>
      <c r="W17" s="144"/>
      <c r="X17" s="144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</row>
    <row r="18" spans="2:35">
      <c r="B18" s="2"/>
      <c r="K18" s="144" t="s">
        <v>29</v>
      </c>
      <c r="L18" s="144"/>
      <c r="M18" s="144"/>
      <c r="N18" s="193"/>
      <c r="O18" s="193"/>
      <c r="P18" s="193"/>
      <c r="Q18" s="193"/>
      <c r="R18" s="193"/>
      <c r="S18" s="193"/>
      <c r="T18" s="193"/>
      <c r="U18" s="193"/>
      <c r="V18" s="144" t="s">
        <v>31</v>
      </c>
      <c r="W18" s="144"/>
      <c r="X18" s="144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</row>
    <row r="19" spans="2:35">
      <c r="B19" s="2"/>
      <c r="C19" s="1" t="s">
        <v>32</v>
      </c>
    </row>
    <row r="20" spans="2:35">
      <c r="D20" s="147" t="s">
        <v>33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</row>
    <row r="21" spans="2:35"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</row>
    <row r="22" spans="2:35">
      <c r="B22" s="2"/>
      <c r="C22" s="1" t="s">
        <v>34</v>
      </c>
    </row>
    <row r="23" spans="2:35"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0"/>
    </row>
    <row r="24" spans="2:35"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0"/>
    </row>
    <row r="25" spans="2:35"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0"/>
    </row>
    <row r="26" spans="2:35"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0"/>
    </row>
    <row r="27" spans="2:35"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0"/>
    </row>
    <row r="28" spans="2:35"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0"/>
    </row>
    <row r="29" spans="2:35" s="9" customFormat="1"/>
    <row r="30" spans="2:35">
      <c r="B30" s="13">
        <v>2</v>
      </c>
      <c r="C30" s="135" t="s">
        <v>37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</row>
    <row r="31" spans="2:35">
      <c r="C31" s="147" t="s">
        <v>38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I31" s="10"/>
    </row>
    <row r="32" spans="2:35">
      <c r="AH32" s="11"/>
      <c r="AI32" s="10"/>
    </row>
    <row r="33" spans="1:35">
      <c r="B33" s="13">
        <v>3</v>
      </c>
      <c r="C33" s="135" t="s">
        <v>40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</row>
    <row r="34" spans="1:35">
      <c r="C34" s="155" t="s">
        <v>41</v>
      </c>
      <c r="D34" s="155"/>
      <c r="E34" s="155"/>
      <c r="F34" s="155"/>
      <c r="G34" s="155"/>
      <c r="H34" s="155"/>
      <c r="I34" s="155"/>
      <c r="J34" s="154">
        <f>SUM(M35:O37)</f>
        <v>0</v>
      </c>
      <c r="K34" s="154"/>
      <c r="L34" s="154"/>
      <c r="M34" s="154"/>
      <c r="N34" s="153" t="s">
        <v>42</v>
      </c>
      <c r="O34" s="153"/>
      <c r="P34" s="153"/>
      <c r="Q34" s="153"/>
      <c r="R34" s="153"/>
      <c r="S34" s="153"/>
      <c r="T34" s="153"/>
      <c r="U34" s="153"/>
      <c r="V34" s="149">
        <f>SUM(V35:X37)</f>
        <v>0</v>
      </c>
      <c r="W34" s="149"/>
      <c r="X34" s="149"/>
      <c r="Y34" s="149"/>
      <c r="Z34" s="153" t="s">
        <v>43</v>
      </c>
      <c r="AA34" s="153"/>
      <c r="AB34" s="153"/>
      <c r="AC34" s="153"/>
      <c r="AD34" s="153"/>
      <c r="AE34" s="149">
        <f>SUM(AE35:AG37)</f>
        <v>0</v>
      </c>
      <c r="AF34" s="149"/>
      <c r="AG34" s="149"/>
      <c r="AH34" s="149"/>
    </row>
    <row r="35" spans="1:35">
      <c r="D35" s="150" t="s">
        <v>44</v>
      </c>
      <c r="E35" s="150"/>
      <c r="F35" s="150"/>
      <c r="G35" s="151" t="s">
        <v>45</v>
      </c>
      <c r="H35" s="151"/>
      <c r="I35" s="151"/>
      <c r="J35" s="151"/>
      <c r="K35" s="151"/>
      <c r="L35" s="151"/>
      <c r="M35" s="187"/>
      <c r="N35" s="187"/>
      <c r="O35" s="187"/>
      <c r="P35" s="151" t="s">
        <v>46</v>
      </c>
      <c r="Q35" s="151"/>
      <c r="R35" s="151"/>
      <c r="S35" s="151"/>
      <c r="T35" s="151"/>
      <c r="U35" s="151"/>
      <c r="V35" s="187"/>
      <c r="W35" s="187"/>
      <c r="X35" s="187"/>
      <c r="Z35" s="153" t="s">
        <v>43</v>
      </c>
      <c r="AA35" s="153"/>
      <c r="AB35" s="153"/>
      <c r="AC35" s="153"/>
      <c r="AD35" s="153"/>
      <c r="AE35" s="154">
        <f>M35-V35</f>
        <v>0</v>
      </c>
      <c r="AF35" s="154"/>
      <c r="AG35" s="154"/>
      <c r="AI35" s="10"/>
    </row>
    <row r="36" spans="1:35">
      <c r="D36" s="150" t="s">
        <v>47</v>
      </c>
      <c r="E36" s="150"/>
      <c r="F36" s="150"/>
      <c r="G36" s="151" t="s">
        <v>45</v>
      </c>
      <c r="H36" s="151"/>
      <c r="I36" s="151"/>
      <c r="J36" s="151"/>
      <c r="K36" s="151"/>
      <c r="L36" s="151"/>
      <c r="M36" s="154">
        <f>SUM(A!$P$22,B!$P$22,'Ｃ'!$P$22)-M37</f>
        <v>0</v>
      </c>
      <c r="N36" s="154"/>
      <c r="O36" s="154"/>
      <c r="P36" s="151" t="s">
        <v>46</v>
      </c>
      <c r="Q36" s="151"/>
      <c r="R36" s="151"/>
      <c r="S36" s="151"/>
      <c r="T36" s="151"/>
      <c r="U36" s="151"/>
      <c r="V36" s="154">
        <f>SUM(A!$U$22,B!$U$22,'Ｃ'!$U$22)-V37</f>
        <v>0</v>
      </c>
      <c r="W36" s="154"/>
      <c r="X36" s="154"/>
      <c r="Z36" s="153" t="s">
        <v>43</v>
      </c>
      <c r="AA36" s="153"/>
      <c r="AB36" s="153"/>
      <c r="AC36" s="153"/>
      <c r="AD36" s="153"/>
      <c r="AE36" s="154">
        <f t="shared" ref="AE36:AE37" si="0">M36-V36</f>
        <v>0</v>
      </c>
      <c r="AF36" s="154"/>
      <c r="AG36" s="154"/>
      <c r="AI36" s="10"/>
    </row>
    <row r="37" spans="1:35">
      <c r="C37" s="12"/>
      <c r="D37" s="150" t="s">
        <v>48</v>
      </c>
      <c r="E37" s="150"/>
      <c r="F37" s="150"/>
      <c r="G37" s="151" t="s">
        <v>45</v>
      </c>
      <c r="H37" s="151"/>
      <c r="I37" s="151"/>
      <c r="J37" s="151"/>
      <c r="K37" s="151"/>
      <c r="L37" s="151"/>
      <c r="M37" s="154">
        <f>SUM(A!$M$20,B!$M$20,'Ｃ'!$M$20)</f>
        <v>0</v>
      </c>
      <c r="N37" s="154"/>
      <c r="O37" s="154"/>
      <c r="P37" s="151" t="s">
        <v>46</v>
      </c>
      <c r="Q37" s="151"/>
      <c r="R37" s="151"/>
      <c r="S37" s="151"/>
      <c r="T37" s="151"/>
      <c r="U37" s="151"/>
      <c r="V37" s="154">
        <f>SUM(A!$R$20,B!$R$20,'Ｃ'!$R$20)</f>
        <v>0</v>
      </c>
      <c r="W37" s="154"/>
      <c r="X37" s="154"/>
      <c r="Z37" s="153" t="s">
        <v>43</v>
      </c>
      <c r="AA37" s="153"/>
      <c r="AB37" s="153"/>
      <c r="AC37" s="153"/>
      <c r="AD37" s="153"/>
      <c r="AE37" s="154">
        <f t="shared" si="0"/>
        <v>0</v>
      </c>
      <c r="AF37" s="154"/>
      <c r="AG37" s="154"/>
    </row>
    <row r="38" spans="1:35">
      <c r="C38" s="12"/>
      <c r="D38" s="136" t="s">
        <v>49</v>
      </c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</row>
    <row r="39" spans="1:35">
      <c r="D39" s="147" t="s">
        <v>50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56" t="s">
        <v>51</v>
      </c>
      <c r="B41" s="156"/>
      <c r="C41" s="148" t="s">
        <v>52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</row>
    <row r="42" spans="1:3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</row>
  </sheetData>
  <sheetProtection sheet="1"/>
  <protectedRanges>
    <protectedRange sqref="U5:AH7 K10:AI10 K11:Q12 S11:U12 W11:Y12 O13:AI14 K15:O15 N16:U18 Y16:AI18 D23:AH28 M35:O35 V35:X35" name="範囲2"/>
  </protectedRanges>
  <mergeCells count="70">
    <mergeCell ref="K17:M17"/>
    <mergeCell ref="V17:X17"/>
    <mergeCell ref="K18:M18"/>
    <mergeCell ref="V18:X18"/>
    <mergeCell ref="Y17:AI17"/>
    <mergeCell ref="Y18:AI18"/>
    <mergeCell ref="N18:U18"/>
    <mergeCell ref="N17:U17"/>
    <mergeCell ref="D38:AG38"/>
    <mergeCell ref="D39:AH39"/>
    <mergeCell ref="A41:B41"/>
    <mergeCell ref="C41:AI42"/>
    <mergeCell ref="AE35:AG35"/>
    <mergeCell ref="D37:F37"/>
    <mergeCell ref="G37:L37"/>
    <mergeCell ref="M37:O37"/>
    <mergeCell ref="P37:U37"/>
    <mergeCell ref="V37:X37"/>
    <mergeCell ref="Z37:AD37"/>
    <mergeCell ref="AE37:AG37"/>
    <mergeCell ref="D35:F35"/>
    <mergeCell ref="G35:L35"/>
    <mergeCell ref="A1:AI1"/>
    <mergeCell ref="A3:AI3"/>
    <mergeCell ref="U5:AH6"/>
    <mergeCell ref="C30:AI30"/>
    <mergeCell ref="C33:AI33"/>
    <mergeCell ref="D23:AH28"/>
    <mergeCell ref="D10:I10"/>
    <mergeCell ref="D11:I11"/>
    <mergeCell ref="K13:N13"/>
    <mergeCell ref="K14:N14"/>
    <mergeCell ref="D13:I13"/>
    <mergeCell ref="K12:Q12"/>
    <mergeCell ref="K11:Q11"/>
    <mergeCell ref="D20:AI21"/>
    <mergeCell ref="N16:U16"/>
    <mergeCell ref="V16:X16"/>
    <mergeCell ref="AE34:AH34"/>
    <mergeCell ref="C31:AG31"/>
    <mergeCell ref="AE36:AG36"/>
    <mergeCell ref="M36:O36"/>
    <mergeCell ref="V36:X36"/>
    <mergeCell ref="P36:U36"/>
    <mergeCell ref="Z36:AD36"/>
    <mergeCell ref="G36:L36"/>
    <mergeCell ref="D36:F36"/>
    <mergeCell ref="V35:X35"/>
    <mergeCell ref="Z35:AD35"/>
    <mergeCell ref="C34:I34"/>
    <mergeCell ref="J34:M34"/>
    <mergeCell ref="N34:U34"/>
    <mergeCell ref="M35:O35"/>
    <mergeCell ref="P35:U35"/>
    <mergeCell ref="K10:AI10"/>
    <mergeCell ref="V34:Y34"/>
    <mergeCell ref="Z34:AD34"/>
    <mergeCell ref="U7:AH7"/>
    <mergeCell ref="C9:AI9"/>
    <mergeCell ref="K16:M16"/>
    <mergeCell ref="O13:AI13"/>
    <mergeCell ref="O14:AI14"/>
    <mergeCell ref="K15:O15"/>
    <mergeCell ref="D16:I16"/>
    <mergeCell ref="D15:I15"/>
    <mergeCell ref="W12:Y12"/>
    <mergeCell ref="W11:Y11"/>
    <mergeCell ref="Y16:AI16"/>
    <mergeCell ref="S12:U12"/>
    <mergeCell ref="S11:U11"/>
  </mergeCells>
  <phoneticPr fontId="5"/>
  <conditionalFormatting sqref="K10 AJ10">
    <cfRule type="containsBlanks" dxfId="7" priority="1">
      <formula>LEN(TRIM(K10))=0</formula>
    </cfRule>
  </conditionalFormatting>
  <conditionalFormatting sqref="K11:Q12 S11:U12 W11:Y12 O13:AI14 K15:O15 N16:U18 Y16:AI18 D23:AH28 M35:O35 V35:X35">
    <cfRule type="containsBlanks" dxfId="6" priority="2">
      <formula>LEN(TRIM(D11))=0</formula>
    </cfRule>
  </conditionalFormatting>
  <conditionalFormatting sqref="U5:AH7">
    <cfRule type="containsBlanks" dxfId="5" priority="3">
      <formula>LEN(TRIM(U5))=0</formula>
    </cfRule>
  </conditionalFormatting>
  <dataValidations count="1">
    <dataValidation type="list" allowBlank="1" showInputMessage="1" showErrorMessage="1" sqref="N16:N18" xr:uid="{00000000-0002-0000-02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activeCell="Q8" sqref="Q8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6.5" thickBot="1">
      <c r="A2" s="157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35" ht="30" customHeight="1">
      <c r="E3" s="34"/>
      <c r="F3" s="34"/>
      <c r="K3" s="35"/>
      <c r="L3" s="159" t="s">
        <v>54</v>
      </c>
      <c r="M3" s="160"/>
      <c r="N3" s="160"/>
      <c r="O3" s="160"/>
      <c r="P3" s="161"/>
      <c r="Q3" s="159" t="s">
        <v>55</v>
      </c>
      <c r="R3" s="160"/>
      <c r="S3" s="160"/>
      <c r="T3" s="160"/>
      <c r="U3" s="161"/>
    </row>
    <row r="4" spans="1:35" ht="30" customHeight="1">
      <c r="A4" s="33" t="s">
        <v>56</v>
      </c>
      <c r="B4" s="201">
        <f>計画書!Y16</f>
        <v>0</v>
      </c>
      <c r="C4" s="201"/>
      <c r="D4" s="201"/>
      <c r="E4" s="8"/>
      <c r="F4" s="8"/>
      <c r="K4" s="36"/>
      <c r="L4" s="162" t="s">
        <v>57</v>
      </c>
      <c r="M4" s="163"/>
      <c r="N4" s="163"/>
      <c r="O4" s="164" t="str">
        <f>IF(J20&lt;8,"",J20*37)</f>
        <v/>
      </c>
      <c r="P4" s="165"/>
      <c r="Q4" s="162" t="s">
        <v>57</v>
      </c>
      <c r="R4" s="163"/>
      <c r="S4" s="163"/>
      <c r="T4" s="164" t="str">
        <f>O4</f>
        <v/>
      </c>
      <c r="U4" s="165"/>
    </row>
    <row r="5" spans="1:35" ht="30" customHeight="1" thickBot="1">
      <c r="A5" s="33" t="s">
        <v>58</v>
      </c>
      <c r="B5" s="201">
        <f>計画書!N16</f>
        <v>0</v>
      </c>
      <c r="C5" s="201"/>
      <c r="D5" s="201"/>
      <c r="E5" s="8"/>
      <c r="F5" s="8"/>
      <c r="G5" s="8"/>
      <c r="H5" s="8"/>
      <c r="I5" s="8"/>
      <c r="J5" s="36"/>
      <c r="K5" s="36"/>
      <c r="L5" s="166" t="s">
        <v>59</v>
      </c>
      <c r="M5" s="167"/>
      <c r="N5" s="168" t="s">
        <v>60</v>
      </c>
      <c r="O5" s="167"/>
      <c r="P5" s="37" t="s">
        <v>61</v>
      </c>
      <c r="Q5" s="166" t="s">
        <v>59</v>
      </c>
      <c r="R5" s="167"/>
      <c r="S5" s="168" t="s">
        <v>60</v>
      </c>
      <c r="T5" s="167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IF(L8="","",IF(M8&lt;IF(Q8="","",VLOOKUP(IF(ISNA(VLOOKUP(計画書!$N$16,#REF!,2,FALSE)),"",VLOOKUP(計画書!$N$16,#REF!,2,FALSE)),#REF!,2,FALSE)),M8,VLOOKUP(IF(ISNA(VLOOKUP(計画書!$N$16,#REF!,2,FALSE)),"",VLOOKUP(計画書!$N$16,#REF!,2,FALSE)),#REF!,2,FALSE)*Q8))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計画書!$N$16,#REF!,2,FALSE)),"",VLOOKUP(計画書!$N$16,#REF!,2,FALSE)),#REF!,3,FALSE)),""),IF(S8=1,MIN(O8,VLOOKUP(IF(ISNA(VLOOKUP(計画書!$N$16,#REF!,2,FALSE)),"",VLOOKUP(計画書!$N$16,#REF!,2,FALSE)),#REF!,4,FALSE)),""))</f>
        <v/>
      </c>
      <c r="U8" s="111">
        <f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ref="N9:N13" si="1">IF(I9="","",1)</f>
        <v/>
      </c>
      <c r="O9" s="91"/>
      <c r="P9" s="104"/>
      <c r="Q9" s="112">
        <f>L9</f>
        <v>0</v>
      </c>
      <c r="R9" s="110" t="str">
        <f>IF(L9="","",IF(M9&lt;IF(Q9="","",VLOOKUP(IF(ISNA(VLOOKUP(計画書!$N$16,#REF!,2,FALSE)),"",VLOOKUP(計画書!$N$16,#REF!,2,FALSE)),#REF!,2,FALSE)),M9,VLOOKUP(IF(ISNA(VLOOKUP(計画書!$N$16,#REF!,2,FALSE)),"",VLOOKUP(計画書!$N$16,#REF!,2,FALSE)),#REF!,2,FALSE)*Q9))</f>
        <v/>
      </c>
      <c r="S9" s="113" t="str">
        <f t="shared" ref="S9:S13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計画書!$N$16,#REF!,2,FALSE)),"",VLOOKUP(計画書!$N$16,#REF!,2,FALSE)),#REF!,3,FALSE)),""),IF(S9=1,MIN(O9,VLOOKUP(IF(ISNA(VLOOKUP(計画書!$N$16,#REF!,2,FALSE)),"",VLOOKUP(計画書!$N$16,#REF!,2,FALSE)),#REF!,4,FALSE)),""))</f>
        <v/>
      </c>
      <c r="U9" s="114">
        <f t="shared" ref="U9:U13" si="3">P9</f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1"/>
        <v/>
      </c>
      <c r="O10" s="95"/>
      <c r="P10" s="105"/>
      <c r="Q10" s="112">
        <f t="shared" ref="Q10:Q13" si="4">L10</f>
        <v>0</v>
      </c>
      <c r="R10" s="110" t="str">
        <f>IF(L10="","",IF(M10&lt;IF(Q10="","",VLOOKUP(IF(ISNA(VLOOKUP(計画書!$N$16,#REF!,2,FALSE)),"",VLOOKUP(計画書!$N$16,#REF!,2,FALSE)),#REF!,2,FALSE)),M10,VLOOKUP(IF(ISNA(VLOOKUP(計画書!$N$16,#REF!,2,FALSE)),"",VLOOKUP(計画書!$N$16,#REF!,2,FALSE)),#REF!,2,FALSE)*Q10))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計画書!$N$16,#REF!,2,FALSE)),"",VLOOKUP(計画書!$N$16,#REF!,2,FALSE)),#REF!,3,FALSE)),""),IF(S10=1,MIN(O10,VLOOKUP(IF(ISNA(VLOOKUP(計画書!$N$16,#REF!,2,FALSE)),"",VLOOKUP(計画書!$N$16,#REF!,2,FALSE)),#REF!,4,FALSE)),""))</f>
        <v/>
      </c>
      <c r="U10" s="114">
        <f t="shared" si="3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1"/>
        <v/>
      </c>
      <c r="O11" s="95"/>
      <c r="P11" s="105"/>
      <c r="Q11" s="112" t="str">
        <f t="shared" si="4"/>
        <v/>
      </c>
      <c r="R11" s="110" t="str">
        <f>IF(L11="","",IF(M11&lt;IF(Q11="","",VLOOKUP(IF(ISNA(VLOOKUP(計画書!$N$16,#REF!,2,FALSE)),"",VLOOKUP(計画書!$N$16,#REF!,2,FALSE)),#REF!,2,FALSE)),M11,VLOOKUP(IF(ISNA(VLOOKUP(計画書!$N$16,#REF!,2,FALSE)),"",VLOOKUP(計画書!$N$16,#REF!,2,FALSE)),#REF!,2,FALSE)*Q11))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計画書!$N$16,#REF!,2,FALSE)),"",VLOOKUP(計画書!$N$16,#REF!,2,FALSE)),#REF!,3,FALSE)),""),IF(S11=1,MIN(O11,VLOOKUP(IF(ISNA(VLOOKUP(計画書!$N$16,#REF!,2,FALSE)),"",VLOOKUP(計画書!$N$16,#REF!,2,FALSE)),#REF!,4,FALSE)),""))</f>
        <v/>
      </c>
      <c r="U11" s="114">
        <f t="shared" si="3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1"/>
        <v/>
      </c>
      <c r="O12" s="95"/>
      <c r="P12" s="105"/>
      <c r="Q12" s="112">
        <f t="shared" si="4"/>
        <v>0</v>
      </c>
      <c r="R12" s="110" t="str">
        <f>IF(L12="","",IF(M12&lt;IF(Q12="","",VLOOKUP(IF(ISNA(VLOOKUP(計画書!$N$16,#REF!,2,FALSE)),"",VLOOKUP(計画書!$N$16,#REF!,2,FALSE)),#REF!,2,FALSE)),M12,VLOOKUP(IF(ISNA(VLOOKUP(計画書!$N$16,#REF!,2,FALSE)),"",VLOOKUP(計画書!$N$16,#REF!,2,FALSE)),#REF!,2,FALSE)*Q12))</f>
        <v/>
      </c>
      <c r="S12" s="113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計画書!$N$16,#REF!,2,FALSE)),"",VLOOKUP(計画書!$N$16,#REF!,2,FALSE)),#REF!,3,FALSE)),""),IF(S12=1,MIN(O12,VLOOKUP(IF(ISNA(VLOOKUP(計画書!$N$16,#REF!,2,FALSE)),"",VLOOKUP(計画書!$N$16,#REF!,2,FALSE)),#REF!,4,FALSE)),""))</f>
        <v/>
      </c>
      <c r="U12" s="114">
        <f t="shared" si="3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1"/>
        <v/>
      </c>
      <c r="O13" s="95"/>
      <c r="P13" s="105"/>
      <c r="Q13" s="112">
        <f t="shared" si="4"/>
        <v>0</v>
      </c>
      <c r="R13" s="110" t="str">
        <f>IF(L13="","",IF(M13&lt;IF(Q13="","",VLOOKUP(IF(ISNA(VLOOKUP(計画書!$N$16,#REF!,2,FALSE)),"",VLOOKUP(計画書!$N$16,#REF!,2,FALSE)),#REF!,2,FALSE)),M13,VLOOKUP(IF(ISNA(VLOOKUP(計画書!$N$16,#REF!,2,FALSE)),"",VLOOKUP(計画書!$N$16,#REF!,2,FALSE)),#REF!,2,FALSE)*Q13))</f>
        <v/>
      </c>
      <c r="S13" s="113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計画書!$N$16,#REF!,2,FALSE)),"",VLOOKUP(計画書!$N$16,#REF!,2,FALSE)),#REF!,3,FALSE)),""),IF(S13=1,MIN(O13,VLOOKUP(IF(ISNA(VLOOKUP(計画書!$N$16,#REF!,2,FALSE)),"",VLOOKUP(計画書!$N$16,#REF!,2,FALSE)),#REF!,4,FALSE)),""))</f>
        <v/>
      </c>
      <c r="U13" s="114">
        <f t="shared" si="3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IF(L14="","",IF(M14&lt;IF(Q14="","",VLOOKUP(IF(ISNA(VLOOKUP(計画書!$N$16,#REF!,2,FALSE)),"",VLOOKUP(計画書!$N$16,#REF!,2,FALSE)),#REF!,2,FALSE)),M14,VLOOKUP(IF(ISNA(VLOOKUP(計画書!$N$16,#REF!,2,FALSE)),"",VLOOKUP(計画書!$N$16,#REF!,2,FALSE)),#REF!,2,FALSE)*Q14))</f>
        <v/>
      </c>
      <c r="S14" s="113" t="str">
        <f t="shared" ref="S14:S19" si="5">N14</f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計画書!$N$16,#REF!,2,FALSE)),"",VLOOKUP(計画書!$N$16,#REF!,2,FALSE)),#REF!,3,FALSE)),""),IF(S14=1,MIN(O14,VLOOKUP(IF(ISNA(VLOOKUP(計画書!$N$16,#REF!,2,FALSE)),"",VLOOKUP(計画書!$N$16,#REF!,2,FALSE)),#REF!,4,FALSE)),""))</f>
        <v/>
      </c>
      <c r="U14" s="114">
        <f t="shared" ref="U14:U19" si="6">P14</f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7">L15</f>
        <v>0</v>
      </c>
      <c r="R15" s="110" t="str">
        <f>IF(L15="","",IF(M15&lt;IF(Q15="","",VLOOKUP(IF(ISNA(VLOOKUP(計画書!$N$16,#REF!,2,FALSE)),"",VLOOKUP(計画書!$N$16,#REF!,2,FALSE)),#REF!,2,FALSE)),M15,VLOOKUP(IF(ISNA(VLOOKUP(計画書!$N$16,#REF!,2,FALSE)),"",VLOOKUP(計画書!$N$16,#REF!,2,FALSE)),#REF!,2,FALSE)*Q15))</f>
        <v/>
      </c>
      <c r="S15" s="113" t="str">
        <f t="shared" si="5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計画書!$N$16,#REF!,2,FALSE)),"",VLOOKUP(計画書!$N$16,#REF!,2,FALSE)),#REF!,3,FALSE)),""),IF(S15=1,MIN(O15,VLOOKUP(IF(ISNA(VLOOKUP(計画書!$N$16,#REF!,2,FALSE)),"",VLOOKUP(計画書!$N$16,#REF!,2,FALSE)),#REF!,4,FALSE)),""))</f>
        <v/>
      </c>
      <c r="U15" s="114">
        <f t="shared" si="6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7"/>
        <v/>
      </c>
      <c r="R16" s="110" t="str">
        <f>IF(L16="","",IF(M16&lt;IF(Q16="","",VLOOKUP(IF(ISNA(VLOOKUP(計画書!$N$16,#REF!,2,FALSE)),"",VLOOKUP(計画書!$N$16,#REF!,2,FALSE)),#REF!,2,FALSE)),M16,VLOOKUP(IF(ISNA(VLOOKUP(計画書!$N$16,#REF!,2,FALSE)),"",VLOOKUP(計画書!$N$16,#REF!,2,FALSE)),#REF!,2,FALSE)*Q16))</f>
        <v/>
      </c>
      <c r="S16" s="113" t="str">
        <f t="shared" si="5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計画書!$N$16,#REF!,2,FALSE)),"",VLOOKUP(計画書!$N$16,#REF!,2,FALSE)),#REF!,3,FALSE)),""),IF(S16=1,MIN(O16,VLOOKUP(IF(ISNA(VLOOKUP(計画書!$N$16,#REF!,2,FALSE)),"",VLOOKUP(計画書!$N$16,#REF!,2,FALSE)),#REF!,4,FALSE)),""))</f>
        <v/>
      </c>
      <c r="U16" s="114">
        <f t="shared" si="6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7"/>
        <v>0</v>
      </c>
      <c r="R17" s="110" t="str">
        <f>IF(L17="","",IF(M17&lt;IF(Q17="","",VLOOKUP(IF(ISNA(VLOOKUP(計画書!$N$16,#REF!,2,FALSE)),"",VLOOKUP(計画書!$N$16,#REF!,2,FALSE)),#REF!,2,FALSE)),M17,VLOOKUP(IF(ISNA(VLOOKUP(計画書!$N$16,#REF!,2,FALSE)),"",VLOOKUP(計画書!$N$16,#REF!,2,FALSE)),#REF!,2,FALSE)*Q17))</f>
        <v/>
      </c>
      <c r="S17" s="113" t="str">
        <f t="shared" si="5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計画書!$N$16,#REF!,2,FALSE)),"",VLOOKUP(計画書!$N$16,#REF!,2,FALSE)),#REF!,3,FALSE)),""),IF(S17=1,MIN(O17,VLOOKUP(IF(ISNA(VLOOKUP(計画書!$N$16,#REF!,2,FALSE)),"",VLOOKUP(計画書!$N$16,#REF!,2,FALSE)),#REF!,4,FALSE)),""))</f>
        <v/>
      </c>
      <c r="U17" s="114">
        <f t="shared" si="6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7"/>
        <v>0</v>
      </c>
      <c r="R18" s="110" t="str">
        <f>IF(L18="","",IF(M18&lt;IF(Q18="","",VLOOKUP(IF(ISNA(VLOOKUP(計画書!$N$16,#REF!,2,FALSE)),"",VLOOKUP(計画書!$N$16,#REF!,2,FALSE)),#REF!,2,FALSE)),M18,VLOOKUP(IF(ISNA(VLOOKUP(計画書!$N$16,#REF!,2,FALSE)),"",VLOOKUP(計画書!$N$16,#REF!,2,FALSE)),#REF!,2,FALSE)*Q18))</f>
        <v/>
      </c>
      <c r="S18" s="113" t="str">
        <f t="shared" si="5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計画書!$N$16,#REF!,2,FALSE)),"",VLOOKUP(計画書!$N$16,#REF!,2,FALSE)),#REF!,3,FALSE)),""),IF(S18=1,MIN(O18,VLOOKUP(IF(ISNA(VLOOKUP(計画書!$N$16,#REF!,2,FALSE)),"",VLOOKUP(計画書!$N$16,#REF!,2,FALSE)),#REF!,4,FALSE)),""))</f>
        <v/>
      </c>
      <c r="U18" s="114">
        <f t="shared" si="6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7"/>
        <v>0</v>
      </c>
      <c r="R19" s="110" t="str">
        <f>IF(L19="","",IF(M19&lt;IF(Q19="","",VLOOKUP(IF(ISNA(VLOOKUP(計画書!$N$16,#REF!,2,FALSE)),"",VLOOKUP(計画書!$N$16,#REF!,2,FALSE)),#REF!,2,FALSE)),M19,VLOOKUP(IF(ISNA(VLOOKUP(計画書!$N$16,#REF!,2,FALSE)),"",VLOOKUP(計画書!$N$16,#REF!,2,FALSE)),#REF!,2,FALSE)*Q19))</f>
        <v/>
      </c>
      <c r="S19" s="125" t="str">
        <f t="shared" si="5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計画書!$N$16,#REF!,2,FALSE)),"",VLOOKUP(計画書!$N$16,#REF!,2,FALSE)),#REF!,3,FALSE)),""),IF(S19=1,MIN(O19,VLOOKUP(IF(ISNA(VLOOKUP(計画書!$N$16,#REF!,2,FALSE)),"",VLOOKUP(計画書!$N$16,#REF!,2,FALSE)),#REF!,4,FALSE)),""))</f>
        <v/>
      </c>
      <c r="U19" s="126">
        <f t="shared" si="6"/>
        <v>0</v>
      </c>
    </row>
    <row r="20" spans="1:21" ht="30" customHeight="1" thickBot="1">
      <c r="A20" s="169" t="s">
        <v>87</v>
      </c>
      <c r="B20" s="170"/>
      <c r="C20" s="170"/>
      <c r="D20" s="170"/>
      <c r="E20" s="170"/>
      <c r="F20" s="170"/>
      <c r="G20" s="170"/>
      <c r="H20" s="171"/>
      <c r="I20" s="116"/>
      <c r="J20" s="117">
        <f>TRUNC(SUM(J8:J19),-0.1)</f>
        <v>0</v>
      </c>
      <c r="K20" s="118"/>
      <c r="L20" s="119">
        <f t="shared" ref="L20:U20" si="8">SUM(L8:L19)</f>
        <v>0</v>
      </c>
      <c r="M20" s="120">
        <f t="shared" si="8"/>
        <v>0</v>
      </c>
      <c r="N20" s="120">
        <f t="shared" si="8"/>
        <v>0</v>
      </c>
      <c r="O20" s="120">
        <f t="shared" si="8"/>
        <v>0</v>
      </c>
      <c r="P20" s="121">
        <f t="shared" si="8"/>
        <v>0</v>
      </c>
      <c r="Q20" s="119">
        <f t="shared" si="8"/>
        <v>0</v>
      </c>
      <c r="R20" s="120">
        <f t="shared" si="8"/>
        <v>0</v>
      </c>
      <c r="S20" s="121">
        <f t="shared" si="8"/>
        <v>0</v>
      </c>
      <c r="T20" s="120">
        <f t="shared" si="8"/>
        <v>0</v>
      </c>
      <c r="U20" s="122">
        <f t="shared" si="8"/>
        <v>0</v>
      </c>
    </row>
    <row r="21" spans="1:21" ht="16.5" thickBot="1">
      <c r="A21" s="176" t="s">
        <v>88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77" t="s">
        <v>45</v>
      </c>
      <c r="M22" s="178"/>
      <c r="N22" s="178"/>
      <c r="O22" s="178"/>
      <c r="P22" s="115">
        <f>SUM(O4,M20,O20,P20)</f>
        <v>0</v>
      </c>
      <c r="Q22" s="177" t="s">
        <v>89</v>
      </c>
      <c r="R22" s="178"/>
      <c r="S22" s="178"/>
      <c r="T22" s="178"/>
      <c r="U22" s="115">
        <f>SUM(T4,R20,T20,U20)</f>
        <v>0</v>
      </c>
    </row>
    <row r="23" spans="1:21" ht="17.25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77" t="s">
        <v>90</v>
      </c>
      <c r="R23" s="178"/>
      <c r="S23" s="178"/>
      <c r="T23" s="178"/>
      <c r="U23" s="115">
        <f>IF(P22-U22&lt;0,"-",P22-U22)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79" t="s">
        <v>91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1"/>
      <c r="L25" s="179" t="s">
        <v>92</v>
      </c>
      <c r="M25" s="180"/>
      <c r="N25" s="180"/>
      <c r="O25" s="180"/>
      <c r="P25" s="180"/>
      <c r="Q25" s="180"/>
      <c r="R25" s="180"/>
      <c r="S25" s="180"/>
      <c r="T25" s="180"/>
      <c r="U25" s="181"/>
    </row>
    <row r="26" spans="1:21" ht="30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94"/>
      <c r="M26" s="195"/>
      <c r="N26" s="195"/>
      <c r="O26" s="195"/>
      <c r="P26" s="195"/>
      <c r="Q26" s="195"/>
      <c r="R26" s="195"/>
      <c r="S26" s="195"/>
      <c r="T26" s="195"/>
      <c r="U26" s="196"/>
    </row>
    <row r="27" spans="1:21" ht="30" customHeight="1">
      <c r="A27" s="194"/>
      <c r="B27" s="195"/>
      <c r="C27" s="195"/>
      <c r="D27" s="195"/>
      <c r="E27" s="195"/>
      <c r="F27" s="195"/>
      <c r="G27" s="195"/>
      <c r="H27" s="195"/>
      <c r="I27" s="195"/>
      <c r="J27" s="195"/>
      <c r="K27" s="196"/>
      <c r="L27" s="194"/>
      <c r="M27" s="195"/>
      <c r="N27" s="195"/>
      <c r="O27" s="195"/>
      <c r="P27" s="195"/>
      <c r="Q27" s="195"/>
      <c r="R27" s="195"/>
      <c r="S27" s="195"/>
      <c r="T27" s="195"/>
      <c r="U27" s="196"/>
    </row>
    <row r="28" spans="1:21" ht="30" customHeight="1">
      <c r="A28" s="194"/>
      <c r="B28" s="195"/>
      <c r="C28" s="195"/>
      <c r="D28" s="195"/>
      <c r="E28" s="195"/>
      <c r="F28" s="195"/>
      <c r="G28" s="195"/>
      <c r="H28" s="195"/>
      <c r="I28" s="195"/>
      <c r="J28" s="195"/>
      <c r="K28" s="196"/>
      <c r="L28" s="194"/>
      <c r="M28" s="195"/>
      <c r="N28" s="195"/>
      <c r="O28" s="195"/>
      <c r="P28" s="195"/>
      <c r="Q28" s="195"/>
      <c r="R28" s="195"/>
      <c r="S28" s="195"/>
      <c r="T28" s="195"/>
      <c r="U28" s="196"/>
    </row>
    <row r="29" spans="1:21" ht="30" customHeight="1">
      <c r="A29" s="194"/>
      <c r="B29" s="195"/>
      <c r="C29" s="195"/>
      <c r="D29" s="195"/>
      <c r="E29" s="195"/>
      <c r="F29" s="195"/>
      <c r="G29" s="195"/>
      <c r="H29" s="195"/>
      <c r="I29" s="195"/>
      <c r="J29" s="195"/>
      <c r="K29" s="196"/>
      <c r="L29" s="194"/>
      <c r="M29" s="195"/>
      <c r="N29" s="195"/>
      <c r="O29" s="195"/>
      <c r="P29" s="195"/>
      <c r="Q29" s="195"/>
      <c r="R29" s="195"/>
      <c r="S29" s="195"/>
      <c r="T29" s="195"/>
      <c r="U29" s="196"/>
    </row>
    <row r="30" spans="1:21" ht="30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  <c r="L30" s="194"/>
      <c r="M30" s="195"/>
      <c r="N30" s="195"/>
      <c r="O30" s="195"/>
      <c r="P30" s="195"/>
      <c r="Q30" s="195"/>
      <c r="R30" s="195"/>
      <c r="S30" s="195"/>
      <c r="T30" s="195"/>
      <c r="U30" s="196"/>
    </row>
    <row r="31" spans="1:21" ht="30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  <c r="L31" s="194"/>
      <c r="M31" s="195"/>
      <c r="N31" s="195"/>
      <c r="O31" s="195"/>
      <c r="P31" s="195"/>
      <c r="Q31" s="195"/>
      <c r="R31" s="195"/>
      <c r="S31" s="195"/>
      <c r="T31" s="195"/>
      <c r="U31" s="196"/>
    </row>
    <row r="32" spans="1:21" ht="30" customHeight="1">
      <c r="A32" s="194"/>
      <c r="B32" s="195"/>
      <c r="C32" s="195"/>
      <c r="D32" s="195"/>
      <c r="E32" s="195"/>
      <c r="F32" s="195"/>
      <c r="G32" s="195"/>
      <c r="H32" s="195"/>
      <c r="I32" s="195"/>
      <c r="J32" s="195"/>
      <c r="K32" s="196"/>
      <c r="L32" s="194"/>
      <c r="M32" s="195"/>
      <c r="N32" s="195"/>
      <c r="O32" s="195"/>
      <c r="P32" s="195"/>
      <c r="Q32" s="195"/>
      <c r="R32" s="195"/>
      <c r="S32" s="195"/>
      <c r="T32" s="195"/>
      <c r="U32" s="196"/>
    </row>
    <row r="33" spans="1:21" ht="30" customHeigh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6"/>
      <c r="L33" s="194"/>
      <c r="M33" s="195"/>
      <c r="N33" s="195"/>
      <c r="O33" s="195"/>
      <c r="P33" s="195"/>
      <c r="Q33" s="195"/>
      <c r="R33" s="195"/>
      <c r="S33" s="195"/>
      <c r="T33" s="195"/>
      <c r="U33" s="196"/>
    </row>
    <row r="34" spans="1:21" ht="30" customHeight="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196"/>
      <c r="L34" s="194"/>
      <c r="M34" s="195"/>
      <c r="N34" s="195"/>
      <c r="O34" s="195"/>
      <c r="P34" s="195"/>
      <c r="Q34" s="195"/>
      <c r="R34" s="195"/>
      <c r="S34" s="195"/>
      <c r="T34" s="195"/>
      <c r="U34" s="196"/>
    </row>
    <row r="35" spans="1:21" ht="30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  <c r="L35" s="194"/>
      <c r="M35" s="195"/>
      <c r="N35" s="195"/>
      <c r="O35" s="195"/>
      <c r="P35" s="195"/>
      <c r="Q35" s="195"/>
      <c r="R35" s="195"/>
      <c r="S35" s="195"/>
      <c r="T35" s="195"/>
      <c r="U35" s="196"/>
    </row>
    <row r="36" spans="1:21" ht="30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  <c r="L36" s="194"/>
      <c r="M36" s="195"/>
      <c r="N36" s="195"/>
      <c r="O36" s="195"/>
      <c r="P36" s="195"/>
      <c r="Q36" s="195"/>
      <c r="R36" s="195"/>
      <c r="S36" s="195"/>
      <c r="T36" s="195"/>
      <c r="U36" s="196"/>
    </row>
    <row r="37" spans="1:21" ht="30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  <c r="L37" s="194"/>
      <c r="M37" s="195"/>
      <c r="N37" s="195"/>
      <c r="O37" s="195"/>
      <c r="P37" s="195"/>
      <c r="Q37" s="195"/>
      <c r="R37" s="195"/>
      <c r="S37" s="195"/>
      <c r="T37" s="195"/>
      <c r="U37" s="196"/>
    </row>
    <row r="38" spans="1:21" ht="30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  <c r="L38" s="194"/>
      <c r="M38" s="195"/>
      <c r="N38" s="195"/>
      <c r="O38" s="195"/>
      <c r="P38" s="195"/>
      <c r="Q38" s="195"/>
      <c r="R38" s="195"/>
      <c r="S38" s="195"/>
      <c r="T38" s="195"/>
      <c r="U38" s="196"/>
    </row>
    <row r="39" spans="1:21" ht="30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  <c r="L39" s="194"/>
      <c r="M39" s="195"/>
      <c r="N39" s="195"/>
      <c r="O39" s="195"/>
      <c r="P39" s="195"/>
      <c r="Q39" s="195"/>
      <c r="R39" s="195"/>
      <c r="S39" s="195"/>
      <c r="T39" s="195"/>
      <c r="U39" s="196"/>
    </row>
    <row r="40" spans="1:21" ht="30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  <c r="L40" s="194"/>
      <c r="M40" s="195"/>
      <c r="N40" s="195"/>
      <c r="O40" s="195"/>
      <c r="P40" s="195"/>
      <c r="Q40" s="195"/>
      <c r="R40" s="195"/>
      <c r="S40" s="195"/>
      <c r="T40" s="195"/>
      <c r="U40" s="196"/>
    </row>
    <row r="41" spans="1:21" ht="30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  <c r="L41" s="194"/>
      <c r="M41" s="195"/>
      <c r="N41" s="195"/>
      <c r="O41" s="195"/>
      <c r="P41" s="195"/>
      <c r="Q41" s="195"/>
      <c r="R41" s="195"/>
      <c r="S41" s="195"/>
      <c r="T41" s="195"/>
      <c r="U41" s="196"/>
    </row>
    <row r="42" spans="1:21" ht="30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  <c r="L42" s="194"/>
      <c r="M42" s="195"/>
      <c r="N42" s="195"/>
      <c r="O42" s="195"/>
      <c r="P42" s="195"/>
      <c r="Q42" s="195"/>
      <c r="R42" s="195"/>
      <c r="S42" s="195"/>
      <c r="T42" s="195"/>
      <c r="U42" s="196"/>
    </row>
    <row r="43" spans="1:21" ht="30" customHeight="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6"/>
      <c r="L43" s="194"/>
      <c r="M43" s="195"/>
      <c r="N43" s="195"/>
      <c r="O43" s="195"/>
      <c r="P43" s="195"/>
      <c r="Q43" s="195"/>
      <c r="R43" s="195"/>
      <c r="S43" s="195"/>
      <c r="T43" s="195"/>
      <c r="U43" s="196"/>
    </row>
    <row r="44" spans="1:21" ht="30" customHeight="1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6"/>
      <c r="L44" s="194"/>
      <c r="M44" s="195"/>
      <c r="N44" s="195"/>
      <c r="O44" s="195"/>
      <c r="P44" s="195"/>
      <c r="Q44" s="195"/>
      <c r="R44" s="195"/>
      <c r="S44" s="195"/>
      <c r="T44" s="195"/>
      <c r="U44" s="196"/>
    </row>
    <row r="45" spans="1:21" ht="30" customHeight="1" thickBot="1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9"/>
      <c r="L45" s="197"/>
      <c r="M45" s="198"/>
      <c r="N45" s="198"/>
      <c r="O45" s="198"/>
      <c r="P45" s="198"/>
      <c r="Q45" s="198"/>
      <c r="R45" s="198"/>
      <c r="S45" s="198"/>
      <c r="T45" s="198"/>
      <c r="U45" s="199"/>
    </row>
    <row r="46" spans="1:21" ht="30" customHeight="1">
      <c r="A46" s="200" t="s">
        <v>93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</row>
  </sheetData>
  <sheetProtection sheet="1"/>
  <protectedRanges>
    <protectedRange sqref="A8:B19 D8:M19 O8:P19" name="範囲1"/>
  </protectedRanges>
  <mergeCells count="24"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6:K45"/>
    <mergeCell ref="L26:U45"/>
    <mergeCell ref="A46:U46"/>
    <mergeCell ref="A2:U2"/>
    <mergeCell ref="B4:D4"/>
    <mergeCell ref="L3:P3"/>
    <mergeCell ref="Q3:U3"/>
    <mergeCell ref="A21:K21"/>
    <mergeCell ref="L22:O22"/>
    <mergeCell ref="Q22:T22"/>
    <mergeCell ref="Q23:T23"/>
    <mergeCell ref="A25:K25"/>
    <mergeCell ref="L25:U25"/>
    <mergeCell ref="A20:H20"/>
    <mergeCell ref="B5:D5"/>
  </mergeCells>
  <phoneticPr fontId="5"/>
  <conditionalFormatting sqref="A8:B19 D8:M19 O8:P19">
    <cfRule type="containsBlanks" dxfId="4" priority="1">
      <formula>LEN(TRIM(A8))=0</formula>
    </cfRule>
  </conditionalFormatting>
  <dataValidations count="2">
    <dataValidation type="list" allowBlank="1" showInputMessage="1" showErrorMessage="1" sqref="K8:K19" xr:uid="{00000000-0002-0000-0300-000000000000}">
      <formula1>"有,無"</formula1>
    </dataValidation>
    <dataValidation type="list" allowBlank="1" showInputMessage="1" showErrorMessage="1" sqref="I8:I19" xr:uid="{00000000-0002-0000-03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activeCell="Q8" sqref="Q8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6.5" thickBot="1">
      <c r="A2" s="157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35" ht="30" customHeight="1">
      <c r="E3" s="34"/>
      <c r="F3" s="34"/>
      <c r="K3" s="35"/>
      <c r="L3" s="159" t="s">
        <v>54</v>
      </c>
      <c r="M3" s="160"/>
      <c r="N3" s="160"/>
      <c r="O3" s="160"/>
      <c r="P3" s="161"/>
      <c r="Q3" s="159" t="s">
        <v>55</v>
      </c>
      <c r="R3" s="160"/>
      <c r="S3" s="160"/>
      <c r="T3" s="160"/>
      <c r="U3" s="161"/>
    </row>
    <row r="4" spans="1:35" ht="30" customHeight="1">
      <c r="A4" s="33" t="s">
        <v>56</v>
      </c>
      <c r="B4" s="201">
        <f>計画書!Y17</f>
        <v>0</v>
      </c>
      <c r="C4" s="201"/>
      <c r="D4" s="201"/>
      <c r="E4" s="8"/>
      <c r="F4" s="8"/>
      <c r="K4" s="36"/>
      <c r="L4" s="162" t="s">
        <v>57</v>
      </c>
      <c r="M4" s="163"/>
      <c r="N4" s="163"/>
      <c r="O4" s="164" t="str">
        <f>IF(J20&lt;8,"",J20*37)</f>
        <v/>
      </c>
      <c r="P4" s="165"/>
      <c r="Q4" s="162" t="s">
        <v>57</v>
      </c>
      <c r="R4" s="163"/>
      <c r="S4" s="163"/>
      <c r="T4" s="164" t="str">
        <f>O4</f>
        <v/>
      </c>
      <c r="U4" s="165"/>
    </row>
    <row r="5" spans="1:35" ht="30" customHeight="1" thickBot="1">
      <c r="A5" s="33" t="s">
        <v>58</v>
      </c>
      <c r="B5" s="201">
        <f>計画書!N17</f>
        <v>0</v>
      </c>
      <c r="C5" s="201"/>
      <c r="D5" s="201"/>
      <c r="E5" s="8"/>
      <c r="F5" s="8"/>
      <c r="G5" s="8"/>
      <c r="H5" s="8"/>
      <c r="I5" s="8"/>
      <c r="J5" s="36"/>
      <c r="K5" s="36"/>
      <c r="L5" s="166" t="s">
        <v>59</v>
      </c>
      <c r="M5" s="167"/>
      <c r="N5" s="168" t="s">
        <v>60</v>
      </c>
      <c r="O5" s="167"/>
      <c r="P5" s="37" t="s">
        <v>61</v>
      </c>
      <c r="Q5" s="166" t="s">
        <v>59</v>
      </c>
      <c r="R5" s="167"/>
      <c r="S5" s="168" t="s">
        <v>60</v>
      </c>
      <c r="T5" s="167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IF(L8="","",IF(M8&lt;IF(Q8="","",VLOOKUP(IF(ISNA(VLOOKUP(計画書!$N$17,#REF!,2,FALSE)),"",VLOOKUP(計画書!$N$17,#REF!,2,FALSE)),#REF!,2,FALSE)),M8,VLOOKUP(IF(ISNA(VLOOKUP(計画書!$N$17,#REF!,2,FALSE)),"",VLOOKUP(計画書!$N$17,#REF!,2,FALSE)),#REF!,2,FALSE)*Q8))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計画書!$N$17,#REF!,2,FALSE)),"",VLOOKUP(計画書!$N$17,#REF!,2,FALSE)),#REF!,3,FALSE)),""),IF(S8=1,MIN(O8,VLOOKUP(IF(ISNA(VLOOKUP(計画書!$N$17,#REF!,2,FALSE)),"",VLOOKUP(計画書!$N$17,#REF!,2,FALSE)),#REF!,4,FALSE)),""))</f>
        <v/>
      </c>
      <c r="U8" s="111">
        <f t="shared" ref="U8:U19" si="1"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si="0"/>
        <v/>
      </c>
      <c r="O9" s="91"/>
      <c r="P9" s="104"/>
      <c r="Q9" s="112">
        <f>L9</f>
        <v>0</v>
      </c>
      <c r="R9" s="110" t="str">
        <f>IF(L9="","",IF(M9&lt;IF(Q9="","",VLOOKUP(IF(ISNA(VLOOKUP(計画書!$N$17,#REF!,2,FALSE)),"",VLOOKUP(計画書!$N$17,#REF!,2,FALSE)),#REF!,2,FALSE)),M9,VLOOKUP(IF(ISNA(VLOOKUP(計画書!$N$17,#REF!,2,FALSE)),"",VLOOKUP(計画書!$N$17,#REF!,2,FALSE)),#REF!,2,FALSE)*Q9))</f>
        <v/>
      </c>
      <c r="S9" s="113" t="str">
        <f t="shared" ref="S9:S19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計画書!$N$17,#REF!,2,FALSE)),"",VLOOKUP(計画書!$N$17,#REF!,2,FALSE)),#REF!,3,FALSE)),""),IF(S9=1,MIN(O9,VLOOKUP(IF(ISNA(VLOOKUP(計画書!$N$17,#REF!,2,FALSE)),"",VLOOKUP(計画書!$N$17,#REF!,2,FALSE)),#REF!,4,FALSE)),""))</f>
        <v/>
      </c>
      <c r="U9" s="114">
        <f t="shared" si="1"/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0"/>
        <v/>
      </c>
      <c r="O10" s="95"/>
      <c r="P10" s="105"/>
      <c r="Q10" s="112">
        <f t="shared" ref="Q10:Q13" si="3">L10</f>
        <v>0</v>
      </c>
      <c r="R10" s="110" t="str">
        <f>IF(L10="","",IF(M10&lt;IF(Q10="","",VLOOKUP(IF(ISNA(VLOOKUP(計画書!$N$17,#REF!,2,FALSE)),"",VLOOKUP(計画書!$N$17,#REF!,2,FALSE)),#REF!,2,FALSE)),M10,VLOOKUP(IF(ISNA(VLOOKUP(計画書!$N$17,#REF!,2,FALSE)),"",VLOOKUP(計画書!$N$17,#REF!,2,FALSE)),#REF!,2,FALSE)*Q10))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計画書!$N$17,#REF!,2,FALSE)),"",VLOOKUP(計画書!$N$17,#REF!,2,FALSE)),#REF!,3,FALSE)),""),IF(S10=1,MIN(O10,VLOOKUP(IF(ISNA(VLOOKUP(計画書!$N$17,#REF!,2,FALSE)),"",VLOOKUP(計画書!$N$17,#REF!,2,FALSE)),#REF!,4,FALSE)),""))</f>
        <v/>
      </c>
      <c r="U10" s="114">
        <f t="shared" si="1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0"/>
        <v/>
      </c>
      <c r="O11" s="95"/>
      <c r="P11" s="105"/>
      <c r="Q11" s="112" t="str">
        <f t="shared" si="3"/>
        <v/>
      </c>
      <c r="R11" s="110" t="str">
        <f>IF(L11="","",IF(M11&lt;IF(Q11="","",VLOOKUP(IF(ISNA(VLOOKUP(計画書!$N$17,#REF!,2,FALSE)),"",VLOOKUP(計画書!$N$17,#REF!,2,FALSE)),#REF!,2,FALSE)),M11,VLOOKUP(IF(ISNA(VLOOKUP(計画書!$N$17,#REF!,2,FALSE)),"",VLOOKUP(計画書!$N$17,#REF!,2,FALSE)),#REF!,2,FALSE)*Q11))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計画書!$N$17,#REF!,2,FALSE)),"",VLOOKUP(計画書!$N$17,#REF!,2,FALSE)),#REF!,3,FALSE)),""),IF(S11=1,MIN(O11,VLOOKUP(IF(ISNA(VLOOKUP(計画書!$N$17,#REF!,2,FALSE)),"",VLOOKUP(計画書!$N$17,#REF!,2,FALSE)),#REF!,4,FALSE)),""))</f>
        <v/>
      </c>
      <c r="U11" s="114">
        <f t="shared" si="1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0"/>
        <v/>
      </c>
      <c r="O12" s="95"/>
      <c r="P12" s="105"/>
      <c r="Q12" s="112">
        <f t="shared" si="3"/>
        <v>0</v>
      </c>
      <c r="R12" s="110" t="str">
        <f>IF(L12="","",IF(M12&lt;IF(Q12="","",VLOOKUP(IF(ISNA(VLOOKUP(計画書!$N$17,#REF!,2,FALSE)),"",VLOOKUP(計画書!$N$17,#REF!,2,FALSE)),#REF!,2,FALSE)),M12,VLOOKUP(IF(ISNA(VLOOKUP(計画書!$N$17,#REF!,2,FALSE)),"",VLOOKUP(計画書!$N$17,#REF!,2,FALSE)),#REF!,2,FALSE)*Q12))</f>
        <v/>
      </c>
      <c r="S12" s="113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計画書!$N$17,#REF!,2,FALSE)),"",VLOOKUP(計画書!$N$17,#REF!,2,FALSE)),#REF!,3,FALSE)),""),IF(S12=1,MIN(O12,VLOOKUP(IF(ISNA(VLOOKUP(計画書!$N$17,#REF!,2,FALSE)),"",VLOOKUP(計画書!$N$17,#REF!,2,FALSE)),#REF!,4,FALSE)),""))</f>
        <v/>
      </c>
      <c r="U12" s="114">
        <f t="shared" si="1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0"/>
        <v/>
      </c>
      <c r="O13" s="95"/>
      <c r="P13" s="105"/>
      <c r="Q13" s="112">
        <f t="shared" si="3"/>
        <v>0</v>
      </c>
      <c r="R13" s="110" t="str">
        <f>IF(L13="","",IF(M13&lt;IF(Q13="","",VLOOKUP(IF(ISNA(VLOOKUP(計画書!$N$17,#REF!,2,FALSE)),"",VLOOKUP(計画書!$N$17,#REF!,2,FALSE)),#REF!,2,FALSE)),M13,VLOOKUP(IF(ISNA(VLOOKUP(計画書!$N$17,#REF!,2,FALSE)),"",VLOOKUP(計画書!$N$17,#REF!,2,FALSE)),#REF!,2,FALSE)*Q13))</f>
        <v/>
      </c>
      <c r="S13" s="113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計画書!$N$17,#REF!,2,FALSE)),"",VLOOKUP(計画書!$N$17,#REF!,2,FALSE)),#REF!,3,FALSE)),""),IF(S13=1,MIN(O13,VLOOKUP(IF(ISNA(VLOOKUP(計画書!$N$17,#REF!,2,FALSE)),"",VLOOKUP(計画書!$N$17,#REF!,2,FALSE)),#REF!,4,FALSE)),""))</f>
        <v/>
      </c>
      <c r="U13" s="114">
        <f t="shared" si="1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IF(L14="","",IF(M14&lt;IF(Q14="","",VLOOKUP(IF(ISNA(VLOOKUP(計画書!$N$17,#REF!,2,FALSE)),"",VLOOKUP(計画書!$N$17,#REF!,2,FALSE)),#REF!,2,FALSE)),M14,VLOOKUP(IF(ISNA(VLOOKUP(計画書!$N$17,#REF!,2,FALSE)),"",VLOOKUP(計画書!$N$17,#REF!,2,FALSE)),#REF!,2,FALSE)*Q14))</f>
        <v/>
      </c>
      <c r="S14" s="113" t="str">
        <f t="shared" si="2"/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計画書!$N$17,#REF!,2,FALSE)),"",VLOOKUP(計画書!$N$17,#REF!,2,FALSE)),#REF!,3,FALSE)),""),IF(S14=1,MIN(O14,VLOOKUP(IF(ISNA(VLOOKUP(計画書!$N$17,#REF!,2,FALSE)),"",VLOOKUP(計画書!$N$17,#REF!,2,FALSE)),#REF!,4,FALSE)),""))</f>
        <v/>
      </c>
      <c r="U14" s="114">
        <f t="shared" si="1"/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4">L15</f>
        <v>0</v>
      </c>
      <c r="R15" s="110" t="str">
        <f>IF(L15="","",IF(M15&lt;IF(Q15="","",VLOOKUP(IF(ISNA(VLOOKUP(計画書!$N$17,#REF!,2,FALSE)),"",VLOOKUP(計画書!$N$17,#REF!,2,FALSE)),#REF!,2,FALSE)),M15,VLOOKUP(IF(ISNA(VLOOKUP(計画書!$N$17,#REF!,2,FALSE)),"",VLOOKUP(計画書!$N$17,#REF!,2,FALSE)),#REF!,2,FALSE)*Q15))</f>
        <v/>
      </c>
      <c r="S15" s="113" t="str">
        <f t="shared" si="2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計画書!$N$17,#REF!,2,FALSE)),"",VLOOKUP(計画書!$N$17,#REF!,2,FALSE)),#REF!,3,FALSE)),""),IF(S15=1,MIN(O15,VLOOKUP(IF(ISNA(VLOOKUP(計画書!$N$17,#REF!,2,FALSE)),"",VLOOKUP(計画書!$N$17,#REF!,2,FALSE)),#REF!,4,FALSE)),""))</f>
        <v/>
      </c>
      <c r="U15" s="114">
        <f t="shared" si="1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4"/>
        <v/>
      </c>
      <c r="R16" s="110" t="str">
        <f>IF(L16="","",IF(M16&lt;IF(Q16="","",VLOOKUP(IF(ISNA(VLOOKUP(計画書!$N$17,#REF!,2,FALSE)),"",VLOOKUP(計画書!$N$17,#REF!,2,FALSE)),#REF!,2,FALSE)),M16,VLOOKUP(IF(ISNA(VLOOKUP(計画書!$N$17,#REF!,2,FALSE)),"",VLOOKUP(計画書!$N$17,#REF!,2,FALSE)),#REF!,2,FALSE)*Q16))</f>
        <v/>
      </c>
      <c r="S16" s="113" t="str">
        <f t="shared" si="2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計画書!$N$17,#REF!,2,FALSE)),"",VLOOKUP(計画書!$N$17,#REF!,2,FALSE)),#REF!,3,FALSE)),""),IF(S16=1,MIN(O16,VLOOKUP(IF(ISNA(VLOOKUP(計画書!$N$17,#REF!,2,FALSE)),"",VLOOKUP(計画書!$N$17,#REF!,2,FALSE)),#REF!,4,FALSE)),""))</f>
        <v/>
      </c>
      <c r="U16" s="114">
        <f t="shared" si="1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4"/>
        <v>0</v>
      </c>
      <c r="R17" s="110" t="str">
        <f>IF(L17="","",IF(M17&lt;IF(Q17="","",VLOOKUP(IF(ISNA(VLOOKUP(計画書!$N$17,#REF!,2,FALSE)),"",VLOOKUP(計画書!$N$17,#REF!,2,FALSE)),#REF!,2,FALSE)),M17,VLOOKUP(IF(ISNA(VLOOKUP(計画書!$N$17,#REF!,2,FALSE)),"",VLOOKUP(計画書!$N$17,#REF!,2,FALSE)),#REF!,2,FALSE)*Q17))</f>
        <v/>
      </c>
      <c r="S17" s="113" t="str">
        <f t="shared" si="2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計画書!$N$17,#REF!,2,FALSE)),"",VLOOKUP(計画書!$N$17,#REF!,2,FALSE)),#REF!,3,FALSE)),""),IF(S17=1,MIN(O17,VLOOKUP(IF(ISNA(VLOOKUP(計画書!$N$17,#REF!,2,FALSE)),"",VLOOKUP(計画書!$N$17,#REF!,2,FALSE)),#REF!,4,FALSE)),""))</f>
        <v/>
      </c>
      <c r="U17" s="114">
        <f t="shared" si="1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4"/>
        <v>0</v>
      </c>
      <c r="R18" s="110" t="str">
        <f>IF(L18="","",IF(M18&lt;IF(Q18="","",VLOOKUP(IF(ISNA(VLOOKUP(計画書!$N$17,#REF!,2,FALSE)),"",VLOOKUP(計画書!$N$17,#REF!,2,FALSE)),#REF!,2,FALSE)),M18,VLOOKUP(IF(ISNA(VLOOKUP(計画書!$N$17,#REF!,2,FALSE)),"",VLOOKUP(計画書!$N$17,#REF!,2,FALSE)),#REF!,2,FALSE)*Q18))</f>
        <v/>
      </c>
      <c r="S18" s="113" t="str">
        <f t="shared" si="2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計画書!$N$17,#REF!,2,FALSE)),"",VLOOKUP(計画書!$N$17,#REF!,2,FALSE)),#REF!,3,FALSE)),""),IF(S18=1,MIN(O18,VLOOKUP(IF(ISNA(VLOOKUP(計画書!$N$17,#REF!,2,FALSE)),"",VLOOKUP(計画書!$N$17,#REF!,2,FALSE)),#REF!,4,FALSE)),""))</f>
        <v/>
      </c>
      <c r="U18" s="114">
        <f t="shared" si="1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4"/>
        <v>0</v>
      </c>
      <c r="R19" s="110" t="str">
        <f>IF(L19="","",IF(M19&lt;IF(Q19="","",VLOOKUP(IF(ISNA(VLOOKUP(計画書!$N$17,#REF!,2,FALSE)),"",VLOOKUP(計画書!$N$17,#REF!,2,FALSE)),#REF!,2,FALSE)),M19,VLOOKUP(IF(ISNA(VLOOKUP(計画書!$N$17,#REF!,2,FALSE)),"",VLOOKUP(計画書!$N$17,#REF!,2,FALSE)),#REF!,2,FALSE)*Q19))</f>
        <v/>
      </c>
      <c r="S19" s="125" t="str">
        <f t="shared" si="2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計画書!$N$17,#REF!,2,FALSE)),"",VLOOKUP(計画書!$N$17,#REF!,2,FALSE)),#REF!,3,FALSE)),""),IF(S19=1,MIN(O19,VLOOKUP(IF(ISNA(VLOOKUP(計画書!$N$17,#REF!,2,FALSE)),"",VLOOKUP(計画書!$N$17,#REF!,2,FALSE)),#REF!,4,FALSE)),""))</f>
        <v/>
      </c>
      <c r="U19" s="126">
        <f t="shared" si="1"/>
        <v>0</v>
      </c>
    </row>
    <row r="20" spans="1:21" ht="30" customHeight="1" thickBot="1">
      <c r="A20" s="169" t="s">
        <v>87</v>
      </c>
      <c r="B20" s="170"/>
      <c r="C20" s="170"/>
      <c r="D20" s="170"/>
      <c r="E20" s="170"/>
      <c r="F20" s="170"/>
      <c r="G20" s="170"/>
      <c r="H20" s="171"/>
      <c r="I20" s="116"/>
      <c r="J20" s="117">
        <f>TRUNC(SUM(J8:J19),-0.1)</f>
        <v>0</v>
      </c>
      <c r="K20" s="118"/>
      <c r="L20" s="119">
        <f t="shared" ref="L20:U20" si="5">SUM(L8:L19)</f>
        <v>0</v>
      </c>
      <c r="M20" s="120">
        <f t="shared" si="5"/>
        <v>0</v>
      </c>
      <c r="N20" s="120">
        <f t="shared" si="5"/>
        <v>0</v>
      </c>
      <c r="O20" s="120">
        <f t="shared" si="5"/>
        <v>0</v>
      </c>
      <c r="P20" s="121">
        <f t="shared" si="5"/>
        <v>0</v>
      </c>
      <c r="Q20" s="119">
        <f t="shared" si="5"/>
        <v>0</v>
      </c>
      <c r="R20" s="120">
        <f t="shared" si="5"/>
        <v>0</v>
      </c>
      <c r="S20" s="121">
        <f t="shared" si="5"/>
        <v>0</v>
      </c>
      <c r="T20" s="120">
        <f t="shared" si="5"/>
        <v>0</v>
      </c>
      <c r="U20" s="122">
        <f t="shared" si="5"/>
        <v>0</v>
      </c>
    </row>
    <row r="21" spans="1:21" ht="16.5" thickBot="1">
      <c r="A21" s="176" t="s">
        <v>88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77" t="s">
        <v>45</v>
      </c>
      <c r="M22" s="178"/>
      <c r="N22" s="178"/>
      <c r="O22" s="178"/>
      <c r="P22" s="115">
        <f>SUM(O4,M20,O20,P20)</f>
        <v>0</v>
      </c>
      <c r="Q22" s="177" t="s">
        <v>89</v>
      </c>
      <c r="R22" s="178"/>
      <c r="S22" s="178"/>
      <c r="T22" s="178"/>
      <c r="U22" s="115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77" t="s">
        <v>90</v>
      </c>
      <c r="R23" s="178"/>
      <c r="S23" s="178"/>
      <c r="T23" s="178"/>
      <c r="U23" s="115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79" t="s">
        <v>91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1"/>
      <c r="L25" s="179" t="s">
        <v>92</v>
      </c>
      <c r="M25" s="180"/>
      <c r="N25" s="180"/>
      <c r="O25" s="180"/>
      <c r="P25" s="180"/>
      <c r="Q25" s="180"/>
      <c r="R25" s="180"/>
      <c r="S25" s="180"/>
      <c r="T25" s="180"/>
      <c r="U25" s="181"/>
    </row>
    <row r="26" spans="1:21" ht="30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94"/>
      <c r="M26" s="195"/>
      <c r="N26" s="195"/>
      <c r="O26" s="195"/>
      <c r="P26" s="195"/>
      <c r="Q26" s="195"/>
      <c r="R26" s="195"/>
      <c r="S26" s="195"/>
      <c r="T26" s="195"/>
      <c r="U26" s="196"/>
    </row>
    <row r="27" spans="1:21" ht="30" customHeight="1">
      <c r="A27" s="194"/>
      <c r="B27" s="195"/>
      <c r="C27" s="195"/>
      <c r="D27" s="195"/>
      <c r="E27" s="195"/>
      <c r="F27" s="195"/>
      <c r="G27" s="195"/>
      <c r="H27" s="195"/>
      <c r="I27" s="195"/>
      <c r="J27" s="195"/>
      <c r="K27" s="196"/>
      <c r="L27" s="194"/>
      <c r="M27" s="195"/>
      <c r="N27" s="195"/>
      <c r="O27" s="195"/>
      <c r="P27" s="195"/>
      <c r="Q27" s="195"/>
      <c r="R27" s="195"/>
      <c r="S27" s="195"/>
      <c r="T27" s="195"/>
      <c r="U27" s="196"/>
    </row>
    <row r="28" spans="1:21" ht="30" customHeight="1">
      <c r="A28" s="194"/>
      <c r="B28" s="195"/>
      <c r="C28" s="195"/>
      <c r="D28" s="195"/>
      <c r="E28" s="195"/>
      <c r="F28" s="195"/>
      <c r="G28" s="195"/>
      <c r="H28" s="195"/>
      <c r="I28" s="195"/>
      <c r="J28" s="195"/>
      <c r="K28" s="196"/>
      <c r="L28" s="194"/>
      <c r="M28" s="195"/>
      <c r="N28" s="195"/>
      <c r="O28" s="195"/>
      <c r="P28" s="195"/>
      <c r="Q28" s="195"/>
      <c r="R28" s="195"/>
      <c r="S28" s="195"/>
      <c r="T28" s="195"/>
      <c r="U28" s="196"/>
    </row>
    <row r="29" spans="1:21" ht="30" customHeight="1">
      <c r="A29" s="194"/>
      <c r="B29" s="195"/>
      <c r="C29" s="195"/>
      <c r="D29" s="195"/>
      <c r="E29" s="195"/>
      <c r="F29" s="195"/>
      <c r="G29" s="195"/>
      <c r="H29" s="195"/>
      <c r="I29" s="195"/>
      <c r="J29" s="195"/>
      <c r="K29" s="196"/>
      <c r="L29" s="194"/>
      <c r="M29" s="195"/>
      <c r="N29" s="195"/>
      <c r="O29" s="195"/>
      <c r="P29" s="195"/>
      <c r="Q29" s="195"/>
      <c r="R29" s="195"/>
      <c r="S29" s="195"/>
      <c r="T29" s="195"/>
      <c r="U29" s="196"/>
    </row>
    <row r="30" spans="1:21" ht="30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  <c r="L30" s="194"/>
      <c r="M30" s="195"/>
      <c r="N30" s="195"/>
      <c r="O30" s="195"/>
      <c r="P30" s="195"/>
      <c r="Q30" s="195"/>
      <c r="R30" s="195"/>
      <c r="S30" s="195"/>
      <c r="T30" s="195"/>
      <c r="U30" s="196"/>
    </row>
    <row r="31" spans="1:21" ht="30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  <c r="L31" s="194"/>
      <c r="M31" s="195"/>
      <c r="N31" s="195"/>
      <c r="O31" s="195"/>
      <c r="P31" s="195"/>
      <c r="Q31" s="195"/>
      <c r="R31" s="195"/>
      <c r="S31" s="195"/>
      <c r="T31" s="195"/>
      <c r="U31" s="196"/>
    </row>
    <row r="32" spans="1:21" ht="30" customHeight="1">
      <c r="A32" s="194"/>
      <c r="B32" s="195"/>
      <c r="C32" s="195"/>
      <c r="D32" s="195"/>
      <c r="E32" s="195"/>
      <c r="F32" s="195"/>
      <c r="G32" s="195"/>
      <c r="H32" s="195"/>
      <c r="I32" s="195"/>
      <c r="J32" s="195"/>
      <c r="K32" s="196"/>
      <c r="L32" s="194"/>
      <c r="M32" s="195"/>
      <c r="N32" s="195"/>
      <c r="O32" s="195"/>
      <c r="P32" s="195"/>
      <c r="Q32" s="195"/>
      <c r="R32" s="195"/>
      <c r="S32" s="195"/>
      <c r="T32" s="195"/>
      <c r="U32" s="196"/>
    </row>
    <row r="33" spans="1:21" ht="30" customHeigh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6"/>
      <c r="L33" s="194"/>
      <c r="M33" s="195"/>
      <c r="N33" s="195"/>
      <c r="O33" s="195"/>
      <c r="P33" s="195"/>
      <c r="Q33" s="195"/>
      <c r="R33" s="195"/>
      <c r="S33" s="195"/>
      <c r="T33" s="195"/>
      <c r="U33" s="196"/>
    </row>
    <row r="34" spans="1:21" ht="30" customHeight="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196"/>
      <c r="L34" s="194"/>
      <c r="M34" s="195"/>
      <c r="N34" s="195"/>
      <c r="O34" s="195"/>
      <c r="P34" s="195"/>
      <c r="Q34" s="195"/>
      <c r="R34" s="195"/>
      <c r="S34" s="195"/>
      <c r="T34" s="195"/>
      <c r="U34" s="196"/>
    </row>
    <row r="35" spans="1:21" ht="30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  <c r="L35" s="194"/>
      <c r="M35" s="195"/>
      <c r="N35" s="195"/>
      <c r="O35" s="195"/>
      <c r="P35" s="195"/>
      <c r="Q35" s="195"/>
      <c r="R35" s="195"/>
      <c r="S35" s="195"/>
      <c r="T35" s="195"/>
      <c r="U35" s="196"/>
    </row>
    <row r="36" spans="1:21" ht="30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  <c r="L36" s="194"/>
      <c r="M36" s="195"/>
      <c r="N36" s="195"/>
      <c r="O36" s="195"/>
      <c r="P36" s="195"/>
      <c r="Q36" s="195"/>
      <c r="R36" s="195"/>
      <c r="S36" s="195"/>
      <c r="T36" s="195"/>
      <c r="U36" s="196"/>
    </row>
    <row r="37" spans="1:21" ht="30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  <c r="L37" s="194"/>
      <c r="M37" s="195"/>
      <c r="N37" s="195"/>
      <c r="O37" s="195"/>
      <c r="P37" s="195"/>
      <c r="Q37" s="195"/>
      <c r="R37" s="195"/>
      <c r="S37" s="195"/>
      <c r="T37" s="195"/>
      <c r="U37" s="196"/>
    </row>
    <row r="38" spans="1:21" ht="30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  <c r="L38" s="194"/>
      <c r="M38" s="195"/>
      <c r="N38" s="195"/>
      <c r="O38" s="195"/>
      <c r="P38" s="195"/>
      <c r="Q38" s="195"/>
      <c r="R38" s="195"/>
      <c r="S38" s="195"/>
      <c r="T38" s="195"/>
      <c r="U38" s="196"/>
    </row>
    <row r="39" spans="1:21" ht="30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  <c r="L39" s="194"/>
      <c r="M39" s="195"/>
      <c r="N39" s="195"/>
      <c r="O39" s="195"/>
      <c r="P39" s="195"/>
      <c r="Q39" s="195"/>
      <c r="R39" s="195"/>
      <c r="S39" s="195"/>
      <c r="T39" s="195"/>
      <c r="U39" s="196"/>
    </row>
    <row r="40" spans="1:21" ht="30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  <c r="L40" s="194"/>
      <c r="M40" s="195"/>
      <c r="N40" s="195"/>
      <c r="O40" s="195"/>
      <c r="P40" s="195"/>
      <c r="Q40" s="195"/>
      <c r="R40" s="195"/>
      <c r="S40" s="195"/>
      <c r="T40" s="195"/>
      <c r="U40" s="196"/>
    </row>
    <row r="41" spans="1:21" ht="30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  <c r="L41" s="194"/>
      <c r="M41" s="195"/>
      <c r="N41" s="195"/>
      <c r="O41" s="195"/>
      <c r="P41" s="195"/>
      <c r="Q41" s="195"/>
      <c r="R41" s="195"/>
      <c r="S41" s="195"/>
      <c r="T41" s="195"/>
      <c r="U41" s="196"/>
    </row>
    <row r="42" spans="1:21" ht="30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  <c r="L42" s="194"/>
      <c r="M42" s="195"/>
      <c r="N42" s="195"/>
      <c r="O42" s="195"/>
      <c r="P42" s="195"/>
      <c r="Q42" s="195"/>
      <c r="R42" s="195"/>
      <c r="S42" s="195"/>
      <c r="T42" s="195"/>
      <c r="U42" s="196"/>
    </row>
    <row r="43" spans="1:21" ht="30" customHeight="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6"/>
      <c r="L43" s="194"/>
      <c r="M43" s="195"/>
      <c r="N43" s="195"/>
      <c r="O43" s="195"/>
      <c r="P43" s="195"/>
      <c r="Q43" s="195"/>
      <c r="R43" s="195"/>
      <c r="S43" s="195"/>
      <c r="T43" s="195"/>
      <c r="U43" s="196"/>
    </row>
    <row r="44" spans="1:21" ht="30" customHeight="1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6"/>
      <c r="L44" s="194"/>
      <c r="M44" s="195"/>
      <c r="N44" s="195"/>
      <c r="O44" s="195"/>
      <c r="P44" s="195"/>
      <c r="Q44" s="195"/>
      <c r="R44" s="195"/>
      <c r="S44" s="195"/>
      <c r="T44" s="195"/>
      <c r="U44" s="196"/>
    </row>
    <row r="45" spans="1:21" ht="30" customHeight="1" thickBot="1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9"/>
      <c r="L45" s="197"/>
      <c r="M45" s="198"/>
      <c r="N45" s="198"/>
      <c r="O45" s="198"/>
      <c r="P45" s="198"/>
      <c r="Q45" s="198"/>
      <c r="R45" s="198"/>
      <c r="S45" s="198"/>
      <c r="T45" s="198"/>
      <c r="U45" s="199"/>
    </row>
    <row r="46" spans="1:21" ht="30" customHeight="1">
      <c r="A46" s="200" t="s">
        <v>93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</row>
  </sheetData>
  <sheetProtection sheet="1"/>
  <protectedRanges>
    <protectedRange sqref="A8:B19 D8:M19 O8:P19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3" priority="3">
      <formula>LEN(TRIM(A8))=0</formula>
    </cfRule>
  </conditionalFormatting>
  <conditionalFormatting sqref="D8:M19">
    <cfRule type="containsBlanks" dxfId="2" priority="1">
      <formula>LEN(TRIM(D8))=0</formula>
    </cfRule>
  </conditionalFormatting>
  <dataValidations count="2">
    <dataValidation type="list" allowBlank="1" showInputMessage="1" showErrorMessage="1" sqref="K8:K19" xr:uid="{00000000-0002-0000-0400-000000000000}">
      <formula1>"有,無"</formula1>
    </dataValidation>
    <dataValidation type="list" allowBlank="1" showInputMessage="1" showErrorMessage="1" sqref="I8:I19" xr:uid="{00000000-0002-0000-04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6.5" thickBot="1">
      <c r="A2" s="157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35" ht="30" customHeight="1">
      <c r="E3" s="34"/>
      <c r="F3" s="34"/>
      <c r="K3" s="35"/>
      <c r="L3" s="159" t="s">
        <v>54</v>
      </c>
      <c r="M3" s="160"/>
      <c r="N3" s="160"/>
      <c r="O3" s="160"/>
      <c r="P3" s="161"/>
      <c r="Q3" s="159" t="s">
        <v>55</v>
      </c>
      <c r="R3" s="160"/>
      <c r="S3" s="160"/>
      <c r="T3" s="160"/>
      <c r="U3" s="161"/>
    </row>
    <row r="4" spans="1:35" ht="30" customHeight="1">
      <c r="A4" s="33" t="s">
        <v>56</v>
      </c>
      <c r="B4" s="201">
        <f>計画書!Y18</f>
        <v>0</v>
      </c>
      <c r="C4" s="201"/>
      <c r="D4" s="201"/>
      <c r="E4" s="8"/>
      <c r="F4" s="8"/>
      <c r="K4" s="36"/>
      <c r="L4" s="162" t="s">
        <v>57</v>
      </c>
      <c r="M4" s="163"/>
      <c r="N4" s="163"/>
      <c r="O4" s="164" t="str">
        <f>IF(J20&lt;8,"",J20*37)</f>
        <v/>
      </c>
      <c r="P4" s="165"/>
      <c r="Q4" s="162" t="s">
        <v>57</v>
      </c>
      <c r="R4" s="163"/>
      <c r="S4" s="163"/>
      <c r="T4" s="164" t="str">
        <f>O4</f>
        <v/>
      </c>
      <c r="U4" s="165"/>
    </row>
    <row r="5" spans="1:35" ht="30" customHeight="1" thickBot="1">
      <c r="A5" s="33" t="s">
        <v>58</v>
      </c>
      <c r="B5" s="201">
        <f>計画書!N18</f>
        <v>0</v>
      </c>
      <c r="C5" s="201"/>
      <c r="D5" s="201"/>
      <c r="E5" s="8"/>
      <c r="F5" s="8"/>
      <c r="G5" s="8"/>
      <c r="H5" s="8"/>
      <c r="I5" s="8"/>
      <c r="J5" s="36"/>
      <c r="K5" s="36"/>
      <c r="L5" s="166" t="s">
        <v>59</v>
      </c>
      <c r="M5" s="167"/>
      <c r="N5" s="168" t="s">
        <v>60</v>
      </c>
      <c r="O5" s="167"/>
      <c r="P5" s="37" t="s">
        <v>61</v>
      </c>
      <c r="Q5" s="166" t="s">
        <v>59</v>
      </c>
      <c r="R5" s="167"/>
      <c r="S5" s="168" t="s">
        <v>60</v>
      </c>
      <c r="T5" s="167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IF(L8="","",IF(M8&lt;IF(Q8="","",VLOOKUP(IF(ISNA(VLOOKUP(計画書!$N$18,#REF!,2,FALSE)),"",VLOOKUP(計画書!$N$18,#REF!,2,FALSE)),#REF!,2,FALSE)),M8,VLOOKUP(IF(ISNA(VLOOKUP(計画書!$N$18,#REF!,2,FALSE)),"",VLOOKUP(計画書!$N$18,#REF!,2,FALSE)),#REF!,2,FALSE)*Q8))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計画書!$N$18,#REF!,2,FALSE)),"",VLOOKUP(計画書!$N$18,#REF!,2,FALSE)),#REF!,3,FALSE)),""),IF(S8=1,MIN(O8,VLOOKUP(IF(ISNA(VLOOKUP(計画書!$N$18,#REF!,2,FALSE)),"",VLOOKUP(計画書!$N$18,#REF!,2,FALSE)),#REF!,4,FALSE)),""))</f>
        <v/>
      </c>
      <c r="U8" s="111">
        <f t="shared" ref="U8:U19" si="1"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si="0"/>
        <v/>
      </c>
      <c r="O9" s="91"/>
      <c r="P9" s="104"/>
      <c r="Q9" s="112">
        <f>L9</f>
        <v>0</v>
      </c>
      <c r="R9" s="110" t="str">
        <f>IF(L9="","",IF(M9&lt;IF(Q9="","",VLOOKUP(IF(ISNA(VLOOKUP(計画書!$N$18,#REF!,2,FALSE)),"",VLOOKUP(計画書!$N$18,#REF!,2,FALSE)),#REF!,2,FALSE)),M9,VLOOKUP(IF(ISNA(VLOOKUP(計画書!$N$18,#REF!,2,FALSE)),"",VLOOKUP(計画書!$N$18,#REF!,2,FALSE)),#REF!,2,FALSE)*Q9))</f>
        <v/>
      </c>
      <c r="S9" s="110" t="str">
        <f t="shared" ref="S9:S19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計画書!$N$18,#REF!,2,FALSE)),"",VLOOKUP(計画書!$N$18,#REF!,2,FALSE)),#REF!,3,FALSE)),""),IF(S9=1,MIN(O9,VLOOKUP(IF(ISNA(VLOOKUP(計画書!$N$18,#REF!,2,FALSE)),"",VLOOKUP(計画書!$N$18,#REF!,2,FALSE)),#REF!,4,FALSE)),""))</f>
        <v/>
      </c>
      <c r="U9" s="114">
        <f t="shared" si="1"/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0"/>
        <v/>
      </c>
      <c r="O10" s="95"/>
      <c r="P10" s="105"/>
      <c r="Q10" s="112">
        <f t="shared" ref="Q10:Q13" si="3">L10</f>
        <v>0</v>
      </c>
      <c r="R10" s="110" t="str">
        <f>IF(L10="","",IF(M10&lt;IF(Q10="","",VLOOKUP(IF(ISNA(VLOOKUP(計画書!$N$18,#REF!,2,FALSE)),"",VLOOKUP(計画書!$N$18,#REF!,2,FALSE)),#REF!,2,FALSE)),M10,VLOOKUP(IF(ISNA(VLOOKUP(計画書!$N$18,#REF!,2,FALSE)),"",VLOOKUP(計画書!$N$18,#REF!,2,FALSE)),#REF!,2,FALSE)*Q10))</f>
        <v/>
      </c>
      <c r="S10" s="110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計画書!$N$18,#REF!,2,FALSE)),"",VLOOKUP(計画書!$N$18,#REF!,2,FALSE)),#REF!,3,FALSE)),""),IF(S10=1,MIN(O10,VLOOKUP(IF(ISNA(VLOOKUP(計画書!$N$18,#REF!,2,FALSE)),"",VLOOKUP(計画書!$N$18,#REF!,2,FALSE)),#REF!,4,FALSE)),""))</f>
        <v/>
      </c>
      <c r="U10" s="114">
        <f t="shared" si="1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0"/>
        <v/>
      </c>
      <c r="O11" s="95"/>
      <c r="P11" s="105"/>
      <c r="Q11" s="112" t="str">
        <f t="shared" si="3"/>
        <v/>
      </c>
      <c r="R11" s="110" t="str">
        <f>IF(L11="","",IF(M11&lt;IF(Q11="","",VLOOKUP(IF(ISNA(VLOOKUP(計画書!$N$18,#REF!,2,FALSE)),"",VLOOKUP(計画書!$N$18,#REF!,2,FALSE)),#REF!,2,FALSE)),M11,VLOOKUP(IF(ISNA(VLOOKUP(計画書!$N$18,#REF!,2,FALSE)),"",VLOOKUP(計画書!$N$18,#REF!,2,FALSE)),#REF!,2,FALSE)*Q11))</f>
        <v/>
      </c>
      <c r="S11" s="110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計画書!$N$18,#REF!,2,FALSE)),"",VLOOKUP(計画書!$N$18,#REF!,2,FALSE)),#REF!,3,FALSE)),""),IF(S11=1,MIN(O11,VLOOKUP(IF(ISNA(VLOOKUP(計画書!$N$18,#REF!,2,FALSE)),"",VLOOKUP(計画書!$N$18,#REF!,2,FALSE)),#REF!,4,FALSE)),""))</f>
        <v/>
      </c>
      <c r="U11" s="114">
        <f t="shared" si="1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0"/>
        <v/>
      </c>
      <c r="O12" s="95"/>
      <c r="P12" s="105"/>
      <c r="Q12" s="112">
        <f t="shared" si="3"/>
        <v>0</v>
      </c>
      <c r="R12" s="110" t="str">
        <f>IF(L12="","",IF(M12&lt;IF(Q12="","",VLOOKUP(IF(ISNA(VLOOKUP(計画書!$N$18,#REF!,2,FALSE)),"",VLOOKUP(計画書!$N$18,#REF!,2,FALSE)),#REF!,2,FALSE)),M12,VLOOKUP(IF(ISNA(VLOOKUP(計画書!$N$18,#REF!,2,FALSE)),"",VLOOKUP(計画書!$N$18,#REF!,2,FALSE)),#REF!,2,FALSE)*Q12))</f>
        <v/>
      </c>
      <c r="S12" s="110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計画書!$N$18,#REF!,2,FALSE)),"",VLOOKUP(計画書!$N$18,#REF!,2,FALSE)),#REF!,3,FALSE)),""),IF(S12=1,MIN(O12,VLOOKUP(IF(ISNA(VLOOKUP(計画書!$N$18,#REF!,2,FALSE)),"",VLOOKUP(計画書!$N$18,#REF!,2,FALSE)),#REF!,4,FALSE)),""))</f>
        <v/>
      </c>
      <c r="U12" s="114">
        <f t="shared" si="1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0"/>
        <v/>
      </c>
      <c r="O13" s="95"/>
      <c r="P13" s="105"/>
      <c r="Q13" s="112">
        <f t="shared" si="3"/>
        <v>0</v>
      </c>
      <c r="R13" s="110" t="str">
        <f>IF(L13="","",IF(M13&lt;IF(Q13="","",VLOOKUP(IF(ISNA(VLOOKUP(計画書!$N$18,#REF!,2,FALSE)),"",VLOOKUP(計画書!$N$18,#REF!,2,FALSE)),#REF!,2,FALSE)),M13,VLOOKUP(IF(ISNA(VLOOKUP(計画書!$N$18,#REF!,2,FALSE)),"",VLOOKUP(計画書!$N$18,#REF!,2,FALSE)),#REF!,2,FALSE)*Q13))</f>
        <v/>
      </c>
      <c r="S13" s="110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計画書!$N$18,#REF!,2,FALSE)),"",VLOOKUP(計画書!$N$18,#REF!,2,FALSE)),#REF!,3,FALSE)),""),IF(S13=1,MIN(O13,VLOOKUP(IF(ISNA(VLOOKUP(計画書!$N$18,#REF!,2,FALSE)),"",VLOOKUP(計画書!$N$18,#REF!,2,FALSE)),#REF!,4,FALSE)),""))</f>
        <v/>
      </c>
      <c r="U13" s="114">
        <f t="shared" si="1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IF(L14="","",IF(M14&lt;IF(Q14="","",VLOOKUP(IF(ISNA(VLOOKUP(計画書!$N$18,#REF!,2,FALSE)),"",VLOOKUP(計画書!$N$18,#REF!,2,FALSE)),#REF!,2,FALSE)),M14,VLOOKUP(IF(ISNA(VLOOKUP(計画書!$N$18,#REF!,2,FALSE)),"",VLOOKUP(計画書!$N$18,#REF!,2,FALSE)),#REF!,2,FALSE)*Q14))</f>
        <v/>
      </c>
      <c r="S14" s="110" t="str">
        <f t="shared" si="2"/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計画書!$N$18,#REF!,2,FALSE)),"",VLOOKUP(計画書!$N$18,#REF!,2,FALSE)),#REF!,3,FALSE)),""),IF(S14=1,MIN(O14,VLOOKUP(IF(ISNA(VLOOKUP(計画書!$N$18,#REF!,2,FALSE)),"",VLOOKUP(計画書!$N$18,#REF!,2,FALSE)),#REF!,4,FALSE)),""))</f>
        <v/>
      </c>
      <c r="U14" s="114">
        <f t="shared" si="1"/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4">L15</f>
        <v>0</v>
      </c>
      <c r="R15" s="110" t="str">
        <f>IF(L15="","",IF(M15&lt;IF(Q15="","",VLOOKUP(IF(ISNA(VLOOKUP(計画書!$N$18,#REF!,2,FALSE)),"",VLOOKUP(計画書!$N$18,#REF!,2,FALSE)),#REF!,2,FALSE)),M15,VLOOKUP(IF(ISNA(VLOOKUP(計画書!$N$18,#REF!,2,FALSE)),"",VLOOKUP(計画書!$N$18,#REF!,2,FALSE)),#REF!,2,FALSE)*Q15))</f>
        <v/>
      </c>
      <c r="S15" s="110" t="str">
        <f t="shared" si="2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計画書!$N$18,#REF!,2,FALSE)),"",VLOOKUP(計画書!$N$18,#REF!,2,FALSE)),#REF!,3,FALSE)),""),IF(S15=1,MIN(O15,VLOOKUP(IF(ISNA(VLOOKUP(計画書!$N$18,#REF!,2,FALSE)),"",VLOOKUP(計画書!$N$18,#REF!,2,FALSE)),#REF!,4,FALSE)),""))</f>
        <v/>
      </c>
      <c r="U15" s="114">
        <f t="shared" si="1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4"/>
        <v/>
      </c>
      <c r="R16" s="110" t="str">
        <f>IF(L16="","",IF(M16&lt;IF(Q16="","",VLOOKUP(IF(ISNA(VLOOKUP(計画書!$N$18,#REF!,2,FALSE)),"",VLOOKUP(計画書!$N$18,#REF!,2,FALSE)),#REF!,2,FALSE)),M16,VLOOKUP(IF(ISNA(VLOOKUP(計画書!$N$18,#REF!,2,FALSE)),"",VLOOKUP(計画書!$N$18,#REF!,2,FALSE)),#REF!,2,FALSE)*Q16))</f>
        <v/>
      </c>
      <c r="S16" s="110" t="str">
        <f t="shared" si="2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計画書!$N$18,#REF!,2,FALSE)),"",VLOOKUP(計画書!$N$18,#REF!,2,FALSE)),#REF!,3,FALSE)),""),IF(S16=1,MIN(O16,VLOOKUP(IF(ISNA(VLOOKUP(計画書!$N$18,#REF!,2,FALSE)),"",VLOOKUP(計画書!$N$18,#REF!,2,FALSE)),#REF!,4,FALSE)),""))</f>
        <v/>
      </c>
      <c r="U16" s="114">
        <f t="shared" si="1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4"/>
        <v>0</v>
      </c>
      <c r="R17" s="110" t="str">
        <f>IF(L17="","",IF(M17&lt;IF(Q17="","",VLOOKUP(IF(ISNA(VLOOKUP(計画書!$N$18,#REF!,2,FALSE)),"",VLOOKUP(計画書!$N$18,#REF!,2,FALSE)),#REF!,2,FALSE)),M17,VLOOKUP(IF(ISNA(VLOOKUP(計画書!$N$18,#REF!,2,FALSE)),"",VLOOKUP(計画書!$N$18,#REF!,2,FALSE)),#REF!,2,FALSE)*Q17))</f>
        <v/>
      </c>
      <c r="S17" s="110" t="str">
        <f t="shared" si="2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計画書!$N$18,#REF!,2,FALSE)),"",VLOOKUP(計画書!$N$18,#REF!,2,FALSE)),#REF!,3,FALSE)),""),IF(S17=1,MIN(O17,VLOOKUP(IF(ISNA(VLOOKUP(計画書!$N$18,#REF!,2,FALSE)),"",VLOOKUP(計画書!$N$18,#REF!,2,FALSE)),#REF!,4,FALSE)),""))</f>
        <v/>
      </c>
      <c r="U17" s="114">
        <f t="shared" si="1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4"/>
        <v>0</v>
      </c>
      <c r="R18" s="110" t="str">
        <f>IF(L18="","",IF(M18&lt;IF(Q18="","",VLOOKUP(IF(ISNA(VLOOKUP(計画書!$N$18,#REF!,2,FALSE)),"",VLOOKUP(計画書!$N$18,#REF!,2,FALSE)),#REF!,2,FALSE)),M18,VLOOKUP(IF(ISNA(VLOOKUP(計画書!$N$18,#REF!,2,FALSE)),"",VLOOKUP(計画書!$N$18,#REF!,2,FALSE)),#REF!,2,FALSE)*Q18))</f>
        <v/>
      </c>
      <c r="S18" s="110" t="str">
        <f t="shared" si="2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計画書!$N$18,#REF!,2,FALSE)),"",VLOOKUP(計画書!$N$18,#REF!,2,FALSE)),#REF!,3,FALSE)),""),IF(S18=1,MIN(O18,VLOOKUP(IF(ISNA(VLOOKUP(計画書!$N$18,#REF!,2,FALSE)),"",VLOOKUP(計画書!$N$18,#REF!,2,FALSE)),#REF!,4,FALSE)),""))</f>
        <v/>
      </c>
      <c r="U18" s="114">
        <f t="shared" si="1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4"/>
        <v>0</v>
      </c>
      <c r="R19" s="110" t="str">
        <f>IF(L19="","",IF(M19&lt;IF(Q19="","",VLOOKUP(IF(ISNA(VLOOKUP(計画書!$N$18,#REF!,2,FALSE)),"",VLOOKUP(計画書!$N$18,#REF!,2,FALSE)),#REF!,2,FALSE)),M19,VLOOKUP(IF(ISNA(VLOOKUP(計画書!$N$18,#REF!,2,FALSE)),"",VLOOKUP(計画書!$N$18,#REF!,2,FALSE)),#REF!,2,FALSE)*Q19))</f>
        <v/>
      </c>
      <c r="S19" s="110" t="str">
        <f t="shared" si="2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計画書!$N$18,#REF!,2,FALSE)),"",VLOOKUP(計画書!$N$18,#REF!,2,FALSE)),#REF!,3,FALSE)),""),IF(S19=1,MIN(O19,VLOOKUP(IF(ISNA(VLOOKUP(計画書!$N$18,#REF!,2,FALSE)),"",VLOOKUP(計画書!$N$18,#REF!,2,FALSE)),#REF!,4,FALSE)),""))</f>
        <v/>
      </c>
      <c r="U19" s="126">
        <f t="shared" si="1"/>
        <v>0</v>
      </c>
    </row>
    <row r="20" spans="1:21" ht="30" customHeight="1" thickBot="1">
      <c r="A20" s="169" t="s">
        <v>87</v>
      </c>
      <c r="B20" s="170"/>
      <c r="C20" s="170"/>
      <c r="D20" s="170"/>
      <c r="E20" s="170"/>
      <c r="F20" s="170"/>
      <c r="G20" s="170"/>
      <c r="H20" s="171"/>
      <c r="I20" s="116"/>
      <c r="J20" s="117">
        <f>TRUNC(SUM(J8:J19),-0.1)</f>
        <v>0</v>
      </c>
      <c r="K20" s="118"/>
      <c r="L20" s="119">
        <f t="shared" ref="L20:U20" si="5">SUM(L8:L19)</f>
        <v>0</v>
      </c>
      <c r="M20" s="120">
        <f t="shared" si="5"/>
        <v>0</v>
      </c>
      <c r="N20" s="120">
        <f t="shared" si="5"/>
        <v>0</v>
      </c>
      <c r="O20" s="120">
        <f t="shared" si="5"/>
        <v>0</v>
      </c>
      <c r="P20" s="121">
        <f t="shared" si="5"/>
        <v>0</v>
      </c>
      <c r="Q20" s="119">
        <f t="shared" si="5"/>
        <v>0</v>
      </c>
      <c r="R20" s="120">
        <f t="shared" si="5"/>
        <v>0</v>
      </c>
      <c r="S20" s="121">
        <f t="shared" si="5"/>
        <v>0</v>
      </c>
      <c r="T20" s="120">
        <f t="shared" si="5"/>
        <v>0</v>
      </c>
      <c r="U20" s="122">
        <f t="shared" si="5"/>
        <v>0</v>
      </c>
    </row>
    <row r="21" spans="1:21" ht="16.5" thickBot="1">
      <c r="A21" s="176" t="s">
        <v>88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77" t="s">
        <v>45</v>
      </c>
      <c r="M22" s="178"/>
      <c r="N22" s="178"/>
      <c r="O22" s="178"/>
      <c r="P22" s="115">
        <f>SUM(O4,M20,O20,P20)</f>
        <v>0</v>
      </c>
      <c r="Q22" s="177" t="s">
        <v>89</v>
      </c>
      <c r="R22" s="178"/>
      <c r="S22" s="178"/>
      <c r="T22" s="178"/>
      <c r="U22" s="115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77" t="s">
        <v>90</v>
      </c>
      <c r="R23" s="178"/>
      <c r="S23" s="178"/>
      <c r="T23" s="178"/>
      <c r="U23" s="115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79" t="s">
        <v>91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1"/>
      <c r="L25" s="179" t="s">
        <v>92</v>
      </c>
      <c r="M25" s="180"/>
      <c r="N25" s="180"/>
      <c r="O25" s="180"/>
      <c r="P25" s="180"/>
      <c r="Q25" s="180"/>
      <c r="R25" s="180"/>
      <c r="S25" s="180"/>
      <c r="T25" s="180"/>
      <c r="U25" s="181"/>
    </row>
    <row r="26" spans="1:21" ht="30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94"/>
      <c r="M26" s="195"/>
      <c r="N26" s="195"/>
      <c r="O26" s="195"/>
      <c r="P26" s="195"/>
      <c r="Q26" s="195"/>
      <c r="R26" s="195"/>
      <c r="S26" s="195"/>
      <c r="T26" s="195"/>
      <c r="U26" s="196"/>
    </row>
    <row r="27" spans="1:21" ht="30" customHeight="1">
      <c r="A27" s="194"/>
      <c r="B27" s="195"/>
      <c r="C27" s="195"/>
      <c r="D27" s="195"/>
      <c r="E27" s="195"/>
      <c r="F27" s="195"/>
      <c r="G27" s="195"/>
      <c r="H27" s="195"/>
      <c r="I27" s="195"/>
      <c r="J27" s="195"/>
      <c r="K27" s="196"/>
      <c r="L27" s="194"/>
      <c r="M27" s="195"/>
      <c r="N27" s="195"/>
      <c r="O27" s="195"/>
      <c r="P27" s="195"/>
      <c r="Q27" s="195"/>
      <c r="R27" s="195"/>
      <c r="S27" s="195"/>
      <c r="T27" s="195"/>
      <c r="U27" s="196"/>
    </row>
    <row r="28" spans="1:21" ht="30" customHeight="1">
      <c r="A28" s="194"/>
      <c r="B28" s="195"/>
      <c r="C28" s="195"/>
      <c r="D28" s="195"/>
      <c r="E28" s="195"/>
      <c r="F28" s="195"/>
      <c r="G28" s="195"/>
      <c r="H28" s="195"/>
      <c r="I28" s="195"/>
      <c r="J28" s="195"/>
      <c r="K28" s="196"/>
      <c r="L28" s="194"/>
      <c r="M28" s="195"/>
      <c r="N28" s="195"/>
      <c r="O28" s="195"/>
      <c r="P28" s="195"/>
      <c r="Q28" s="195"/>
      <c r="R28" s="195"/>
      <c r="S28" s="195"/>
      <c r="T28" s="195"/>
      <c r="U28" s="196"/>
    </row>
    <row r="29" spans="1:21" ht="30" customHeight="1">
      <c r="A29" s="194"/>
      <c r="B29" s="195"/>
      <c r="C29" s="195"/>
      <c r="D29" s="195"/>
      <c r="E29" s="195"/>
      <c r="F29" s="195"/>
      <c r="G29" s="195"/>
      <c r="H29" s="195"/>
      <c r="I29" s="195"/>
      <c r="J29" s="195"/>
      <c r="K29" s="196"/>
      <c r="L29" s="194"/>
      <c r="M29" s="195"/>
      <c r="N29" s="195"/>
      <c r="O29" s="195"/>
      <c r="P29" s="195"/>
      <c r="Q29" s="195"/>
      <c r="R29" s="195"/>
      <c r="S29" s="195"/>
      <c r="T29" s="195"/>
      <c r="U29" s="196"/>
    </row>
    <row r="30" spans="1:21" ht="30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  <c r="L30" s="194"/>
      <c r="M30" s="195"/>
      <c r="N30" s="195"/>
      <c r="O30" s="195"/>
      <c r="P30" s="195"/>
      <c r="Q30" s="195"/>
      <c r="R30" s="195"/>
      <c r="S30" s="195"/>
      <c r="T30" s="195"/>
      <c r="U30" s="196"/>
    </row>
    <row r="31" spans="1:21" ht="30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  <c r="L31" s="194"/>
      <c r="M31" s="195"/>
      <c r="N31" s="195"/>
      <c r="O31" s="195"/>
      <c r="P31" s="195"/>
      <c r="Q31" s="195"/>
      <c r="R31" s="195"/>
      <c r="S31" s="195"/>
      <c r="T31" s="195"/>
      <c r="U31" s="196"/>
    </row>
    <row r="32" spans="1:21" ht="30" customHeight="1">
      <c r="A32" s="194"/>
      <c r="B32" s="195"/>
      <c r="C32" s="195"/>
      <c r="D32" s="195"/>
      <c r="E32" s="195"/>
      <c r="F32" s="195"/>
      <c r="G32" s="195"/>
      <c r="H32" s="195"/>
      <c r="I32" s="195"/>
      <c r="J32" s="195"/>
      <c r="K32" s="196"/>
      <c r="L32" s="194"/>
      <c r="M32" s="195"/>
      <c r="N32" s="195"/>
      <c r="O32" s="195"/>
      <c r="P32" s="195"/>
      <c r="Q32" s="195"/>
      <c r="R32" s="195"/>
      <c r="S32" s="195"/>
      <c r="T32" s="195"/>
      <c r="U32" s="196"/>
    </row>
    <row r="33" spans="1:21" ht="30" customHeigh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6"/>
      <c r="L33" s="194"/>
      <c r="M33" s="195"/>
      <c r="N33" s="195"/>
      <c r="O33" s="195"/>
      <c r="P33" s="195"/>
      <c r="Q33" s="195"/>
      <c r="R33" s="195"/>
      <c r="S33" s="195"/>
      <c r="T33" s="195"/>
      <c r="U33" s="196"/>
    </row>
    <row r="34" spans="1:21" ht="30" customHeight="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196"/>
      <c r="L34" s="194"/>
      <c r="M34" s="195"/>
      <c r="N34" s="195"/>
      <c r="O34" s="195"/>
      <c r="P34" s="195"/>
      <c r="Q34" s="195"/>
      <c r="R34" s="195"/>
      <c r="S34" s="195"/>
      <c r="T34" s="195"/>
      <c r="U34" s="196"/>
    </row>
    <row r="35" spans="1:21" ht="30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  <c r="L35" s="194"/>
      <c r="M35" s="195"/>
      <c r="N35" s="195"/>
      <c r="O35" s="195"/>
      <c r="P35" s="195"/>
      <c r="Q35" s="195"/>
      <c r="R35" s="195"/>
      <c r="S35" s="195"/>
      <c r="T35" s="195"/>
      <c r="U35" s="196"/>
    </row>
    <row r="36" spans="1:21" ht="30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  <c r="L36" s="194"/>
      <c r="M36" s="195"/>
      <c r="N36" s="195"/>
      <c r="O36" s="195"/>
      <c r="P36" s="195"/>
      <c r="Q36" s="195"/>
      <c r="R36" s="195"/>
      <c r="S36" s="195"/>
      <c r="T36" s="195"/>
      <c r="U36" s="196"/>
    </row>
    <row r="37" spans="1:21" ht="30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  <c r="L37" s="194"/>
      <c r="M37" s="195"/>
      <c r="N37" s="195"/>
      <c r="O37" s="195"/>
      <c r="P37" s="195"/>
      <c r="Q37" s="195"/>
      <c r="R37" s="195"/>
      <c r="S37" s="195"/>
      <c r="T37" s="195"/>
      <c r="U37" s="196"/>
    </row>
    <row r="38" spans="1:21" ht="30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  <c r="L38" s="194"/>
      <c r="M38" s="195"/>
      <c r="N38" s="195"/>
      <c r="O38" s="195"/>
      <c r="P38" s="195"/>
      <c r="Q38" s="195"/>
      <c r="R38" s="195"/>
      <c r="S38" s="195"/>
      <c r="T38" s="195"/>
      <c r="U38" s="196"/>
    </row>
    <row r="39" spans="1:21" ht="30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  <c r="L39" s="194"/>
      <c r="M39" s="195"/>
      <c r="N39" s="195"/>
      <c r="O39" s="195"/>
      <c r="P39" s="195"/>
      <c r="Q39" s="195"/>
      <c r="R39" s="195"/>
      <c r="S39" s="195"/>
      <c r="T39" s="195"/>
      <c r="U39" s="196"/>
    </row>
    <row r="40" spans="1:21" ht="30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  <c r="L40" s="194"/>
      <c r="M40" s="195"/>
      <c r="N40" s="195"/>
      <c r="O40" s="195"/>
      <c r="P40" s="195"/>
      <c r="Q40" s="195"/>
      <c r="R40" s="195"/>
      <c r="S40" s="195"/>
      <c r="T40" s="195"/>
      <c r="U40" s="196"/>
    </row>
    <row r="41" spans="1:21" ht="30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  <c r="L41" s="194"/>
      <c r="M41" s="195"/>
      <c r="N41" s="195"/>
      <c r="O41" s="195"/>
      <c r="P41" s="195"/>
      <c r="Q41" s="195"/>
      <c r="R41" s="195"/>
      <c r="S41" s="195"/>
      <c r="T41" s="195"/>
      <c r="U41" s="196"/>
    </row>
    <row r="42" spans="1:21" ht="30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  <c r="L42" s="194"/>
      <c r="M42" s="195"/>
      <c r="N42" s="195"/>
      <c r="O42" s="195"/>
      <c r="P42" s="195"/>
      <c r="Q42" s="195"/>
      <c r="R42" s="195"/>
      <c r="S42" s="195"/>
      <c r="T42" s="195"/>
      <c r="U42" s="196"/>
    </row>
    <row r="43" spans="1:21" ht="30" customHeight="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6"/>
      <c r="L43" s="194"/>
      <c r="M43" s="195"/>
      <c r="N43" s="195"/>
      <c r="O43" s="195"/>
      <c r="P43" s="195"/>
      <c r="Q43" s="195"/>
      <c r="R43" s="195"/>
      <c r="S43" s="195"/>
      <c r="T43" s="195"/>
      <c r="U43" s="196"/>
    </row>
    <row r="44" spans="1:21" ht="30" customHeight="1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6"/>
      <c r="L44" s="194"/>
      <c r="M44" s="195"/>
      <c r="N44" s="195"/>
      <c r="O44" s="195"/>
      <c r="P44" s="195"/>
      <c r="Q44" s="195"/>
      <c r="R44" s="195"/>
      <c r="S44" s="195"/>
      <c r="T44" s="195"/>
      <c r="U44" s="196"/>
    </row>
    <row r="45" spans="1:21" ht="30" customHeight="1" thickBot="1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9"/>
      <c r="L45" s="197"/>
      <c r="M45" s="198"/>
      <c r="N45" s="198"/>
      <c r="O45" s="198"/>
      <c r="P45" s="198"/>
      <c r="Q45" s="198"/>
      <c r="R45" s="198"/>
      <c r="S45" s="198"/>
      <c r="T45" s="198"/>
      <c r="U45" s="199"/>
    </row>
    <row r="46" spans="1:21" ht="30" customHeight="1">
      <c r="A46" s="200" t="s">
        <v>93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</row>
  </sheetData>
  <sheetProtection sheet="1"/>
  <protectedRanges>
    <protectedRange sqref="A8:B19 D8:M19 O8:P19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1" priority="3">
      <formula>LEN(TRIM(A8))=0</formula>
    </cfRule>
  </conditionalFormatting>
  <conditionalFormatting sqref="D8:M19">
    <cfRule type="containsBlanks" dxfId="0" priority="1">
      <formula>LEN(TRIM(D8))=0</formula>
    </cfRule>
  </conditionalFormatting>
  <dataValidations count="2">
    <dataValidation type="list" allowBlank="1" showInputMessage="1" showErrorMessage="1" sqref="K8:K19" xr:uid="{00000000-0002-0000-0500-000000000000}">
      <formula1>"有,無"</formula1>
    </dataValidation>
    <dataValidation type="list" allowBlank="1" showInputMessage="1" showErrorMessage="1" sqref="I8:I19" xr:uid="{00000000-0002-0000-05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A9BAE-1695-4A60-9FEB-F7CCC22205F3}">
  <sheetPr>
    <tabColor theme="0" tint="-0.499984740745262"/>
    <pageSetUpPr fitToPage="1"/>
  </sheetPr>
  <dimension ref="A1:N25"/>
  <sheetViews>
    <sheetView view="pageBreakPreview" zoomScaleSheetLayoutView="100" workbookViewId="0">
      <selection activeCell="K7" sqref="K7"/>
    </sheetView>
  </sheetViews>
  <sheetFormatPr defaultColWidth="9" defaultRowHeight="18.75"/>
  <cols>
    <col min="1" max="1" width="9" style="16" bestFit="1" customWidth="1"/>
    <col min="2" max="2" width="25.375" style="16" bestFit="1" customWidth="1"/>
    <col min="3" max="3" width="5.25" style="83" bestFit="1" customWidth="1"/>
    <col min="4" max="4" width="7.375" style="16" bestFit="1" customWidth="1"/>
    <col min="5" max="6" width="7.125" style="16" bestFit="1" customWidth="1"/>
    <col min="7" max="9" width="6" style="16" bestFit="1" customWidth="1"/>
    <col min="10" max="10" width="13" style="16" bestFit="1" customWidth="1"/>
    <col min="11" max="16384" width="9" style="16"/>
  </cols>
  <sheetData>
    <row r="1" spans="1:14">
      <c r="A1" s="202" t="s">
        <v>96</v>
      </c>
      <c r="B1" s="202" t="s">
        <v>97</v>
      </c>
      <c r="C1" s="202" t="s">
        <v>98</v>
      </c>
      <c r="D1" s="202" t="s">
        <v>99</v>
      </c>
      <c r="E1" s="203" t="s">
        <v>100</v>
      </c>
      <c r="F1" s="203"/>
      <c r="G1" s="203" t="s">
        <v>101</v>
      </c>
      <c r="H1" s="203"/>
      <c r="I1" s="203"/>
      <c r="J1" s="128" t="s">
        <v>102</v>
      </c>
    </row>
    <row r="2" spans="1:14">
      <c r="A2" s="202"/>
      <c r="B2" s="202"/>
      <c r="C2" s="202"/>
      <c r="D2" s="202"/>
      <c r="E2" s="128" t="s">
        <v>102</v>
      </c>
      <c r="F2" s="128" t="s">
        <v>103</v>
      </c>
      <c r="G2" s="128" t="s">
        <v>87</v>
      </c>
      <c r="H2" s="128" t="s">
        <v>79</v>
      </c>
      <c r="I2" s="128" t="s">
        <v>104</v>
      </c>
      <c r="J2" s="128" t="s">
        <v>105</v>
      </c>
    </row>
    <row r="3" spans="1:14">
      <c r="A3" s="202" t="s">
        <v>106</v>
      </c>
      <c r="B3" s="76" t="s">
        <v>107</v>
      </c>
      <c r="C3" s="128" t="s">
        <v>108</v>
      </c>
      <c r="D3" s="77">
        <v>7900</v>
      </c>
      <c r="E3" s="77">
        <v>14800</v>
      </c>
      <c r="F3" s="77">
        <v>13300</v>
      </c>
      <c r="G3" s="77">
        <f t="shared" ref="G3:G25" si="0">H3+I3</f>
        <v>3000</v>
      </c>
      <c r="H3" s="77">
        <v>2000</v>
      </c>
      <c r="I3" s="77">
        <v>1000</v>
      </c>
      <c r="J3" s="128" t="s">
        <v>109</v>
      </c>
      <c r="K3" s="78"/>
      <c r="L3" s="79"/>
      <c r="M3" s="80"/>
      <c r="N3" s="79"/>
    </row>
    <row r="4" spans="1:14">
      <c r="A4" s="202"/>
      <c r="B4" s="76" t="s">
        <v>110</v>
      </c>
      <c r="C4" s="128" t="s">
        <v>111</v>
      </c>
      <c r="D4" s="77">
        <v>9800</v>
      </c>
      <c r="E4" s="77">
        <v>14800</v>
      </c>
      <c r="F4" s="77">
        <v>13300</v>
      </c>
      <c r="G4" s="77">
        <f t="shared" si="0"/>
        <v>3000</v>
      </c>
      <c r="H4" s="77">
        <v>2000</v>
      </c>
      <c r="I4" s="77">
        <v>1000</v>
      </c>
      <c r="J4" s="128" t="s">
        <v>112</v>
      </c>
      <c r="K4" s="78"/>
      <c r="L4" s="79"/>
      <c r="M4" s="80"/>
      <c r="N4" s="79"/>
    </row>
    <row r="5" spans="1:14">
      <c r="A5" s="202"/>
      <c r="B5" s="76" t="s">
        <v>113</v>
      </c>
      <c r="C5" s="128" t="s">
        <v>114</v>
      </c>
      <c r="D5" s="77">
        <v>8800</v>
      </c>
      <c r="E5" s="77">
        <v>14800</v>
      </c>
      <c r="F5" s="77">
        <v>13300</v>
      </c>
      <c r="G5" s="77">
        <f t="shared" si="0"/>
        <v>3000</v>
      </c>
      <c r="H5" s="77">
        <v>2000</v>
      </c>
      <c r="I5" s="77">
        <v>1000</v>
      </c>
      <c r="J5" s="128" t="s">
        <v>115</v>
      </c>
      <c r="K5" s="78"/>
      <c r="L5" s="79"/>
      <c r="M5" s="80"/>
      <c r="N5" s="79"/>
    </row>
    <row r="6" spans="1:14">
      <c r="A6" s="202"/>
      <c r="B6" s="76" t="s">
        <v>116</v>
      </c>
      <c r="C6" s="128" t="s">
        <v>117</v>
      </c>
      <c r="D6" s="77">
        <v>11400</v>
      </c>
      <c r="E6" s="77">
        <v>14800</v>
      </c>
      <c r="F6" s="77">
        <v>13300</v>
      </c>
      <c r="G6" s="77">
        <f t="shared" si="0"/>
        <v>3000</v>
      </c>
      <c r="H6" s="77">
        <v>2000</v>
      </c>
      <c r="I6" s="77">
        <v>1000</v>
      </c>
      <c r="J6" s="128" t="s">
        <v>118</v>
      </c>
      <c r="K6" s="78"/>
      <c r="L6" s="79"/>
      <c r="M6" s="80"/>
      <c r="N6" s="79"/>
    </row>
    <row r="7" spans="1:14">
      <c r="A7" s="202"/>
      <c r="B7" s="76" t="s">
        <v>119</v>
      </c>
      <c r="C7" s="128" t="s">
        <v>111</v>
      </c>
      <c r="D7" s="77">
        <v>9800</v>
      </c>
      <c r="E7" s="77">
        <v>14800</v>
      </c>
      <c r="F7" s="77">
        <v>13300</v>
      </c>
      <c r="G7" s="77">
        <f t="shared" si="0"/>
        <v>3000</v>
      </c>
      <c r="H7" s="77">
        <v>2000</v>
      </c>
      <c r="I7" s="77">
        <v>1000</v>
      </c>
      <c r="J7" s="128" t="s">
        <v>120</v>
      </c>
      <c r="K7" s="78"/>
      <c r="L7" s="79"/>
      <c r="M7" s="80"/>
      <c r="N7" s="79"/>
    </row>
    <row r="8" spans="1:14">
      <c r="A8" s="202"/>
      <c r="B8" s="76" t="s">
        <v>121</v>
      </c>
      <c r="C8" s="128" t="s">
        <v>114</v>
      </c>
      <c r="D8" s="77">
        <v>8800</v>
      </c>
      <c r="E8" s="77">
        <v>14800</v>
      </c>
      <c r="F8" s="77">
        <v>13300</v>
      </c>
      <c r="G8" s="77">
        <f t="shared" si="0"/>
        <v>3000</v>
      </c>
      <c r="H8" s="77">
        <v>2000</v>
      </c>
      <c r="I8" s="77">
        <v>1000</v>
      </c>
      <c r="J8" s="128" t="s">
        <v>122</v>
      </c>
      <c r="K8" s="78"/>
      <c r="L8" s="79"/>
      <c r="M8" s="80"/>
      <c r="N8" s="79"/>
    </row>
    <row r="9" spans="1:14">
      <c r="A9" s="204" t="s">
        <v>123</v>
      </c>
      <c r="B9" s="81" t="s">
        <v>124</v>
      </c>
      <c r="C9" s="129" t="s">
        <v>125</v>
      </c>
      <c r="D9" s="82">
        <v>6100</v>
      </c>
      <c r="E9" s="82">
        <v>13100</v>
      </c>
      <c r="F9" s="82">
        <v>11800</v>
      </c>
      <c r="G9" s="77">
        <f t="shared" si="0"/>
        <v>2600</v>
      </c>
      <c r="H9" s="82">
        <v>1700</v>
      </c>
      <c r="I9" s="82">
        <v>900</v>
      </c>
      <c r="J9" s="128" t="s">
        <v>126</v>
      </c>
      <c r="K9" s="78"/>
      <c r="L9" s="79"/>
      <c r="M9" s="80"/>
      <c r="N9" s="79"/>
    </row>
    <row r="10" spans="1:14">
      <c r="A10" s="204"/>
      <c r="B10" s="81" t="s">
        <v>127</v>
      </c>
      <c r="C10" s="129" t="s">
        <v>128</v>
      </c>
      <c r="D10" s="82">
        <v>7000</v>
      </c>
      <c r="E10" s="82">
        <v>13100</v>
      </c>
      <c r="F10" s="82">
        <v>11800</v>
      </c>
      <c r="G10" s="77">
        <f t="shared" si="0"/>
        <v>2600</v>
      </c>
      <c r="H10" s="82">
        <v>1700</v>
      </c>
      <c r="I10" s="82">
        <v>900</v>
      </c>
      <c r="J10" s="128" t="s">
        <v>129</v>
      </c>
      <c r="K10" s="78"/>
      <c r="L10" s="79"/>
      <c r="M10" s="80"/>
      <c r="N10" s="79"/>
    </row>
    <row r="11" spans="1:14">
      <c r="A11" s="204"/>
      <c r="B11" s="81" t="s">
        <v>130</v>
      </c>
      <c r="C11" s="129" t="s">
        <v>128</v>
      </c>
      <c r="D11" s="82">
        <v>7000</v>
      </c>
      <c r="E11" s="82">
        <v>13100</v>
      </c>
      <c r="F11" s="82">
        <v>11800</v>
      </c>
      <c r="G11" s="77">
        <f t="shared" si="0"/>
        <v>2600</v>
      </c>
      <c r="H11" s="82">
        <v>1700</v>
      </c>
      <c r="I11" s="82">
        <v>900</v>
      </c>
      <c r="J11" s="128" t="s">
        <v>131</v>
      </c>
      <c r="K11" s="78"/>
      <c r="L11" s="79"/>
      <c r="M11" s="80"/>
      <c r="N11" s="79"/>
    </row>
    <row r="12" spans="1:14">
      <c r="A12" s="204"/>
      <c r="B12" s="81" t="s">
        <v>132</v>
      </c>
      <c r="C12" s="129" t="s">
        <v>128</v>
      </c>
      <c r="D12" s="82">
        <v>7000</v>
      </c>
      <c r="E12" s="82">
        <v>13100</v>
      </c>
      <c r="F12" s="82">
        <v>11800</v>
      </c>
      <c r="G12" s="77">
        <f t="shared" si="0"/>
        <v>2600</v>
      </c>
      <c r="H12" s="82">
        <v>1700</v>
      </c>
      <c r="I12" s="82">
        <v>900</v>
      </c>
      <c r="J12" s="128" t="s">
        <v>133</v>
      </c>
      <c r="K12" s="78"/>
      <c r="L12" s="79"/>
      <c r="M12" s="80"/>
      <c r="N12" s="79"/>
    </row>
    <row r="13" spans="1:14">
      <c r="A13" s="204"/>
      <c r="B13" s="81" t="s">
        <v>134</v>
      </c>
      <c r="C13" s="129" t="s">
        <v>125</v>
      </c>
      <c r="D13" s="82">
        <v>6100</v>
      </c>
      <c r="E13" s="82">
        <v>13100</v>
      </c>
      <c r="F13" s="82">
        <v>11800</v>
      </c>
      <c r="G13" s="77">
        <f t="shared" si="0"/>
        <v>2600</v>
      </c>
      <c r="H13" s="82">
        <v>1700</v>
      </c>
      <c r="I13" s="82">
        <v>900</v>
      </c>
      <c r="J13" s="128" t="s">
        <v>135</v>
      </c>
      <c r="K13" s="78"/>
      <c r="L13" s="79"/>
      <c r="M13" s="80"/>
      <c r="N13" s="79"/>
    </row>
    <row r="14" spans="1:14">
      <c r="A14" s="204"/>
      <c r="B14" s="81" t="s">
        <v>136</v>
      </c>
      <c r="C14" s="129" t="s">
        <v>128</v>
      </c>
      <c r="D14" s="82">
        <v>7000</v>
      </c>
      <c r="E14" s="82">
        <v>13100</v>
      </c>
      <c r="F14" s="82">
        <v>11800</v>
      </c>
      <c r="G14" s="77">
        <f t="shared" si="0"/>
        <v>2600</v>
      </c>
      <c r="H14" s="82">
        <v>1700</v>
      </c>
      <c r="I14" s="82">
        <v>900</v>
      </c>
      <c r="J14" s="128" t="s">
        <v>137</v>
      </c>
      <c r="K14" s="78"/>
      <c r="L14" s="79"/>
      <c r="M14" s="80"/>
      <c r="N14" s="79"/>
    </row>
    <row r="15" spans="1:14">
      <c r="A15" s="204"/>
      <c r="B15" s="81" t="s">
        <v>138</v>
      </c>
      <c r="C15" s="129" t="s">
        <v>125</v>
      </c>
      <c r="D15" s="82">
        <v>6100</v>
      </c>
      <c r="E15" s="82">
        <v>13100</v>
      </c>
      <c r="F15" s="82">
        <v>11800</v>
      </c>
      <c r="G15" s="77">
        <f t="shared" si="0"/>
        <v>2600</v>
      </c>
      <c r="H15" s="82">
        <v>1700</v>
      </c>
      <c r="I15" s="82">
        <v>900</v>
      </c>
      <c r="J15" s="84" t="s">
        <v>86</v>
      </c>
      <c r="K15" s="78"/>
      <c r="L15" s="79"/>
      <c r="M15" s="80"/>
      <c r="N15" s="79"/>
    </row>
    <row r="16" spans="1:14">
      <c r="A16" s="205" t="s">
        <v>139</v>
      </c>
      <c r="B16" s="76" t="s">
        <v>140</v>
      </c>
      <c r="C16" s="128" t="s">
        <v>141</v>
      </c>
      <c r="D16" s="77">
        <v>5200</v>
      </c>
      <c r="E16" s="77">
        <v>10900</v>
      </c>
      <c r="F16" s="77">
        <v>9800</v>
      </c>
      <c r="G16" s="77">
        <f t="shared" si="0"/>
        <v>2200</v>
      </c>
      <c r="H16" s="77">
        <v>1500</v>
      </c>
      <c r="I16" s="77">
        <v>700</v>
      </c>
      <c r="K16" s="78"/>
      <c r="L16" s="79"/>
      <c r="M16" s="80"/>
      <c r="N16" s="79"/>
    </row>
    <row r="17" spans="1:14">
      <c r="A17" s="202"/>
      <c r="B17" s="76" t="s">
        <v>142</v>
      </c>
      <c r="C17" s="128" t="s">
        <v>141</v>
      </c>
      <c r="D17" s="77">
        <v>5200</v>
      </c>
      <c r="E17" s="77">
        <v>10900</v>
      </c>
      <c r="F17" s="77">
        <v>9800</v>
      </c>
      <c r="G17" s="77">
        <f t="shared" si="0"/>
        <v>2200</v>
      </c>
      <c r="H17" s="77">
        <v>1500</v>
      </c>
      <c r="I17" s="77">
        <v>700</v>
      </c>
      <c r="K17" s="78"/>
      <c r="L17" s="79"/>
      <c r="M17" s="80"/>
      <c r="N17" s="79"/>
    </row>
    <row r="18" spans="1:14">
      <c r="A18" s="202"/>
      <c r="B18" s="76" t="s">
        <v>26</v>
      </c>
      <c r="C18" s="128" t="s">
        <v>141</v>
      </c>
      <c r="D18" s="77">
        <v>5200</v>
      </c>
      <c r="E18" s="77">
        <v>10900</v>
      </c>
      <c r="F18" s="77">
        <v>9800</v>
      </c>
      <c r="G18" s="77">
        <f t="shared" si="0"/>
        <v>2200</v>
      </c>
      <c r="H18" s="77">
        <v>1500</v>
      </c>
      <c r="I18" s="77">
        <v>700</v>
      </c>
      <c r="K18" s="78"/>
      <c r="L18" s="79"/>
      <c r="M18" s="80"/>
      <c r="N18" s="79"/>
    </row>
    <row r="19" spans="1:14">
      <c r="A19" s="202"/>
      <c r="B19" s="76" t="s">
        <v>143</v>
      </c>
      <c r="C19" s="128" t="s">
        <v>141</v>
      </c>
      <c r="D19" s="77">
        <v>5200</v>
      </c>
      <c r="E19" s="77">
        <v>10900</v>
      </c>
      <c r="F19" s="77">
        <v>9800</v>
      </c>
      <c r="G19" s="77">
        <f t="shared" si="0"/>
        <v>2200</v>
      </c>
      <c r="H19" s="77">
        <v>1500</v>
      </c>
      <c r="I19" s="77">
        <v>700</v>
      </c>
      <c r="K19" s="78"/>
      <c r="L19" s="79"/>
      <c r="M19" s="80"/>
      <c r="N19" s="79"/>
    </row>
    <row r="20" spans="1:14">
      <c r="A20" s="202"/>
      <c r="B20" s="76" t="s">
        <v>144</v>
      </c>
      <c r="C20" s="128" t="s">
        <v>145</v>
      </c>
      <c r="D20" s="77">
        <v>4600</v>
      </c>
      <c r="E20" s="77">
        <v>10900</v>
      </c>
      <c r="F20" s="77">
        <v>9800</v>
      </c>
      <c r="G20" s="77">
        <f t="shared" si="0"/>
        <v>2200</v>
      </c>
      <c r="H20" s="77">
        <v>1500</v>
      </c>
      <c r="I20" s="77">
        <v>700</v>
      </c>
      <c r="K20" s="78"/>
      <c r="L20" s="79"/>
      <c r="M20" s="80"/>
      <c r="N20" s="79"/>
    </row>
    <row r="21" spans="1:14">
      <c r="A21" s="202"/>
      <c r="B21" s="76" t="s">
        <v>146</v>
      </c>
      <c r="C21" s="128" t="s">
        <v>145</v>
      </c>
      <c r="D21" s="77">
        <v>4600</v>
      </c>
      <c r="E21" s="77">
        <v>10900</v>
      </c>
      <c r="F21" s="77">
        <v>9800</v>
      </c>
      <c r="G21" s="77">
        <f t="shared" si="0"/>
        <v>2200</v>
      </c>
      <c r="H21" s="77">
        <v>1500</v>
      </c>
      <c r="I21" s="77">
        <v>700</v>
      </c>
      <c r="K21" s="78"/>
      <c r="L21" s="79"/>
      <c r="M21" s="80"/>
      <c r="N21" s="79"/>
    </row>
    <row r="22" spans="1:14">
      <c r="A22" s="204" t="s">
        <v>147</v>
      </c>
      <c r="B22" s="81" t="s">
        <v>148</v>
      </c>
      <c r="C22" s="129" t="s">
        <v>149</v>
      </c>
      <c r="D22" s="82">
        <v>3600</v>
      </c>
      <c r="E22" s="82">
        <v>8700</v>
      </c>
      <c r="F22" s="82">
        <v>7800</v>
      </c>
      <c r="G22" s="77">
        <f t="shared" si="0"/>
        <v>1700</v>
      </c>
      <c r="H22" s="82">
        <v>1100</v>
      </c>
      <c r="I22" s="82">
        <v>600</v>
      </c>
      <c r="K22" s="78"/>
      <c r="L22" s="79"/>
      <c r="M22" s="80"/>
      <c r="N22" s="79"/>
    </row>
    <row r="23" spans="1:14">
      <c r="A23" s="204"/>
      <c r="B23" s="81" t="s">
        <v>150</v>
      </c>
      <c r="C23" s="129" t="s">
        <v>149</v>
      </c>
      <c r="D23" s="82">
        <v>3600</v>
      </c>
      <c r="E23" s="82">
        <v>8700</v>
      </c>
      <c r="F23" s="82">
        <v>7800</v>
      </c>
      <c r="G23" s="77">
        <f t="shared" si="0"/>
        <v>1700</v>
      </c>
      <c r="H23" s="82">
        <v>1100</v>
      </c>
      <c r="I23" s="82">
        <v>600</v>
      </c>
      <c r="K23" s="78"/>
      <c r="L23" s="79"/>
      <c r="M23" s="80"/>
      <c r="N23" s="79"/>
    </row>
    <row r="24" spans="1:14">
      <c r="A24" s="204"/>
      <c r="B24" s="81" t="s">
        <v>151</v>
      </c>
      <c r="C24" s="129" t="s">
        <v>152</v>
      </c>
      <c r="D24" s="82">
        <v>2600</v>
      </c>
      <c r="E24" s="82">
        <v>8700</v>
      </c>
      <c r="F24" s="82">
        <v>7800</v>
      </c>
      <c r="G24" s="77">
        <f t="shared" si="0"/>
        <v>1700</v>
      </c>
      <c r="H24" s="82">
        <v>1100</v>
      </c>
      <c r="I24" s="82">
        <v>600</v>
      </c>
      <c r="K24" s="78"/>
      <c r="L24" s="79"/>
      <c r="M24" s="80"/>
      <c r="N24" s="79"/>
    </row>
    <row r="25" spans="1:14">
      <c r="A25" s="204"/>
      <c r="B25" s="81" t="s">
        <v>153</v>
      </c>
      <c r="C25" s="129" t="s">
        <v>154</v>
      </c>
      <c r="D25" s="82">
        <v>1600</v>
      </c>
      <c r="E25" s="82">
        <v>8700</v>
      </c>
      <c r="F25" s="82">
        <v>7800</v>
      </c>
      <c r="G25" s="77">
        <f t="shared" si="0"/>
        <v>1700</v>
      </c>
      <c r="H25" s="82">
        <v>1100</v>
      </c>
      <c r="I25" s="82">
        <v>600</v>
      </c>
      <c r="K25" s="78"/>
      <c r="L25" s="79"/>
      <c r="M25" s="80"/>
      <c r="N25" s="79"/>
    </row>
  </sheetData>
  <sheetProtection sheet="1" selectLockedCells="1" selectUnlockedCells="1"/>
  <mergeCells count="10">
    <mergeCell ref="A3:A8"/>
    <mergeCell ref="A9:A15"/>
    <mergeCell ref="A16:A21"/>
    <mergeCell ref="A22:A25"/>
    <mergeCell ref="A1:A2"/>
    <mergeCell ref="B1:B2"/>
    <mergeCell ref="C1:C2"/>
    <mergeCell ref="D1:D2"/>
    <mergeCell ref="E1:F1"/>
    <mergeCell ref="G1:I1"/>
  </mergeCells>
  <phoneticPr fontId="5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2024-09-06T07:27:27Z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