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9"/>
  <workbookPr/>
  <mc:AlternateContent xmlns:mc="http://schemas.openxmlformats.org/markup-compatibility/2006">
    <mc:Choice Requires="x15">
      <x15ac:absPath xmlns:x15ac="http://schemas.microsoft.com/office/spreadsheetml/2010/11/ac" url="C:\Users\user\Desktop\様式作成\【受入】R6様式\"/>
    </mc:Choice>
  </mc:AlternateContent>
  <xr:revisionPtr revIDLastSave="0" documentId="13_ncr:1_{1402EB13-06E3-41EC-8AE7-37402AD4F923}" xr6:coauthVersionLast="47" xr6:coauthVersionMax="47" xr10:uidLastSave="{00000000-0000-0000-0000-000000000000}"/>
  <bookViews>
    <workbookView xWindow="0" yWindow="0" windowWidth="28800" windowHeight="12135" tabRatio="843" xr2:uid="{00000000-000D-0000-FFFF-FFFF00000000}"/>
  </bookViews>
  <sheets>
    <sheet name="＜見本＞報告書" sheetId="20" r:id="rId1"/>
    <sheet name="＜見本＞旅行行程表及び諸謝金等積算書" sheetId="21" r:id="rId2"/>
    <sheet name="報告書" sheetId="13" r:id="rId3"/>
    <sheet name="A" sheetId="14" r:id="rId4"/>
    <sheet name="B" sheetId="22" r:id="rId5"/>
    <sheet name="Ｃ" sheetId="23" r:id="rId6"/>
    <sheet name="確約書" sheetId="24" r:id="rId7"/>
    <sheet name="(参考)諸謝金・宿泊料" sheetId="25" r:id="rId8"/>
  </sheets>
  <definedNames>
    <definedName name="_xlnm.Print_Area" localSheetId="0">'＜見本＞報告書'!$A$1:$AI$42</definedName>
    <definedName name="_xlnm.Print_Area" localSheetId="1">'＜見本＞旅行行程表及び諸謝金等積算書'!$A$1:$U$29</definedName>
    <definedName name="_xlnm.Print_Area" localSheetId="3">A!$A$1:$U$46</definedName>
    <definedName name="_xlnm.Print_Area" localSheetId="4">B!$A$1:$U$46</definedName>
    <definedName name="_xlnm.Print_Area" localSheetId="5">'Ｃ'!$A$1:$U$46</definedName>
    <definedName name="_xlnm.Print_Area" localSheetId="2">報告書!$A$1:$AI$42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25" l="1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4" i="25"/>
  <c r="G3" i="25"/>
  <c r="U13" i="24" l="1"/>
  <c r="U11" i="24"/>
  <c r="U8" i="14" l="1"/>
  <c r="V11" i="13" l="1"/>
  <c r="V12" i="13"/>
  <c r="V12" i="20"/>
  <c r="V11" i="20"/>
  <c r="R9" i="23" l="1"/>
  <c r="R10" i="23"/>
  <c r="R11" i="23"/>
  <c r="R12" i="23"/>
  <c r="R13" i="23"/>
  <c r="R14" i="23"/>
  <c r="R15" i="23"/>
  <c r="R16" i="23"/>
  <c r="R17" i="23"/>
  <c r="R18" i="23"/>
  <c r="R19" i="23"/>
  <c r="R8" i="23"/>
  <c r="B5" i="23"/>
  <c r="B4" i="23"/>
  <c r="R15" i="22"/>
  <c r="R16" i="22"/>
  <c r="R17" i="22"/>
  <c r="R18" i="22"/>
  <c r="R19" i="22"/>
  <c r="R9" i="22"/>
  <c r="R10" i="22"/>
  <c r="R11" i="22"/>
  <c r="R12" i="22"/>
  <c r="R13" i="22"/>
  <c r="R14" i="22"/>
  <c r="R8" i="22"/>
  <c r="B5" i="22"/>
  <c r="B4" i="22"/>
  <c r="P20" i="23"/>
  <c r="O20" i="23"/>
  <c r="M20" i="23"/>
  <c r="L20" i="23"/>
  <c r="J20" i="23"/>
  <c r="O4" i="23" s="1"/>
  <c r="U19" i="23"/>
  <c r="Q19" i="23"/>
  <c r="N19" i="23"/>
  <c r="S19" i="23" s="1"/>
  <c r="T19" i="23" s="1"/>
  <c r="U18" i="23"/>
  <c r="Q18" i="23"/>
  <c r="N18" i="23"/>
  <c r="S18" i="23" s="1"/>
  <c r="T18" i="23" s="1"/>
  <c r="U17" i="23"/>
  <c r="Q17" i="23"/>
  <c r="N17" i="23"/>
  <c r="S17" i="23" s="1"/>
  <c r="T17" i="23" s="1"/>
  <c r="U16" i="23"/>
  <c r="Q16" i="23"/>
  <c r="N16" i="23"/>
  <c r="S16" i="23" s="1"/>
  <c r="T16" i="23" s="1"/>
  <c r="U15" i="23"/>
  <c r="Q15" i="23"/>
  <c r="N15" i="23"/>
  <c r="S15" i="23" s="1"/>
  <c r="T15" i="23" s="1"/>
  <c r="U14" i="23"/>
  <c r="Q14" i="23"/>
  <c r="N14" i="23"/>
  <c r="S14" i="23" s="1"/>
  <c r="T14" i="23" s="1"/>
  <c r="U13" i="23"/>
  <c r="Q13" i="23"/>
  <c r="N13" i="23"/>
  <c r="S13" i="23" s="1"/>
  <c r="T13" i="23" s="1"/>
  <c r="U12" i="23"/>
  <c r="Q12" i="23"/>
  <c r="N12" i="23"/>
  <c r="S12" i="23" s="1"/>
  <c r="T12" i="23" s="1"/>
  <c r="U11" i="23"/>
  <c r="Q11" i="23"/>
  <c r="N11" i="23"/>
  <c r="S11" i="23" s="1"/>
  <c r="T11" i="23" s="1"/>
  <c r="U10" i="23"/>
  <c r="Q10" i="23"/>
  <c r="N10" i="23"/>
  <c r="S10" i="23" s="1"/>
  <c r="T10" i="23" s="1"/>
  <c r="U9" i="23"/>
  <c r="Q9" i="23"/>
  <c r="N9" i="23"/>
  <c r="S9" i="23" s="1"/>
  <c r="T9" i="23" s="1"/>
  <c r="U8" i="23"/>
  <c r="Q8" i="23"/>
  <c r="Q20" i="23" s="1"/>
  <c r="N8" i="23"/>
  <c r="S8" i="23" s="1"/>
  <c r="T8" i="23" s="1"/>
  <c r="P20" i="22"/>
  <c r="O20" i="22"/>
  <c r="M20" i="22"/>
  <c r="L20" i="22"/>
  <c r="J20" i="22"/>
  <c r="O4" i="22" s="1"/>
  <c r="U19" i="22"/>
  <c r="Q19" i="22"/>
  <c r="N19" i="22"/>
  <c r="S19" i="22" s="1"/>
  <c r="T19" i="22" s="1"/>
  <c r="U18" i="22"/>
  <c r="Q18" i="22"/>
  <c r="N18" i="22"/>
  <c r="S18" i="22" s="1"/>
  <c r="T18" i="22" s="1"/>
  <c r="U17" i="22"/>
  <c r="Q17" i="22"/>
  <c r="N17" i="22"/>
  <c r="S17" i="22" s="1"/>
  <c r="T17" i="22" s="1"/>
  <c r="U16" i="22"/>
  <c r="Q16" i="22"/>
  <c r="N16" i="22"/>
  <c r="S16" i="22" s="1"/>
  <c r="T16" i="22" s="1"/>
  <c r="U15" i="22"/>
  <c r="Q15" i="22"/>
  <c r="N15" i="22"/>
  <c r="S15" i="22" s="1"/>
  <c r="T15" i="22" s="1"/>
  <c r="U14" i="22"/>
  <c r="Q14" i="22"/>
  <c r="N14" i="22"/>
  <c r="S14" i="22" s="1"/>
  <c r="T14" i="22" s="1"/>
  <c r="U13" i="22"/>
  <c r="Q13" i="22"/>
  <c r="N13" i="22"/>
  <c r="S13" i="22" s="1"/>
  <c r="T13" i="22" s="1"/>
  <c r="U12" i="22"/>
  <c r="Q12" i="22"/>
  <c r="N12" i="22"/>
  <c r="S12" i="22" s="1"/>
  <c r="T12" i="22" s="1"/>
  <c r="U11" i="22"/>
  <c r="Q11" i="22"/>
  <c r="N11" i="22"/>
  <c r="S11" i="22" s="1"/>
  <c r="T11" i="22" s="1"/>
  <c r="U10" i="22"/>
  <c r="Q10" i="22"/>
  <c r="N10" i="22"/>
  <c r="S10" i="22" s="1"/>
  <c r="T10" i="22" s="1"/>
  <c r="U9" i="22"/>
  <c r="Q9" i="22"/>
  <c r="N9" i="22"/>
  <c r="S9" i="22" s="1"/>
  <c r="T9" i="22" s="1"/>
  <c r="U8" i="22"/>
  <c r="Q8" i="22"/>
  <c r="N8" i="22"/>
  <c r="N20" i="22" s="1"/>
  <c r="U20" i="23" l="1"/>
  <c r="R20" i="23"/>
  <c r="P22" i="22"/>
  <c r="T4" i="22"/>
  <c r="Q20" i="22"/>
  <c r="U20" i="22"/>
  <c r="R20" i="22"/>
  <c r="T4" i="23"/>
  <c r="P22" i="23"/>
  <c r="S20" i="23"/>
  <c r="N20" i="23"/>
  <c r="T20" i="23"/>
  <c r="S8" i="22"/>
  <c r="T8" i="22" s="1"/>
  <c r="U13" i="14"/>
  <c r="R13" i="14"/>
  <c r="Q13" i="14"/>
  <c r="N13" i="14"/>
  <c r="S13" i="14" s="1"/>
  <c r="T13" i="14" s="1"/>
  <c r="U12" i="14"/>
  <c r="R12" i="14"/>
  <c r="Q12" i="14"/>
  <c r="N12" i="14"/>
  <c r="S12" i="14" s="1"/>
  <c r="T12" i="14" s="1"/>
  <c r="U11" i="14"/>
  <c r="R11" i="14"/>
  <c r="Q11" i="14"/>
  <c r="N11" i="14"/>
  <c r="S11" i="14" s="1"/>
  <c r="T11" i="14" s="1"/>
  <c r="U10" i="14"/>
  <c r="R10" i="14"/>
  <c r="Q10" i="14"/>
  <c r="N10" i="14"/>
  <c r="S10" i="14" s="1"/>
  <c r="T10" i="14" s="1"/>
  <c r="U9" i="14"/>
  <c r="R9" i="14"/>
  <c r="Q9" i="14"/>
  <c r="N9" i="14"/>
  <c r="S9" i="14" s="1"/>
  <c r="T9" i="14" s="1"/>
  <c r="Q14" i="14"/>
  <c r="Q8" i="14"/>
  <c r="R8" i="14"/>
  <c r="B5" i="21"/>
  <c r="U22" i="23" l="1"/>
  <c r="U23" i="23" s="1"/>
  <c r="S20" i="22"/>
  <c r="T20" i="22"/>
  <c r="U22" i="22" s="1"/>
  <c r="U23" i="22" s="1"/>
  <c r="P12" i="21"/>
  <c r="O12" i="21"/>
  <c r="M12" i="21"/>
  <c r="M37" i="20" s="1"/>
  <c r="J12" i="21"/>
  <c r="O4" i="21" s="1"/>
  <c r="L12" i="21"/>
  <c r="U11" i="21"/>
  <c r="R11" i="21"/>
  <c r="Q11" i="21"/>
  <c r="N11" i="21"/>
  <c r="S11" i="21" s="1"/>
  <c r="T11" i="21" s="1"/>
  <c r="U10" i="21"/>
  <c r="Q10" i="21"/>
  <c r="R10" i="21" s="1"/>
  <c r="N10" i="21"/>
  <c r="S10" i="21" s="1"/>
  <c r="T10" i="21" s="1"/>
  <c r="U9" i="21"/>
  <c r="Q9" i="21"/>
  <c r="R9" i="21" s="1"/>
  <c r="N9" i="21"/>
  <c r="S9" i="21" s="1"/>
  <c r="T9" i="21" s="1"/>
  <c r="U8" i="21"/>
  <c r="Q8" i="21"/>
  <c r="R8" i="21" s="1"/>
  <c r="N8" i="21"/>
  <c r="S8" i="21" s="1"/>
  <c r="B4" i="21"/>
  <c r="AE35" i="20"/>
  <c r="R14" i="14"/>
  <c r="R15" i="14"/>
  <c r="R16" i="14"/>
  <c r="R17" i="14"/>
  <c r="R18" i="14"/>
  <c r="R19" i="14"/>
  <c r="B5" i="14"/>
  <c r="P14" i="21" l="1"/>
  <c r="T4" i="21"/>
  <c r="U12" i="21"/>
  <c r="N12" i="21"/>
  <c r="R12" i="21"/>
  <c r="S12" i="21"/>
  <c r="T8" i="21"/>
  <c r="T12" i="21" s="1"/>
  <c r="M36" i="20" l="1"/>
  <c r="U14" i="21"/>
  <c r="V37" i="20"/>
  <c r="Q12" i="21"/>
  <c r="U15" i="21" l="1"/>
  <c r="V36" i="20"/>
  <c r="AE36" i="20" s="1"/>
  <c r="J34" i="20"/>
  <c r="AE37" i="20"/>
  <c r="V34" i="20" l="1"/>
  <c r="AE34" i="20"/>
  <c r="P20" i="14" l="1"/>
  <c r="O20" i="14"/>
  <c r="M20" i="14"/>
  <c r="M37" i="13" s="1"/>
  <c r="J20" i="14"/>
  <c r="U19" i="14"/>
  <c r="N19" i="14"/>
  <c r="S19" i="14" s="1"/>
  <c r="T19" i="14" s="1"/>
  <c r="U18" i="14"/>
  <c r="N18" i="14"/>
  <c r="S18" i="14" s="1"/>
  <c r="T18" i="14" s="1"/>
  <c r="U17" i="14"/>
  <c r="N17" i="14"/>
  <c r="S17" i="14" s="1"/>
  <c r="T17" i="14" s="1"/>
  <c r="U16" i="14"/>
  <c r="N16" i="14"/>
  <c r="S16" i="14" s="1"/>
  <c r="T16" i="14" s="1"/>
  <c r="U15" i="14"/>
  <c r="Q15" i="14"/>
  <c r="N15" i="14"/>
  <c r="S15" i="14" s="1"/>
  <c r="T15" i="14" s="1"/>
  <c r="U14" i="14"/>
  <c r="N14" i="14"/>
  <c r="S14" i="14" s="1"/>
  <c r="T14" i="14" s="1"/>
  <c r="N8" i="14"/>
  <c r="S8" i="14" s="1"/>
  <c r="T8" i="14" s="1"/>
  <c r="B4" i="14"/>
  <c r="AE35" i="13"/>
  <c r="O4" i="14" l="1"/>
  <c r="T4" i="14" s="1"/>
  <c r="U20" i="14"/>
  <c r="L20" i="14"/>
  <c r="Q16" i="14"/>
  <c r="Q17" i="14"/>
  <c r="S20" i="14"/>
  <c r="Q19" i="14"/>
  <c r="N20" i="14"/>
  <c r="Q18" i="14"/>
  <c r="P22" i="14" l="1"/>
  <c r="M36" i="13" s="1"/>
  <c r="J34" i="13" s="1"/>
  <c r="Q20" i="14"/>
  <c r="R20" i="14"/>
  <c r="V37" i="13" s="1"/>
  <c r="T20" i="14"/>
  <c r="U22" i="14" l="1"/>
  <c r="V36" i="13" s="1"/>
  <c r="AE37" i="13"/>
  <c r="U23" i="14" l="1"/>
  <c r="AE36" i="13"/>
  <c r="AE34" i="13" s="1"/>
  <c r="V34" i="13" l="1"/>
</calcChain>
</file>

<file path=xl/sharedStrings.xml><?xml version="1.0" encoding="utf-8"?>
<sst xmlns="http://schemas.openxmlformats.org/spreadsheetml/2006/main" count="487" uniqueCount="164">
  <si>
    <t>公募要領２.（４）⑥に規定する補助金の交付に関して参考となる書類</t>
    <phoneticPr fontId="5"/>
  </si>
  <si>
    <t>研修等開催実績報告書&lt;補助対象事業者所有の自家用車を使用した場合&gt;</t>
    <rPh sb="3" eb="5">
      <t>カイサイ</t>
    </rPh>
    <rPh sb="5" eb="7">
      <t>ジッセキ</t>
    </rPh>
    <rPh sb="7" eb="10">
      <t>ホウコクショ</t>
    </rPh>
    <phoneticPr fontId="5"/>
  </si>
  <si>
    <t>社会福祉法人国交会自動車苑</t>
    <phoneticPr fontId="5"/>
  </si>
  <si>
    <t>理事長　国土　太郎</t>
    <phoneticPr fontId="5"/>
  </si>
  <si>
    <t>１．</t>
    <phoneticPr fontId="5"/>
  </si>
  <si>
    <t>研修等の概要</t>
    <phoneticPr fontId="5"/>
  </si>
  <si>
    <t>①</t>
    <phoneticPr fontId="5"/>
  </si>
  <si>
    <t>研修等の名称</t>
    <phoneticPr fontId="5"/>
  </si>
  <si>
    <t>：</t>
    <phoneticPr fontId="5"/>
  </si>
  <si>
    <t>〇〇〇研修</t>
    <rPh sb="3" eb="5">
      <t>ケンシュウ</t>
    </rPh>
    <phoneticPr fontId="4"/>
  </si>
  <si>
    <t>②</t>
    <phoneticPr fontId="5"/>
  </si>
  <si>
    <t>開催日時</t>
  </si>
  <si>
    <t>　</t>
  </si>
  <si>
    <t>③</t>
    <phoneticPr fontId="5"/>
  </si>
  <si>
    <t>開催場所</t>
    <phoneticPr fontId="5"/>
  </si>
  <si>
    <t>（開催施設名）</t>
    <rPh sb="1" eb="3">
      <t>カイサイ</t>
    </rPh>
    <rPh sb="3" eb="5">
      <t>シセツ</t>
    </rPh>
    <rPh sb="5" eb="6">
      <t>メイ</t>
    </rPh>
    <phoneticPr fontId="4"/>
  </si>
  <si>
    <t>社会福祉法人〇〇会 〇〇センター</t>
    <rPh sb="0" eb="2">
      <t>シャカイ</t>
    </rPh>
    <rPh sb="2" eb="4">
      <t>フクシ</t>
    </rPh>
    <rPh sb="4" eb="6">
      <t>ホウジン</t>
    </rPh>
    <rPh sb="8" eb="9">
      <t>カイ</t>
    </rPh>
    <phoneticPr fontId="4"/>
  </si>
  <si>
    <t>（住　　　所）</t>
    <rPh sb="1" eb="2">
      <t>ジュウ</t>
    </rPh>
    <rPh sb="5" eb="6">
      <t>ジョ</t>
    </rPh>
    <phoneticPr fontId="4"/>
  </si>
  <si>
    <t>宮城県仙台市太白区長町南4-20-6</t>
    <rPh sb="0" eb="2">
      <t>ミヤギ</t>
    </rPh>
    <rPh sb="2" eb="3">
      <t>ケン</t>
    </rPh>
    <rPh sb="3" eb="5">
      <t>センダイ</t>
    </rPh>
    <rPh sb="5" eb="6">
      <t>シ</t>
    </rPh>
    <rPh sb="6" eb="8">
      <t>タイハク</t>
    </rPh>
    <rPh sb="8" eb="9">
      <t>ク</t>
    </rPh>
    <rPh sb="9" eb="11">
      <t>ナガマチ</t>
    </rPh>
    <rPh sb="11" eb="12">
      <t>ミナミ</t>
    </rPh>
    <phoneticPr fontId="4"/>
  </si>
  <si>
    <t>④</t>
    <phoneticPr fontId="4"/>
  </si>
  <si>
    <t>参加者数</t>
  </si>
  <si>
    <t>名</t>
    <rPh sb="0" eb="1">
      <t>メイ</t>
    </rPh>
    <phoneticPr fontId="4"/>
  </si>
  <si>
    <t>（参加者名簿参照）</t>
    <rPh sb="1" eb="4">
      <t>サンカシャ</t>
    </rPh>
    <rPh sb="4" eb="6">
      <t>メイボ</t>
    </rPh>
    <rPh sb="6" eb="8">
      <t>サンショウ</t>
    </rPh>
    <phoneticPr fontId="4"/>
  </si>
  <si>
    <t>⑤</t>
    <phoneticPr fontId="4"/>
  </si>
  <si>
    <t>講師（役職、氏名）</t>
    <phoneticPr fontId="5"/>
  </si>
  <si>
    <t>（役職A）</t>
    <rPh sb="1" eb="3">
      <t>ヤクショク</t>
    </rPh>
    <phoneticPr fontId="4"/>
  </si>
  <si>
    <t>各種福祉士</t>
    <rPh sb="0" eb="2">
      <t>カクシュ</t>
    </rPh>
    <rPh sb="2" eb="5">
      <t>フクシシ</t>
    </rPh>
    <phoneticPr fontId="4"/>
  </si>
  <si>
    <t>（氏名A）</t>
    <rPh sb="1" eb="3">
      <t>シメイ</t>
    </rPh>
    <phoneticPr fontId="4"/>
  </si>
  <si>
    <t>山田　○○</t>
    <rPh sb="0" eb="2">
      <t>ヤマダ</t>
    </rPh>
    <phoneticPr fontId="5"/>
  </si>
  <si>
    <t>（役職A）</t>
    <phoneticPr fontId="5"/>
  </si>
  <si>
    <t>（氏名B）</t>
    <phoneticPr fontId="5"/>
  </si>
  <si>
    <t>（氏名C）</t>
    <phoneticPr fontId="5"/>
  </si>
  <si>
    <t>⑥研修等の内容：</t>
  </si>
  <si>
    <t>別紙参照
（※研修、講演会等の開催案内や概要、配布資料等を添付すること。）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テンプ</t>
    </rPh>
    <phoneticPr fontId="4"/>
  </si>
  <si>
    <t>⑦開催した研修等に期待される重度後遺障害者の受入促進の効果</t>
    <phoneticPr fontId="3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</si>
  <si>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5"/>
  </si>
  <si>
    <t>２．</t>
    <phoneticPr fontId="4"/>
  </si>
  <si>
    <t>研修等の旅行行程</t>
  </si>
  <si>
    <t>別紙「旅行行程表及び諸謝金等積算書」のとおり</t>
    <rPh sb="0" eb="2">
      <t>ベッシ</t>
    </rPh>
    <rPh sb="3" eb="5">
      <t>リョコウ</t>
    </rPh>
    <rPh sb="5" eb="8">
      <t>コウテイヒョウ</t>
    </rPh>
    <rPh sb="8" eb="9">
      <t>オヨ</t>
    </rPh>
    <rPh sb="10" eb="13">
      <t>ショシャキン</t>
    </rPh>
    <rPh sb="13" eb="14">
      <t>トウ</t>
    </rPh>
    <rPh sb="14" eb="16">
      <t>セキサン</t>
    </rPh>
    <rPh sb="16" eb="17">
      <t>ショ</t>
    </rPh>
    <phoneticPr fontId="4"/>
  </si>
  <si>
    <t>３．</t>
    <phoneticPr fontId="4"/>
  </si>
  <si>
    <t>研修等の開催に要した経費</t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</si>
  <si>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</si>
  <si>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</si>
  <si>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</si>
  <si>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会議費</t>
    <rPh sb="0" eb="3">
      <t>カイギヒ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</si>
  <si>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</si>
  <si>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</si>
  <si>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旅費</t>
    <rPh sb="0" eb="2">
      <t>リョヒ</t>
    </rPh>
    <phoneticPr fontId="5"/>
  </si>
  <si>
    <t>諸謝金等</t>
    <rPh sb="0" eb="3">
      <t>ショシャキン</t>
    </rPh>
    <rPh sb="3" eb="4">
      <t>トウ</t>
    </rPh>
    <phoneticPr fontId="4"/>
  </si>
  <si>
    <t>※会議費・会場使用料・放送機器使用料・資料費の根拠は、領収書等のとおり</t>
    <rPh sb="1" eb="4">
      <t>カイギヒ</t>
    </rPh>
    <rPh sb="5" eb="10">
      <t>カイジョウシヨウリョウ</t>
    </rPh>
    <rPh sb="11" eb="18">
      <t>ホウソウキキシヨウリョウ</t>
    </rPh>
    <rPh sb="19" eb="22">
      <t>シリョウヒ</t>
    </rPh>
    <phoneticPr fontId="5"/>
  </si>
  <si>
    <t>※旅費・諸謝金等の積算方法は、別紙「旅行行程表及び諸謝金等積算書」のとおり</t>
    <rPh sb="1" eb="3">
      <t>リョヒ</t>
    </rPh>
    <rPh sb="4" eb="7">
      <t>ショシャキン</t>
    </rPh>
    <rPh sb="7" eb="8">
      <t>トウ</t>
    </rPh>
    <rPh sb="9" eb="11">
      <t>セキサン</t>
    </rPh>
    <rPh sb="11" eb="13">
      <t>ホウホウ</t>
    </rPh>
    <rPh sb="15" eb="17">
      <t>ベッシ</t>
    </rPh>
    <rPh sb="18" eb="20">
      <t>リョコウ</t>
    </rPh>
    <rPh sb="20" eb="23">
      <t>コウテイヒョウ</t>
    </rPh>
    <rPh sb="23" eb="24">
      <t>オヨ</t>
    </rPh>
    <rPh sb="25" eb="28">
      <t>ショシャキン</t>
    </rPh>
    <rPh sb="28" eb="29">
      <t>トウ</t>
    </rPh>
    <rPh sb="29" eb="31">
      <t>セキサン</t>
    </rPh>
    <rPh sb="31" eb="32">
      <t>ショ</t>
    </rPh>
    <phoneticPr fontId="4"/>
  </si>
  <si>
    <t>（注）</t>
  </si>
  <si>
    <r>
      <t>　開催した研修、講演会等の旅行行程が複数ある場合には、原則として、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カイサイ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4"/>
  </si>
  <si>
    <t>旅行行程表及び諸謝金等積算書&lt;補助対象事業者所有の自家用車を使用した場合&gt;</t>
    <rPh sb="0" eb="2">
      <t>リョコウ</t>
    </rPh>
    <rPh sb="2" eb="5">
      <t>コウテイヒョウ</t>
    </rPh>
    <rPh sb="5" eb="6">
      <t>オヨ</t>
    </rPh>
    <rPh sb="7" eb="10">
      <t>ショシャキン</t>
    </rPh>
    <rPh sb="10" eb="11">
      <t>トウ</t>
    </rPh>
    <rPh sb="11" eb="13">
      <t>セキサン</t>
    </rPh>
    <rPh sb="13" eb="14">
      <t>ショ</t>
    </rPh>
    <phoneticPr fontId="4"/>
  </si>
  <si>
    <t>補助対象経費
（事業所負担額）</t>
    <rPh sb="0" eb="2">
      <t>ホジョ</t>
    </rPh>
    <rPh sb="2" eb="4">
      <t>タイショウ</t>
    </rPh>
    <rPh sb="4" eb="6">
      <t>ケイヒ</t>
    </rPh>
    <rPh sb="8" eb="11">
      <t>ジギョウショ</t>
    </rPh>
    <rPh sb="11" eb="14">
      <t>フタンガク</t>
    </rPh>
    <phoneticPr fontId="4"/>
  </si>
  <si>
    <t>補助金申請額
（国家公務員等の旅費に関する法律積算額）</t>
    <rPh sb="0" eb="3">
      <t>ホジョキン</t>
    </rPh>
    <rPh sb="3" eb="6">
      <t>シンセイガク</t>
    </rPh>
    <rPh sb="23" eb="25">
      <t>セキサン</t>
    </rPh>
    <rPh sb="25" eb="26">
      <t>ガク</t>
    </rPh>
    <phoneticPr fontId="4"/>
  </si>
  <si>
    <t>氏名：</t>
    <rPh sb="0" eb="2">
      <t>シメイ</t>
    </rPh>
    <phoneticPr fontId="4"/>
  </si>
  <si>
    <t>車賃</t>
    <rPh sb="0" eb="1">
      <t>シャ</t>
    </rPh>
    <rPh sb="1" eb="2">
      <t>チン</t>
    </rPh>
    <phoneticPr fontId="4"/>
  </si>
  <si>
    <t>役職：</t>
    <rPh sb="0" eb="2">
      <t>ヤクショク</t>
    </rPh>
    <phoneticPr fontId="4"/>
  </si>
  <si>
    <t>諸謝金</t>
    <rPh sb="0" eb="1">
      <t>ショ</t>
    </rPh>
    <rPh sb="1" eb="3">
      <t>シャキン</t>
    </rPh>
    <phoneticPr fontId="4"/>
  </si>
  <si>
    <t>宿泊料</t>
    <rPh sb="0" eb="3">
      <t>シュクハクリョウ</t>
    </rPh>
    <phoneticPr fontId="4"/>
  </si>
  <si>
    <t>雑費</t>
    <rPh sb="0" eb="2">
      <t>ザッピ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</si>
  <si>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</si>
  <si>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</si>
  <si>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</si>
  <si>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</si>
  <si>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</si>
  <si>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所在地</t>
    <rPh sb="0" eb="3">
      <t>ショザイチ</t>
    </rPh>
    <phoneticPr fontId="4"/>
  </si>
  <si>
    <t>到着地</t>
    <rPh sb="0" eb="3">
      <t>トウチャクチ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</si>
  <si>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</si>
  <si>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</si>
  <si>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高速道路等
の使用有無</t>
    <rPh sb="0" eb="2">
      <t>コウソク</t>
    </rPh>
    <rPh sb="2" eb="4">
      <t>ドウロ</t>
    </rPh>
    <rPh sb="4" eb="5">
      <t>トウ</t>
    </rPh>
    <rPh sb="7" eb="9">
      <t>シヨウ</t>
    </rPh>
    <rPh sb="9" eb="11">
      <t>ウム</t>
    </rPh>
    <phoneticPr fontId="4"/>
  </si>
  <si>
    <t>時間</t>
    <rPh sb="0" eb="2">
      <t>ジカン</t>
    </rPh>
    <phoneticPr fontId="4"/>
  </si>
  <si>
    <t>定額</t>
    <rPh sb="0" eb="2">
      <t>テイガク</t>
    </rPh>
    <phoneticPr fontId="4"/>
  </si>
  <si>
    <t>日数</t>
    <rPh sb="0" eb="2">
      <t>ニッスウ</t>
    </rPh>
    <phoneticPr fontId="4"/>
  </si>
  <si>
    <t>実費</t>
    <rPh sb="0" eb="2">
      <t>ジッピ</t>
    </rPh>
    <phoneticPr fontId="4"/>
  </si>
  <si>
    <t>km</t>
  </si>
  <si>
    <t>h</t>
    <phoneticPr fontId="4"/>
  </si>
  <si>
    <t>円</t>
    <rPh sb="0" eb="1">
      <t>エン</t>
    </rPh>
    <phoneticPr fontId="4"/>
  </si>
  <si>
    <t>夜</t>
    <rPh sb="0" eb="1">
      <t>ヨル</t>
    </rPh>
    <phoneticPr fontId="4"/>
  </si>
  <si>
    <t>○○病院
（勤務地）</t>
    <rPh sb="2" eb="4">
      <t>ビョウイン</t>
    </rPh>
    <rPh sb="6" eb="9">
      <t>キンムチ</t>
    </rPh>
    <phoneticPr fontId="4"/>
  </si>
  <si>
    <t>山形県山形市旅篭町2-3-25</t>
    <rPh sb="0" eb="3">
      <t>ヤマガタケン</t>
    </rPh>
    <rPh sb="3" eb="6">
      <t>ヤマガタシ</t>
    </rPh>
    <rPh sb="6" eb="9">
      <t>ハタゴマチ</t>
    </rPh>
    <phoneticPr fontId="4"/>
  </si>
  <si>
    <t>東北療護センター</t>
    <rPh sb="0" eb="2">
      <t>トウホク</t>
    </rPh>
    <rPh sb="2" eb="4">
      <t>リョウゴ</t>
    </rPh>
    <phoneticPr fontId="4"/>
  </si>
  <si>
    <t>宮城県仙台市太白区長町南4-20-6</t>
    <phoneticPr fontId="5"/>
  </si>
  <si>
    <t>無</t>
  </si>
  <si>
    <t>東北療護センター</t>
  </si>
  <si>
    <t>その他</t>
    <rPh sb="2" eb="3">
      <t>タ</t>
    </rPh>
    <phoneticPr fontId="4"/>
  </si>
  <si>
    <t>計</t>
    <rPh sb="0" eb="1">
      <t>ケイ</t>
    </rPh>
    <phoneticPr fontId="4"/>
  </si>
  <si>
    <t>※旅行行程の合計キロ数(km)に1km未満の端数が生じたときは、切り捨てて記入すること。</t>
    <rPh sb="1" eb="3">
      <t>リョコウ</t>
    </rPh>
    <rPh sb="3" eb="5">
      <t>コウテイ</t>
    </rPh>
    <rPh sb="6" eb="8">
      <t>ゴウケイ</t>
    </rPh>
    <rPh sb="10" eb="11">
      <t>スウ</t>
    </rPh>
    <rPh sb="19" eb="21">
      <t>ミマン</t>
    </rPh>
    <rPh sb="22" eb="24">
      <t>ハスウ</t>
    </rPh>
    <rPh sb="25" eb="26">
      <t>ショウ</t>
    </rPh>
    <rPh sb="32" eb="33">
      <t>キ</t>
    </rPh>
    <rPh sb="34" eb="35">
      <t>ス</t>
    </rPh>
    <rPh sb="37" eb="39">
      <t>キニュウ</t>
    </rPh>
    <phoneticPr fontId="4"/>
  </si>
  <si>
    <t>補助金申請額</t>
    <rPh sb="0" eb="3">
      <t>ホジョキン</t>
    </rPh>
    <rPh sb="3" eb="5">
      <t>シンセイ</t>
    </rPh>
    <rPh sb="5" eb="6">
      <t>ガク</t>
    </rPh>
    <phoneticPr fontId="4"/>
  </si>
  <si>
    <t>自己負担額</t>
  </si>
  <si>
    <t>自家用車使用の経路書</t>
    <rPh sb="0" eb="4">
      <t>ジカヨウシャ</t>
    </rPh>
    <rPh sb="4" eb="6">
      <t>シヨウ</t>
    </rPh>
    <rPh sb="7" eb="9">
      <t>ケイロ</t>
    </rPh>
    <rPh sb="9" eb="10">
      <t>ショ</t>
    </rPh>
    <phoneticPr fontId="4"/>
  </si>
  <si>
    <t>自家用車使用に伴う雑費領収書</t>
    <rPh sb="0" eb="4">
      <t>ジカヨウシャ</t>
    </rPh>
    <rPh sb="4" eb="6">
      <t>シヨウ</t>
    </rPh>
    <rPh sb="7" eb="8">
      <t>トモナ</t>
    </rPh>
    <rPh sb="9" eb="11">
      <t>ザッピ</t>
    </rPh>
    <rPh sb="11" eb="14">
      <t>リョウシュウショ</t>
    </rPh>
    <phoneticPr fontId="4"/>
  </si>
  <si>
    <t>（注）当該様式内に必要事項が記入しきれない場合には、適宜、別の用紙を用いて作成すること。</t>
  </si>
  <si>
    <t>研修等開催実績報告書&lt;補助対象事業者所有の自家用車を使用した場合&gt;</t>
    <rPh sb="3" eb="7">
      <t>カイサイジッセキ</t>
    </rPh>
    <rPh sb="7" eb="10">
      <t>ホウコクショ</t>
    </rPh>
    <phoneticPr fontId="5"/>
  </si>
  <si>
    <t/>
  </si>
  <si>
    <t>公募要領２.（４）⑥に規定する補助金の交付に関して参考となる書類</t>
    <phoneticPr fontId="4"/>
  </si>
  <si>
    <t>　</t>
    <phoneticPr fontId="4"/>
  </si>
  <si>
    <t>研修、講演会等に使用した自家用車が補助対象事業者
所有のものであることの確約書</t>
    <rPh sb="0" eb="2">
      <t>ケンシュウ</t>
    </rPh>
    <rPh sb="3" eb="6">
      <t>コウエンカイ</t>
    </rPh>
    <rPh sb="6" eb="7">
      <t>トウ</t>
    </rPh>
    <rPh sb="8" eb="10">
      <t>シヨウ</t>
    </rPh>
    <rPh sb="12" eb="16">
      <t>ジカヨウシャ</t>
    </rPh>
    <rPh sb="17" eb="19">
      <t>ホジョ</t>
    </rPh>
    <rPh sb="19" eb="21">
      <t>タイショウ</t>
    </rPh>
    <rPh sb="21" eb="24">
      <t>ジギョウシャ</t>
    </rPh>
    <rPh sb="25" eb="27">
      <t>ショユウ</t>
    </rPh>
    <rPh sb="36" eb="39">
      <t>カクヤクショ</t>
    </rPh>
    <phoneticPr fontId="4"/>
  </si>
  <si>
    <t>申請者</t>
  </si>
  <si>
    <t>　令和○年○月○日付けをもって交付申請した令和○年度被害者保護増進等事業費補助金（自動車事故被害者支援体制等整備事業（自動車事故被害者受入環境整備事業））の補助対象事業（研修等経費に係る事業）については、交付申請書に添付した研修等開催実績報告書の記載内容のとおり、当施設所有の自家用車を使用して、当該補助対象事業を実施したことを確約します。</t>
    <rPh sb="115" eb="119">
      <t>カイサイジッセキ</t>
    </rPh>
    <phoneticPr fontId="5"/>
  </si>
  <si>
    <t>（注１）</t>
  </si>
  <si>
    <t>　本書は、交付申請書に添付した「研修、講演会等の開催実績報告書」の件数（枚数）にかかわらず、１部作成して交付申請書に添付すること。</t>
    <rPh sb="2" eb="3">
      <t>ショ</t>
    </rPh>
    <rPh sb="16" eb="18">
      <t>ケンシュウ</t>
    </rPh>
    <rPh sb="19" eb="22">
      <t>コウエンカイ</t>
    </rPh>
    <rPh sb="22" eb="23">
      <t>トウ</t>
    </rPh>
    <rPh sb="24" eb="26">
      <t>カイサイ</t>
    </rPh>
    <rPh sb="26" eb="28">
      <t>ジッセキ</t>
    </rPh>
    <rPh sb="28" eb="31">
      <t>ホウコクショ</t>
    </rPh>
    <phoneticPr fontId="4"/>
  </si>
  <si>
    <t>（注２）</t>
  </si>
  <si>
    <t>　文書番号を付さない補助金交付申請書の場合については、文中の「○○○第○○○号」を「文書」に変更すること。</t>
    <rPh sb="34" eb="35">
      <t>ダイ</t>
    </rPh>
    <rPh sb="38" eb="39">
      <t>ゴウ</t>
    </rPh>
    <phoneticPr fontId="4"/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</si>
  <si>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</si>
  <si>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</si>
  <si>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</si>
  <si>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諸謝金</t>
    <rPh sb="0" eb="3">
      <t>ショシャキン</t>
    </rPh>
    <phoneticPr fontId="4"/>
  </si>
  <si>
    <t>宿泊料（1夜につき）</t>
    <rPh sb="0" eb="2">
      <t>シュクハク</t>
    </rPh>
    <rPh sb="2" eb="3">
      <t>リョウ</t>
    </rPh>
    <rPh sb="5" eb="6">
      <t>ヨル</t>
    </rPh>
    <phoneticPr fontId="4"/>
  </si>
  <si>
    <t>食卓料</t>
    <rPh sb="0" eb="2">
      <t>ショクタク</t>
    </rPh>
    <rPh sb="2" eb="3">
      <t>リョウ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</si>
  <si>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</si>
  <si>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</si>
  <si>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</si>
  <si>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</si>
  <si>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</si>
  <si>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</si>
  <si>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④</t>
  </si>
  <si>
    <t>横浜市</t>
    <rPh sb="0" eb="3">
      <t>ヨコハマシ</t>
    </rPh>
    <phoneticPr fontId="4"/>
  </si>
  <si>
    <t>院長</t>
    <rPh sb="0" eb="2">
      <t>インチョウ</t>
    </rPh>
    <phoneticPr fontId="4"/>
  </si>
  <si>
    <t>②</t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</si>
  <si>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</si>
  <si>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</si>
  <si>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③</t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</si>
  <si>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</si>
  <si>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</si>
  <si>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①</t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</si>
  <si>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</si>
  <si>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</si>
  <si>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</si>
  <si>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</si>
  <si>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名古屋市</t>
    <rPh sb="0" eb="4">
      <t>ナゴヤシ</t>
    </rPh>
    <phoneticPr fontId="4"/>
  </si>
  <si>
    <t>７級以上</t>
    <rPh sb="1" eb="2">
      <t>キュウ</t>
    </rPh>
    <rPh sb="2" eb="4">
      <t>イジョウ</t>
    </rPh>
    <phoneticPr fontId="4"/>
  </si>
  <si>
    <t>大学准教授</t>
    <rPh sb="0" eb="2">
      <t>ダイガク</t>
    </rPh>
    <rPh sb="2" eb="5">
      <t>ジュンキョウジュ</t>
    </rPh>
    <phoneticPr fontId="4"/>
  </si>
  <si>
    <t>⑥</t>
  </si>
  <si>
    <t>京都市</t>
    <rPh sb="0" eb="3">
      <t>キョウトシ</t>
    </rPh>
    <phoneticPr fontId="4"/>
  </si>
  <si>
    <t>医師</t>
    <rPh sb="0" eb="2">
      <t>イシ</t>
    </rPh>
    <phoneticPr fontId="4"/>
  </si>
  <si>
    <t>⑤</t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</si>
  <si>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</si>
  <si>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</si>
  <si>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</si>
  <si>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</si>
  <si>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</si>
  <si>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</si>
  <si>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</si>
  <si>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</si>
  <si>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</si>
  <si>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</si>
  <si>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</si>
  <si>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</si>
  <si>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⑦</t>
  </si>
  <si>
    <t>各種療法士</t>
    <rPh sb="0" eb="2">
      <t>カクシュ</t>
    </rPh>
    <rPh sb="2" eb="5">
      <t>リョウホウシ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</si>
  <si>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</si>
  <si>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</si>
  <si>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⑧</t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</si>
  <si>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</si>
  <si>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</si>
  <si>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</si>
  <si>
    <t>⑨</t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</si>
  <si>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</si>
  <si>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</si>
  <si>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⑩</t>
  </si>
  <si>
    <t>その他これらに準ずる者④</t>
    <rPh sb="2" eb="3">
      <t>タ</t>
    </rPh>
    <rPh sb="7" eb="8">
      <t>ジュン</t>
    </rPh>
    <rPh sb="10" eb="11">
      <t>モノ</t>
    </rPh>
    <phoneticPr fontId="4"/>
  </si>
  <si>
    <t>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</si>
</sst>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&quot;円&quot;"/>
    <numFmt numFmtId="177" formatCode="#,##0.0;[Red]\-#,##0.0"/>
    <numFmt numFmtId="178" formatCode="ggge&quot;年&quot;m&quot;月&quot;d&quot;日&quot;\(aaa\)"/>
    <numFmt numFmtId="179" formatCode="gggyy&quot;年&quot;m&quot;月&quot;d&quot;日&quot;"/>
    <numFmt numFmtId="180" formatCode="#,##0;[Red]#,##0"/>
  </numFmts>
  <fonts count="19">
    <font>
      <sz val="11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u/>
      <sz val="9"/>
      <name val="游ゴシック"/>
      <family val="3"/>
      <charset val="128"/>
    </font>
    <font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218">
    <xf numFmtId="0" fontId="0" fillId="0" borderId="0" xfId="0">
      <alignment vertical="center"/>
    </xf>
    <xf numFmtId="0" fontId="7" fillId="0" borderId="0" xfId="4" applyFont="1">
      <alignment vertical="center"/>
    </xf>
    <xf numFmtId="0" fontId="7" fillId="0" borderId="0" xfId="4" applyFont="1" applyAlignment="1">
      <alignment horizontal="justify" vertical="center"/>
    </xf>
    <xf numFmtId="0" fontId="6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horizontal="justify"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4" applyFont="1" applyAlignment="1">
      <alignment vertical="top" wrapText="1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left" vertical="center" wrapText="1"/>
    </xf>
    <xf numFmtId="0" fontId="7" fillId="0" borderId="0" xfId="4" quotePrefix="1" applyFont="1">
      <alignment vertical="center"/>
    </xf>
    <xf numFmtId="0" fontId="7" fillId="0" borderId="0" xfId="4" applyFont="1" applyAlignment="1">
      <alignment vertical="center" shrinkToFit="1"/>
    </xf>
    <xf numFmtId="178" fontId="7" fillId="0" borderId="0" xfId="4" applyNumberFormat="1" applyFont="1">
      <alignment vertical="center"/>
    </xf>
    <xf numFmtId="0" fontId="11" fillId="0" borderId="0" xfId="0" applyFont="1">
      <alignment vertical="center"/>
    </xf>
    <xf numFmtId="14" fontId="9" fillId="0" borderId="3" xfId="0" applyNumberFormat="1" applyFont="1" applyBorder="1" applyAlignment="1">
      <alignment horizontal="center" vertical="center" shrinkToFit="1"/>
    </xf>
    <xf numFmtId="20" fontId="9" fillId="0" borderId="7" xfId="0" applyNumberFormat="1" applyFont="1" applyBorder="1" applyAlignment="1">
      <alignment horizontal="center" vertical="center" shrinkToFit="1"/>
    </xf>
    <xf numFmtId="20" fontId="9" fillId="0" borderId="8" xfId="0" applyNumberFormat="1" applyFont="1" applyBorder="1" applyAlignment="1">
      <alignment horizontal="center" vertical="center" shrinkToFit="1"/>
    </xf>
    <xf numFmtId="14" fontId="9" fillId="0" borderId="22" xfId="0" applyNumberFormat="1" applyFont="1" applyBorder="1" applyAlignment="1">
      <alignment horizontal="center" vertical="center" shrinkToFit="1"/>
    </xf>
    <xf numFmtId="20" fontId="9" fillId="0" borderId="12" xfId="0" applyNumberFormat="1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justify" vertical="center" wrapText="1"/>
    </xf>
    <xf numFmtId="0" fontId="9" fillId="0" borderId="19" xfId="0" applyFont="1" applyBorder="1" applyAlignment="1">
      <alignment horizontal="right" vertical="center" shrinkToFit="1"/>
    </xf>
    <xf numFmtId="180" fontId="9" fillId="0" borderId="3" xfId="6" applyNumberFormat="1" applyFont="1" applyFill="1" applyBorder="1" applyAlignment="1">
      <alignment vertical="center" shrinkToFit="1"/>
    </xf>
    <xf numFmtId="180" fontId="9" fillId="0" borderId="19" xfId="6" applyNumberFormat="1" applyFont="1" applyFill="1" applyBorder="1" applyAlignment="1">
      <alignment vertical="center" shrinkToFit="1"/>
    </xf>
    <xf numFmtId="20" fontId="9" fillId="0" borderId="13" xfId="0" applyNumberFormat="1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justify" vertical="center" wrapText="1"/>
    </xf>
    <xf numFmtId="0" fontId="9" fillId="0" borderId="20" xfId="0" applyFont="1" applyBorder="1" applyAlignment="1">
      <alignment horizontal="right" vertical="center" shrinkToFit="1"/>
    </xf>
    <xf numFmtId="180" fontId="9" fillId="0" borderId="22" xfId="6" applyNumberFormat="1" applyFont="1" applyFill="1" applyBorder="1" applyAlignment="1">
      <alignment vertical="center" shrinkToFit="1"/>
    </xf>
    <xf numFmtId="180" fontId="9" fillId="0" borderId="20" xfId="6" applyNumberFormat="1" applyFont="1" applyFill="1" applyBorder="1" applyAlignment="1">
      <alignment vertical="center" shrinkToFit="1"/>
    </xf>
    <xf numFmtId="180" fontId="9" fillId="0" borderId="33" xfId="6" applyNumberFormat="1" applyFont="1" applyFill="1" applyBorder="1" applyAlignment="1">
      <alignment vertical="center" shrinkToFit="1"/>
    </xf>
    <xf numFmtId="180" fontId="9" fillId="0" borderId="32" xfId="6" applyNumberFormat="1" applyFont="1" applyFill="1" applyBorder="1" applyAlignment="1">
      <alignment vertical="center" shrinkToFit="1"/>
    </xf>
    <xf numFmtId="0" fontId="9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wrapText="1" shrinkToFit="1"/>
    </xf>
    <xf numFmtId="0" fontId="12" fillId="0" borderId="26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right" vertical="top" shrinkToFit="1"/>
    </xf>
    <xf numFmtId="0" fontId="9" fillId="0" borderId="6" xfId="0" applyFont="1" applyBorder="1" applyAlignment="1">
      <alignment horizontal="right" vertical="top" wrapText="1" shrinkToFit="1"/>
    </xf>
    <xf numFmtId="0" fontId="9" fillId="0" borderId="11" xfId="0" applyFont="1" applyBorder="1" applyAlignment="1">
      <alignment horizontal="right" vertical="top" shrinkToFit="1"/>
    </xf>
    <xf numFmtId="0" fontId="9" fillId="0" borderId="11" xfId="0" applyFont="1" applyBorder="1" applyAlignment="1">
      <alignment horizontal="right" vertical="top" wrapText="1" shrinkToFit="1"/>
    </xf>
    <xf numFmtId="0" fontId="9" fillId="0" borderId="18" xfId="0" applyFont="1" applyBorder="1" applyAlignment="1">
      <alignment horizontal="right" vertical="top" wrapText="1"/>
    </xf>
    <xf numFmtId="0" fontId="9" fillId="0" borderId="18" xfId="0" applyFont="1" applyBorder="1" applyAlignment="1">
      <alignment horizontal="right" vertical="top"/>
    </xf>
    <xf numFmtId="0" fontId="9" fillId="0" borderId="18" xfId="0" applyFont="1" applyBorder="1" applyAlignment="1">
      <alignment horizontal="right" vertical="top" wrapText="1" shrinkToFit="1"/>
    </xf>
    <xf numFmtId="0" fontId="9" fillId="0" borderId="18" xfId="0" applyFont="1" applyBorder="1" applyAlignment="1">
      <alignment horizontal="right" vertical="top" shrinkToFit="1"/>
    </xf>
    <xf numFmtId="0" fontId="9" fillId="0" borderId="14" xfId="0" applyFont="1" applyBorder="1" applyAlignment="1">
      <alignment horizontal="right" vertical="top" shrinkToFit="1"/>
    </xf>
    <xf numFmtId="0" fontId="9" fillId="0" borderId="21" xfId="0" applyFont="1" applyBorder="1" applyAlignment="1">
      <alignment horizontal="right" vertical="top" shrinkToFit="1"/>
    </xf>
    <xf numFmtId="0" fontId="9" fillId="0" borderId="21" xfId="0" applyFont="1" applyBorder="1" applyAlignment="1">
      <alignment horizontal="right" vertical="center" shrinkToFit="1"/>
    </xf>
    <xf numFmtId="0" fontId="7" fillId="0" borderId="0" xfId="0" applyFont="1" applyAlignment="1">
      <alignment horizontal="right" vertical="top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/>
    </xf>
    <xf numFmtId="180" fontId="9" fillId="0" borderId="25" xfId="0" applyNumberFormat="1" applyFont="1" applyBorder="1" applyAlignment="1">
      <alignment horizontal="right" vertical="center"/>
    </xf>
    <xf numFmtId="0" fontId="9" fillId="0" borderId="25" xfId="0" applyFont="1" applyBorder="1" applyAlignment="1">
      <alignment horizontal="center" vertical="center"/>
    </xf>
    <xf numFmtId="180" fontId="9" fillId="0" borderId="23" xfId="6" applyNumberFormat="1" applyFont="1" applyFill="1" applyBorder="1" applyAlignment="1">
      <alignment vertical="center" shrinkToFit="1"/>
    </xf>
    <xf numFmtId="180" fontId="9" fillId="0" borderId="25" xfId="6" applyNumberFormat="1" applyFont="1" applyFill="1" applyBorder="1" applyAlignment="1">
      <alignment vertical="center" shrinkToFit="1"/>
    </xf>
    <xf numFmtId="180" fontId="9" fillId="0" borderId="34" xfId="6" applyNumberFormat="1" applyFont="1" applyFill="1" applyBorder="1" applyAlignment="1">
      <alignment vertical="center" shrinkToFit="1"/>
    </xf>
    <xf numFmtId="180" fontId="9" fillId="0" borderId="35" xfId="6" applyNumberFormat="1" applyFont="1" applyFill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38" fontId="8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4" fillId="0" borderId="19" xfId="0" applyFont="1" applyBorder="1" applyAlignment="1">
      <alignment horizontal="justify" vertical="center" wrapText="1"/>
    </xf>
    <xf numFmtId="0" fontId="14" fillId="0" borderId="20" xfId="0" applyFont="1" applyBorder="1" applyAlignment="1">
      <alignment horizontal="justify" vertical="center" wrapText="1"/>
    </xf>
    <xf numFmtId="0" fontId="11" fillId="0" borderId="20" xfId="0" applyFont="1" applyBorder="1">
      <alignment vertical="center"/>
    </xf>
    <xf numFmtId="38" fontId="11" fillId="0" borderId="20" xfId="6" applyFont="1" applyBorder="1" applyAlignment="1">
      <alignment vertical="center"/>
    </xf>
    <xf numFmtId="10" fontId="11" fillId="0" borderId="0" xfId="0" applyNumberFormat="1" applyFont="1">
      <alignment vertical="center"/>
    </xf>
    <xf numFmtId="38" fontId="11" fillId="0" borderId="0" xfId="0" applyNumberFormat="1" applyFont="1">
      <alignment vertical="center"/>
    </xf>
    <xf numFmtId="177" fontId="11" fillId="0" borderId="0" xfId="0" applyNumberFormat="1" applyFont="1">
      <alignment vertical="center"/>
    </xf>
    <xf numFmtId="0" fontId="11" fillId="2" borderId="20" xfId="0" applyFont="1" applyFill="1" applyBorder="1">
      <alignment vertical="center"/>
    </xf>
    <xf numFmtId="38" fontId="11" fillId="2" borderId="20" xfId="6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4" fillId="0" borderId="19" xfId="0" applyFont="1" applyBorder="1" applyAlignment="1" applyProtection="1">
      <alignment horizontal="justify" vertical="center" wrapText="1"/>
      <protection locked="0"/>
    </xf>
    <xf numFmtId="0" fontId="14" fillId="0" borderId="20" xfId="0" applyFont="1" applyBorder="1" applyAlignment="1" applyProtection="1">
      <alignment horizontal="justify" vertical="center" wrapText="1"/>
      <protection locked="0"/>
    </xf>
    <xf numFmtId="20" fontId="14" fillId="0" borderId="12" xfId="0" applyNumberFormat="1" applyFont="1" applyBorder="1" applyAlignment="1" applyProtection="1">
      <alignment horizontal="center" vertical="center" shrinkToFit="1"/>
      <protection locked="0"/>
    </xf>
    <xf numFmtId="0" fontId="14" fillId="0" borderId="19" xfId="0" applyFont="1" applyBorder="1" applyAlignment="1" applyProtection="1">
      <alignment horizontal="right" vertical="center" shrinkToFit="1"/>
      <protection locked="0"/>
    </xf>
    <xf numFmtId="0" fontId="14" fillId="0" borderId="19" xfId="0" applyFont="1" applyBorder="1" applyAlignment="1" applyProtection="1">
      <alignment horizontal="center" vertical="center" shrinkToFit="1"/>
      <protection locked="0"/>
    </xf>
    <xf numFmtId="180" fontId="14" fillId="0" borderId="3" xfId="6" applyNumberFormat="1" applyFont="1" applyFill="1" applyBorder="1" applyAlignment="1" applyProtection="1">
      <alignment vertical="center" shrinkToFit="1"/>
      <protection locked="0"/>
    </xf>
    <xf numFmtId="180" fontId="14" fillId="0" borderId="19" xfId="6" applyNumberFormat="1" applyFont="1" applyFill="1" applyBorder="1" applyAlignment="1" applyProtection="1">
      <alignment vertical="center" shrinkToFit="1"/>
      <protection locked="0"/>
    </xf>
    <xf numFmtId="20" fontId="14" fillId="0" borderId="13" xfId="0" applyNumberFormat="1" applyFont="1" applyBorder="1" applyAlignment="1" applyProtection="1">
      <alignment horizontal="center" vertical="center" shrinkToFit="1"/>
      <protection locked="0"/>
    </xf>
    <xf numFmtId="0" fontId="14" fillId="0" borderId="20" xfId="0" applyFont="1" applyBorder="1" applyAlignment="1" applyProtection="1">
      <alignment horizontal="right" vertical="center" shrinkToFit="1"/>
      <protection locked="0"/>
    </xf>
    <xf numFmtId="180" fontId="14" fillId="0" borderId="22" xfId="6" applyNumberFormat="1" applyFont="1" applyFill="1" applyBorder="1" applyAlignment="1" applyProtection="1">
      <alignment vertical="center" shrinkToFit="1"/>
      <protection locked="0"/>
    </xf>
    <xf numFmtId="180" fontId="14" fillId="0" borderId="20" xfId="6" applyNumberFormat="1" applyFont="1" applyFill="1" applyBorder="1" applyAlignment="1" applyProtection="1">
      <alignment vertical="center" shrinkToFit="1"/>
      <protection locked="0"/>
    </xf>
    <xf numFmtId="0" fontId="14" fillId="0" borderId="20" xfId="0" applyFont="1" applyBorder="1" applyAlignment="1" applyProtection="1">
      <alignment vertical="center" wrapText="1"/>
      <protection locked="0"/>
    </xf>
    <xf numFmtId="0" fontId="14" fillId="0" borderId="20" xfId="0" applyFont="1" applyBorder="1" applyAlignment="1" applyProtection="1">
      <alignment horizontal="center" vertical="center" shrinkToFit="1"/>
      <protection locked="0"/>
    </xf>
    <xf numFmtId="180" fontId="14" fillId="0" borderId="2" xfId="6" applyNumberFormat="1" applyFont="1" applyFill="1" applyBorder="1" applyAlignment="1" applyProtection="1">
      <alignment vertical="center" shrinkToFit="1"/>
      <protection locked="0"/>
    </xf>
    <xf numFmtId="180" fontId="14" fillId="0" borderId="18" xfId="6" applyNumberFormat="1" applyFont="1" applyFill="1" applyBorder="1" applyAlignment="1" applyProtection="1">
      <alignment vertical="center" shrinkToFit="1"/>
      <protection locked="0"/>
    </xf>
    <xf numFmtId="14" fontId="14" fillId="0" borderId="3" xfId="0" applyNumberFormat="1" applyFont="1" applyBorder="1" applyAlignment="1" applyProtection="1">
      <alignment horizontal="center" vertical="center" shrinkToFit="1"/>
      <protection locked="0"/>
    </xf>
    <xf numFmtId="20" fontId="14" fillId="0" borderId="7" xfId="0" applyNumberFormat="1" applyFont="1" applyBorder="1" applyAlignment="1" applyProtection="1">
      <alignment horizontal="center" vertical="center" shrinkToFit="1"/>
      <protection locked="0"/>
    </xf>
    <xf numFmtId="20" fontId="14" fillId="0" borderId="8" xfId="0" applyNumberFormat="1" applyFont="1" applyBorder="1" applyAlignment="1" applyProtection="1">
      <alignment horizontal="center" vertical="center" shrinkToFit="1"/>
      <protection locked="0"/>
    </xf>
    <xf numFmtId="14" fontId="14" fillId="0" borderId="22" xfId="0" applyNumberFormat="1" applyFont="1" applyBorder="1" applyAlignment="1" applyProtection="1">
      <alignment horizontal="center" vertical="center" shrinkToFit="1"/>
      <protection locked="0"/>
    </xf>
    <xf numFmtId="180" fontId="14" fillId="0" borderId="33" xfId="6" applyNumberFormat="1" applyFont="1" applyFill="1" applyBorder="1" applyAlignment="1" applyProtection="1">
      <alignment vertical="center" shrinkToFit="1"/>
      <protection locked="0"/>
    </xf>
    <xf numFmtId="180" fontId="14" fillId="0" borderId="32" xfId="6" applyNumberFormat="1" applyFont="1" applyFill="1" applyBorder="1" applyAlignment="1" applyProtection="1">
      <alignment vertical="center" shrinkToFit="1"/>
      <protection locked="0"/>
    </xf>
    <xf numFmtId="180" fontId="14" fillId="0" borderId="27" xfId="6" applyNumberFormat="1" applyFont="1" applyFill="1" applyBorder="1" applyAlignment="1" applyProtection="1">
      <alignment vertical="center" shrinkToFit="1"/>
      <protection locked="0"/>
    </xf>
    <xf numFmtId="180" fontId="9" fillId="2" borderId="19" xfId="6" applyNumberFormat="1" applyFont="1" applyFill="1" applyBorder="1" applyAlignment="1">
      <alignment vertical="center" shrinkToFit="1"/>
    </xf>
    <xf numFmtId="180" fontId="9" fillId="2" borderId="20" xfId="6" applyNumberFormat="1" applyFont="1" applyFill="1" applyBorder="1" applyAlignment="1">
      <alignment vertical="center" shrinkToFit="1"/>
    </xf>
    <xf numFmtId="180" fontId="9" fillId="2" borderId="3" xfId="6" applyNumberFormat="1" applyFont="1" applyFill="1" applyBorder="1" applyAlignment="1">
      <alignment vertical="center" shrinkToFit="1"/>
    </xf>
    <xf numFmtId="180" fontId="9" fillId="2" borderId="15" xfId="6" applyNumberFormat="1" applyFont="1" applyFill="1" applyBorder="1" applyAlignment="1">
      <alignment vertical="center" shrinkToFit="1"/>
    </xf>
    <xf numFmtId="180" fontId="9" fillId="2" borderId="33" xfId="6" applyNumberFormat="1" applyFont="1" applyFill="1" applyBorder="1" applyAlignment="1">
      <alignment vertical="center" shrinkToFit="1"/>
    </xf>
    <xf numFmtId="180" fontId="9" fillId="2" borderId="22" xfId="6" applyNumberFormat="1" applyFont="1" applyFill="1" applyBorder="1" applyAlignment="1">
      <alignment vertical="center" shrinkToFit="1"/>
    </xf>
    <xf numFmtId="180" fontId="9" fillId="2" borderId="16" xfId="6" applyNumberFormat="1" applyFont="1" applyFill="1" applyBorder="1" applyAlignment="1">
      <alignment vertical="center" shrinkToFit="1"/>
    </xf>
    <xf numFmtId="180" fontId="9" fillId="2" borderId="32" xfId="6" applyNumberFormat="1" applyFont="1" applyFill="1" applyBorder="1" applyAlignment="1">
      <alignment vertical="center" shrinkToFit="1"/>
    </xf>
    <xf numFmtId="38" fontId="8" fillId="2" borderId="28" xfId="0" applyNumberFormat="1" applyFont="1" applyFill="1" applyBorder="1" applyAlignment="1">
      <alignment horizontal="center" vertical="center" shrinkToFit="1"/>
    </xf>
    <xf numFmtId="0" fontId="9" fillId="2" borderId="34" xfId="0" applyFont="1" applyFill="1" applyBorder="1" applyAlignment="1">
      <alignment horizontal="center" vertical="center"/>
    </xf>
    <xf numFmtId="180" fontId="9" fillId="2" borderId="25" xfId="0" applyNumberFormat="1" applyFont="1" applyFill="1" applyBorder="1" applyAlignment="1">
      <alignment horizontal="right" vertical="center"/>
    </xf>
    <xf numFmtId="0" fontId="9" fillId="2" borderId="25" xfId="0" applyFont="1" applyFill="1" applyBorder="1" applyAlignment="1">
      <alignment horizontal="center" vertical="center"/>
    </xf>
    <xf numFmtId="180" fontId="9" fillId="2" borderId="23" xfId="6" applyNumberFormat="1" applyFont="1" applyFill="1" applyBorder="1" applyAlignment="1">
      <alignment vertical="center" shrinkToFit="1"/>
    </xf>
    <xf numFmtId="180" fontId="9" fillId="2" borderId="25" xfId="6" applyNumberFormat="1" applyFont="1" applyFill="1" applyBorder="1" applyAlignment="1">
      <alignment vertical="center" shrinkToFit="1"/>
    </xf>
    <xf numFmtId="180" fontId="9" fillId="2" borderId="34" xfId="6" applyNumberFormat="1" applyFont="1" applyFill="1" applyBorder="1" applyAlignment="1">
      <alignment vertical="center" shrinkToFit="1"/>
    </xf>
    <xf numFmtId="180" fontId="9" fillId="2" borderId="35" xfId="6" applyNumberFormat="1" applyFont="1" applyFill="1" applyBorder="1" applyAlignment="1">
      <alignment vertical="center" shrinkToFit="1"/>
    </xf>
    <xf numFmtId="180" fontId="9" fillId="2" borderId="18" xfId="6" applyNumberFormat="1" applyFont="1" applyFill="1" applyBorder="1" applyAlignment="1">
      <alignment vertical="center" shrinkToFit="1"/>
    </xf>
    <xf numFmtId="180" fontId="9" fillId="2" borderId="2" xfId="6" applyNumberFormat="1" applyFont="1" applyFill="1" applyBorder="1" applyAlignment="1">
      <alignment vertical="center" shrinkToFit="1"/>
    </xf>
    <xf numFmtId="180" fontId="9" fillId="2" borderId="14" xfId="6" applyNumberFormat="1" applyFont="1" applyFill="1" applyBorder="1" applyAlignment="1">
      <alignment vertical="center" shrinkToFit="1"/>
    </xf>
    <xf numFmtId="180" fontId="9" fillId="2" borderId="27" xfId="6" applyNumberFormat="1" applyFont="1" applyFill="1" applyBorder="1" applyAlignment="1">
      <alignment vertical="center" shrinkToFit="1"/>
    </xf>
    <xf numFmtId="0" fontId="11" fillId="0" borderId="0" xfId="8" applyFont="1">
      <alignment vertical="center"/>
    </xf>
    <xf numFmtId="0" fontId="11" fillId="0" borderId="0" xfId="9" applyFont="1">
      <alignment vertical="center"/>
    </xf>
    <xf numFmtId="0" fontId="18" fillId="0" borderId="0" xfId="9" applyFont="1">
      <alignment vertical="center"/>
    </xf>
    <xf numFmtId="0" fontId="11" fillId="0" borderId="0" xfId="9" applyFont="1" applyAlignment="1">
      <alignment vertical="center" wrapText="1"/>
    </xf>
    <xf numFmtId="0" fontId="7" fillId="0" borderId="0" xfId="4" applyFont="1" applyProtection="1">
      <alignment vertical="center"/>
      <protection locked="0"/>
    </xf>
    <xf numFmtId="0" fontId="11" fillId="0" borderId="20" xfId="0" applyFont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7" fillId="0" borderId="0" xfId="7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7" fillId="0" borderId="0" xfId="7" applyFont="1" applyAlignment="1">
      <alignment horizontal="left" vertical="center" wrapText="1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 shrinkToFit="1"/>
    </xf>
    <xf numFmtId="178" fontId="7" fillId="0" borderId="0" xfId="4" applyNumberFormat="1" applyFont="1" applyAlignment="1">
      <alignment horizontal="center" vertical="center"/>
    </xf>
    <xf numFmtId="20" fontId="7" fillId="0" borderId="0" xfId="4" applyNumberFormat="1" applyFont="1" applyAlignment="1">
      <alignment horizontal="center" vertical="center"/>
    </xf>
    <xf numFmtId="179" fontId="7" fillId="0" borderId="0" xfId="4" applyNumberFormat="1" applyFont="1" applyAlignment="1">
      <alignment horizontal="center" vertical="center"/>
    </xf>
    <xf numFmtId="38" fontId="7" fillId="0" borderId="0" xfId="6" applyFont="1" applyFill="1" applyAlignment="1">
      <alignment horizontal="right" vertical="center"/>
    </xf>
    <xf numFmtId="0" fontId="7" fillId="0" borderId="40" xfId="4" applyFont="1" applyBorder="1" applyAlignment="1">
      <alignment horizontal="center" vertical="center"/>
    </xf>
    <xf numFmtId="0" fontId="7" fillId="0" borderId="40" xfId="4" applyFont="1" applyBorder="1" applyAlignment="1">
      <alignment horizontal="left" vertical="center" shrinkToFit="1"/>
    </xf>
    <xf numFmtId="0" fontId="7" fillId="0" borderId="40" xfId="4" applyFont="1" applyBorder="1" applyAlignment="1">
      <alignment horizontal="left" vertical="center"/>
    </xf>
    <xf numFmtId="0" fontId="7" fillId="0" borderId="41" xfId="4" applyFont="1" applyBorder="1" applyAlignment="1">
      <alignment horizontal="center" vertical="center"/>
    </xf>
    <xf numFmtId="0" fontId="7" fillId="0" borderId="41" xfId="4" applyFont="1" applyBorder="1" applyAlignment="1">
      <alignment horizontal="left" vertical="center" shrinkToFit="1"/>
    </xf>
    <xf numFmtId="0" fontId="7" fillId="0" borderId="41" xfId="4" applyFont="1" applyBorder="1" applyAlignment="1">
      <alignment horizontal="left" vertical="center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justify" vertical="top" wrapText="1"/>
    </xf>
    <xf numFmtId="176" fontId="7" fillId="2" borderId="0" xfId="4" applyNumberFormat="1" applyFont="1" applyFill="1" applyAlignment="1">
      <alignment horizontal="center" vertical="top" wrapText="1"/>
    </xf>
    <xf numFmtId="0" fontId="7" fillId="0" borderId="0" xfId="4" applyFont="1" applyAlignment="1">
      <alignment horizontal="center" vertical="center" shrinkToFit="1"/>
    </xf>
    <xf numFmtId="0" fontId="7" fillId="0" borderId="0" xfId="4" applyFont="1" applyAlignment="1">
      <alignment horizontal="center" vertical="top" shrinkToFit="1"/>
    </xf>
    <xf numFmtId="176" fontId="7" fillId="0" borderId="0" xfId="4" applyNumberFormat="1" applyFont="1" applyAlignment="1">
      <alignment horizontal="center" vertical="top" shrinkToFit="1"/>
    </xf>
    <xf numFmtId="0" fontId="7" fillId="0" borderId="0" xfId="4" applyFont="1" applyAlignment="1">
      <alignment horizontal="center" vertical="top" wrapText="1"/>
    </xf>
    <xf numFmtId="176" fontId="7" fillId="2" borderId="0" xfId="4" applyNumberFormat="1" applyFont="1" applyFill="1" applyAlignment="1">
      <alignment horizontal="center" vertical="top" shrinkToFit="1"/>
    </xf>
    <xf numFmtId="0" fontId="7" fillId="0" borderId="0" xfId="4" applyFont="1" applyAlignment="1">
      <alignment horizontal="left" vertical="top" shrinkToFit="1"/>
    </xf>
    <xf numFmtId="0" fontId="7" fillId="0" borderId="0" xfId="4" applyFont="1" applyAlignment="1">
      <alignment horizontal="right" vertical="top" shrinkToFi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shrinkToFit="1"/>
    </xf>
    <xf numFmtId="38" fontId="9" fillId="0" borderId="29" xfId="6" applyFont="1" applyFill="1" applyBorder="1" applyAlignment="1">
      <alignment horizontal="center" vertical="center" wrapText="1" shrinkToFit="1"/>
    </xf>
    <xf numFmtId="38" fontId="9" fillId="0" borderId="10" xfId="6" applyFont="1" applyFill="1" applyBorder="1" applyAlignment="1">
      <alignment horizontal="center" vertical="center" shrinkToFit="1"/>
    </xf>
    <xf numFmtId="38" fontId="9" fillId="0" borderId="30" xfId="6" applyFont="1" applyFill="1" applyBorder="1" applyAlignment="1">
      <alignment horizontal="center" vertical="center" shrinkToFit="1"/>
    </xf>
    <xf numFmtId="38" fontId="12" fillId="0" borderId="31" xfId="6" applyFont="1" applyFill="1" applyBorder="1" applyAlignment="1">
      <alignment horizontal="center" vertical="center" shrinkToFit="1"/>
    </xf>
    <xf numFmtId="38" fontId="12" fillId="0" borderId="13" xfId="6" applyFont="1" applyFill="1" applyBorder="1" applyAlignment="1">
      <alignment horizontal="center" vertical="center" shrinkToFit="1"/>
    </xf>
    <xf numFmtId="38" fontId="12" fillId="2" borderId="8" xfId="6" applyFont="1" applyFill="1" applyBorder="1" applyAlignment="1">
      <alignment horizontal="right" vertical="center" shrinkToFit="1"/>
    </xf>
    <xf numFmtId="38" fontId="12" fillId="2" borderId="32" xfId="6" applyFont="1" applyFill="1" applyBorder="1" applyAlignment="1">
      <alignment horizontal="right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9" fillId="0" borderId="2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7" fillId="0" borderId="0" xfId="4" applyFont="1" applyAlignment="1" applyProtection="1">
      <alignment horizontal="left" vertical="center"/>
      <protection locked="0"/>
    </xf>
    <xf numFmtId="0" fontId="7" fillId="0" borderId="0" xfId="7" applyFont="1" applyAlignment="1" applyProtection="1">
      <alignment horizontal="left" vertical="center"/>
      <protection locked="0"/>
    </xf>
    <xf numFmtId="38" fontId="7" fillId="0" borderId="0" xfId="6" applyFont="1" applyFill="1" applyAlignment="1" applyProtection="1">
      <alignment horizontal="right" vertical="center"/>
      <protection locked="0"/>
    </xf>
    <xf numFmtId="20" fontId="7" fillId="0" borderId="0" xfId="4" applyNumberFormat="1" applyFont="1" applyAlignment="1" applyProtection="1">
      <alignment horizontal="center" vertical="center"/>
      <protection locked="0"/>
    </xf>
    <xf numFmtId="0" fontId="7" fillId="0" borderId="40" xfId="4" applyFont="1" applyBorder="1" applyAlignment="1" applyProtection="1">
      <alignment horizontal="left" vertical="center"/>
      <protection locked="0"/>
    </xf>
    <xf numFmtId="176" fontId="7" fillId="0" borderId="0" xfId="4" applyNumberFormat="1" applyFont="1" applyAlignment="1" applyProtection="1">
      <alignment horizontal="center" vertical="top" shrinkToFit="1"/>
      <protection locked="0"/>
    </xf>
    <xf numFmtId="0" fontId="7" fillId="0" borderId="0" xfId="7" applyFont="1" applyAlignment="1" applyProtection="1">
      <alignment horizontal="left" vertical="center" wrapText="1"/>
      <protection locked="0"/>
    </xf>
    <xf numFmtId="0" fontId="7" fillId="0" borderId="0" xfId="4" applyFont="1" applyAlignment="1" applyProtection="1">
      <alignment horizontal="justify" vertical="top" wrapText="1"/>
      <protection locked="0"/>
    </xf>
    <xf numFmtId="178" fontId="7" fillId="0" borderId="0" xfId="4" applyNumberFormat="1" applyFont="1" applyAlignment="1" applyProtection="1">
      <alignment horizontal="center" vertical="center"/>
      <protection locked="0"/>
    </xf>
    <xf numFmtId="0" fontId="7" fillId="0" borderId="40" xfId="4" applyFont="1" applyBorder="1" applyAlignment="1" applyProtection="1">
      <alignment horizontal="left" vertical="center" shrinkToFit="1"/>
      <protection locked="0"/>
    </xf>
    <xf numFmtId="0" fontId="7" fillId="0" borderId="41" xfId="4" applyFont="1" applyBorder="1" applyAlignment="1" applyProtection="1">
      <alignment horizontal="left" vertical="center"/>
      <protection locked="0"/>
    </xf>
    <xf numFmtId="0" fontId="7" fillId="0" borderId="41" xfId="4" applyFont="1" applyBorder="1" applyAlignment="1" applyProtection="1">
      <alignment horizontal="left" vertical="center" shrinkToFit="1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>
      <alignment horizontal="left" vertical="top"/>
    </xf>
    <xf numFmtId="0" fontId="9" fillId="2" borderId="0" xfId="0" applyFont="1" applyFill="1" applyAlignment="1">
      <alignment horizontal="left" vertical="center" shrinkToFit="1"/>
    </xf>
    <xf numFmtId="0" fontId="17" fillId="0" borderId="0" xfId="9" applyFont="1" applyAlignment="1">
      <alignment horizontal="left" vertical="center" shrinkToFit="1"/>
    </xf>
    <xf numFmtId="0" fontId="11" fillId="3" borderId="0" xfId="9" applyFont="1" applyFill="1" applyAlignment="1">
      <alignment horizontal="justify" vertical="distributed" wrapText="1"/>
    </xf>
    <xf numFmtId="0" fontId="18" fillId="0" borderId="0" xfId="9" applyFont="1" applyAlignment="1">
      <alignment horizontal="right" vertical="top"/>
    </xf>
    <xf numFmtId="0" fontId="18" fillId="0" borderId="0" xfId="8" applyFont="1" applyAlignment="1">
      <alignment horizontal="justify" vertical="top" wrapText="1"/>
    </xf>
    <xf numFmtId="0" fontId="11" fillId="0" borderId="0" xfId="8" applyFont="1" applyAlignment="1">
      <alignment horizontal="left" vertical="center"/>
    </xf>
    <xf numFmtId="0" fontId="15" fillId="0" borderId="0" xfId="8" applyFont="1" applyAlignment="1">
      <alignment horizontal="left" vertical="center"/>
    </xf>
    <xf numFmtId="0" fontId="16" fillId="0" borderId="0" xfId="8" applyFont="1" applyAlignment="1">
      <alignment horizontal="center" vertical="center" wrapText="1"/>
    </xf>
    <xf numFmtId="0" fontId="11" fillId="0" borderId="0" xfId="9" applyFont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shrinkToFit="1"/>
    </xf>
  </cellXfs>
  <cellStyles count="10">
    <cellStyle name="桁区切り" xfId="6" builtinId="6"/>
    <cellStyle name="桁区切り 2" xfId="1" xr:uid="{00000000-0005-0000-0000-000001000000}"/>
    <cellStyle name="桁区切り 3" xfId="2" xr:uid="{00000000-0005-0000-0000-000002000000}"/>
    <cellStyle name="通貨 2" xfId="5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3 2" xfId="7" xr:uid="{00000000-0005-0000-0000-000007000000}"/>
    <cellStyle name="標準 3 3" xfId="8" xr:uid="{023FC0B5-AA62-4B1C-A032-FC4DFDF4D939}"/>
    <cellStyle name="標準 4" xfId="9" xr:uid="{9C7C174A-9057-45CB-A735-C72FC38615FB}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93133</xdr:colOff>
      <xdr:row>10</xdr:row>
      <xdr:rowOff>78646</xdr:rowOff>
    </xdr:from>
    <xdr:ext cx="4923366" cy="198054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019800" y="2174146"/>
          <a:ext cx="4923366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123825</xdr:colOff>
      <xdr:row>33</xdr:row>
      <xdr:rowOff>38100</xdr:rowOff>
    </xdr:from>
    <xdr:to>
      <xdr:col>49</xdr:col>
      <xdr:colOff>66675</xdr:colOff>
      <xdr:row>37</xdr:row>
      <xdr:rowOff>47625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5824162-9DCE-4357-B464-1F4969F05544}"/>
            </a:ext>
          </a:extLst>
        </xdr:cNvPr>
        <xdr:cNvSpPr txBox="1"/>
      </xdr:nvSpPr>
      <xdr:spPr>
        <a:xfrm>
          <a:off x="6791325" y="6677025"/>
          <a:ext cx="2609850" cy="80962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17</xdr:row>
      <xdr:rowOff>270013</xdr:rowOff>
    </xdr:from>
    <xdr:to>
      <xdr:col>10</xdr:col>
      <xdr:colOff>438150</xdr:colOff>
      <xdr:row>27</xdr:row>
      <xdr:rowOff>104774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42" t="6539" r="22803" b="34800"/>
        <a:stretch/>
      </xdr:blipFill>
      <xdr:spPr>
        <a:xfrm>
          <a:off x="209550" y="6413638"/>
          <a:ext cx="8448675" cy="36447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93366</xdr:colOff>
      <xdr:row>10</xdr:row>
      <xdr:rowOff>66899</xdr:rowOff>
    </xdr:from>
    <xdr:ext cx="4962420" cy="198054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094116" y="2162399"/>
          <a:ext cx="4962420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138112</xdr:colOff>
      <xdr:row>33</xdr:row>
      <xdr:rowOff>157164</xdr:rowOff>
    </xdr:from>
    <xdr:to>
      <xdr:col>49</xdr:col>
      <xdr:colOff>80962</xdr:colOff>
      <xdr:row>37</xdr:row>
      <xdr:rowOff>166689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52E6026-8EFD-4036-AA88-6EE62971C918}"/>
            </a:ext>
          </a:extLst>
        </xdr:cNvPr>
        <xdr:cNvSpPr txBox="1"/>
      </xdr:nvSpPr>
      <xdr:spPr>
        <a:xfrm>
          <a:off x="6805612" y="6786564"/>
          <a:ext cx="2609850" cy="80962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J42"/>
  <sheetViews>
    <sheetView showZeros="0" tabSelected="1" view="pageBreakPreview" zoomScaleSheetLayoutView="100" workbookViewId="0">
      <selection sqref="A1:AI1"/>
    </sheetView>
  </sheetViews>
  <sheetFormatPr defaultColWidth="2.5" defaultRowHeight="15.75"/>
  <cols>
    <col min="1" max="16384" width="2.5" style="1"/>
  </cols>
  <sheetData>
    <row r="1" spans="1:36" ht="18.7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</row>
    <row r="2" spans="1:36">
      <c r="B2" s="2"/>
    </row>
    <row r="3" spans="1:36">
      <c r="A3" s="137" t="s">
        <v>1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</row>
    <row r="4" spans="1:36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6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138" t="s">
        <v>2</v>
      </c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5"/>
    </row>
    <row r="6" spans="1:36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7"/>
    </row>
    <row r="7" spans="1:36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134" t="s">
        <v>3</v>
      </c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7"/>
    </row>
    <row r="8" spans="1:36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1:36">
      <c r="B9" s="13" t="s">
        <v>4</v>
      </c>
      <c r="C9" s="139" t="s">
        <v>5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</row>
    <row r="10" spans="1:36">
      <c r="C10" s="14" t="s">
        <v>6</v>
      </c>
      <c r="D10" s="140" t="s">
        <v>7</v>
      </c>
      <c r="E10" s="140"/>
      <c r="F10" s="140"/>
      <c r="G10" s="140"/>
      <c r="H10" s="140"/>
      <c r="I10" s="140"/>
      <c r="J10" s="1" t="s">
        <v>8</v>
      </c>
      <c r="K10" s="139" t="s">
        <v>9</v>
      </c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</row>
    <row r="11" spans="1:36">
      <c r="C11" s="1" t="s">
        <v>10</v>
      </c>
      <c r="D11" s="139" t="s">
        <v>11</v>
      </c>
      <c r="E11" s="139"/>
      <c r="F11" s="139"/>
      <c r="G11" s="139"/>
      <c r="H11" s="139"/>
      <c r="I11" s="139"/>
      <c r="J11" s="1" t="s">
        <v>8</v>
      </c>
      <c r="K11" s="141">
        <v>45539</v>
      </c>
      <c r="L11" s="141"/>
      <c r="M11" s="141"/>
      <c r="N11" s="141"/>
      <c r="O11" s="141"/>
      <c r="P11" s="141"/>
      <c r="Q11" s="141"/>
      <c r="R11" s="15"/>
      <c r="S11" s="142">
        <v>0.41666666666666669</v>
      </c>
      <c r="T11" s="142"/>
      <c r="U11" s="142"/>
      <c r="V11" s="1" t="str">
        <f>IF(S11="","","～")</f>
        <v>～</v>
      </c>
      <c r="W11" s="142">
        <v>0.52083333333333337</v>
      </c>
      <c r="X11" s="142"/>
      <c r="Y11" s="142"/>
    </row>
    <row r="12" spans="1:36">
      <c r="B12" s="2" t="s">
        <v>12</v>
      </c>
      <c r="K12" s="141">
        <v>45540</v>
      </c>
      <c r="L12" s="141"/>
      <c r="M12" s="141"/>
      <c r="N12" s="141"/>
      <c r="O12" s="141"/>
      <c r="P12" s="141"/>
      <c r="Q12" s="141"/>
      <c r="R12" s="15"/>
      <c r="S12" s="142">
        <v>0.5625</v>
      </c>
      <c r="T12" s="142"/>
      <c r="U12" s="142"/>
      <c r="V12" s="1" t="str">
        <f>IF(S12="","","～")</f>
        <v>～</v>
      </c>
      <c r="W12" s="142">
        <v>0.66666666666666663</v>
      </c>
      <c r="X12" s="142"/>
      <c r="Y12" s="142"/>
    </row>
    <row r="13" spans="1:36">
      <c r="B13" s="2"/>
      <c r="C13" s="1" t="s">
        <v>13</v>
      </c>
      <c r="D13" s="139" t="s">
        <v>14</v>
      </c>
      <c r="E13" s="139"/>
      <c r="F13" s="139"/>
      <c r="G13" s="139"/>
      <c r="H13" s="139"/>
      <c r="I13" s="139"/>
      <c r="J13" s="1" t="s">
        <v>8</v>
      </c>
      <c r="K13" s="143" t="s">
        <v>15</v>
      </c>
      <c r="L13" s="143"/>
      <c r="M13" s="143"/>
      <c r="N13" s="143"/>
      <c r="O13" s="139" t="s">
        <v>16</v>
      </c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</row>
    <row r="14" spans="1:36">
      <c r="B14" s="2"/>
      <c r="K14" s="143" t="s">
        <v>17</v>
      </c>
      <c r="L14" s="143"/>
      <c r="M14" s="143"/>
      <c r="N14" s="143"/>
      <c r="O14" s="139" t="s">
        <v>18</v>
      </c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</row>
    <row r="15" spans="1:36">
      <c r="B15" s="2"/>
      <c r="C15" s="1" t="s">
        <v>19</v>
      </c>
      <c r="D15" s="139" t="s">
        <v>20</v>
      </c>
      <c r="E15" s="139"/>
      <c r="F15" s="139"/>
      <c r="G15" s="139"/>
      <c r="H15" s="139"/>
      <c r="I15" s="139"/>
      <c r="J15" s="1" t="s">
        <v>8</v>
      </c>
      <c r="K15" s="144">
        <v>75</v>
      </c>
      <c r="L15" s="144"/>
      <c r="M15" s="144"/>
      <c r="N15" s="144"/>
      <c r="O15" s="144"/>
      <c r="P15" s="1" t="s">
        <v>21</v>
      </c>
      <c r="Q15" s="1" t="s">
        <v>22</v>
      </c>
    </row>
    <row r="16" spans="1:36">
      <c r="B16" s="2"/>
      <c r="C16" s="1" t="s">
        <v>23</v>
      </c>
      <c r="D16" s="139" t="s">
        <v>24</v>
      </c>
      <c r="E16" s="139"/>
      <c r="F16" s="139"/>
      <c r="G16" s="139"/>
      <c r="H16" s="139"/>
      <c r="I16" s="139"/>
      <c r="J16" s="1" t="s">
        <v>8</v>
      </c>
      <c r="K16" s="145" t="s">
        <v>25</v>
      </c>
      <c r="L16" s="145"/>
      <c r="M16" s="145"/>
      <c r="N16" s="146" t="s">
        <v>26</v>
      </c>
      <c r="O16" s="146"/>
      <c r="P16" s="146"/>
      <c r="Q16" s="146"/>
      <c r="R16" s="146"/>
      <c r="S16" s="146"/>
      <c r="T16" s="146"/>
      <c r="U16" s="146"/>
      <c r="V16" s="145" t="s">
        <v>27</v>
      </c>
      <c r="W16" s="145"/>
      <c r="X16" s="145"/>
      <c r="Y16" s="147" t="s">
        <v>28</v>
      </c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</row>
    <row r="17" spans="2:35">
      <c r="B17" s="2"/>
      <c r="K17" s="148" t="s">
        <v>29</v>
      </c>
      <c r="L17" s="148"/>
      <c r="M17" s="148"/>
      <c r="N17" s="149"/>
      <c r="O17" s="149"/>
      <c r="P17" s="149"/>
      <c r="Q17" s="149"/>
      <c r="R17" s="149"/>
      <c r="S17" s="149"/>
      <c r="T17" s="149"/>
      <c r="U17" s="149"/>
      <c r="V17" s="148" t="s">
        <v>30</v>
      </c>
      <c r="W17" s="148"/>
      <c r="X17" s="148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</row>
    <row r="18" spans="2:35">
      <c r="B18" s="2"/>
      <c r="K18" s="148" t="s">
        <v>29</v>
      </c>
      <c r="L18" s="148"/>
      <c r="M18" s="148"/>
      <c r="N18" s="149"/>
      <c r="O18" s="149"/>
      <c r="P18" s="149"/>
      <c r="Q18" s="149"/>
      <c r="R18" s="149"/>
      <c r="S18" s="149"/>
      <c r="T18" s="149"/>
      <c r="U18" s="149"/>
      <c r="V18" s="148" t="s">
        <v>31</v>
      </c>
      <c r="W18" s="148"/>
      <c r="X18" s="148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</row>
    <row r="19" spans="2:35">
      <c r="B19" s="2"/>
      <c r="C19" s="1" t="s">
        <v>32</v>
      </c>
    </row>
    <row r="20" spans="2:35">
      <c r="D20" s="151" t="s">
        <v>33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</row>
    <row r="21" spans="2:35"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</row>
    <row r="22" spans="2:35">
      <c r="B22" s="2"/>
      <c r="C22" s="1" t="s">
        <v>34</v>
      </c>
    </row>
    <row r="23" spans="2:35">
      <c r="D23" s="152" t="s">
        <v>35</v>
      </c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0"/>
    </row>
    <row r="24" spans="2:35"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0"/>
    </row>
    <row r="25" spans="2:35"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0"/>
    </row>
    <row r="26" spans="2:35"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0"/>
    </row>
    <row r="27" spans="2:35"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0"/>
    </row>
    <row r="28" spans="2:35"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0"/>
    </row>
    <row r="29" spans="2:35" s="9" customFormat="1"/>
    <row r="30" spans="2:35">
      <c r="B30" s="13" t="s">
        <v>36</v>
      </c>
      <c r="C30" s="139" t="s">
        <v>37</v>
      </c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</row>
    <row r="31" spans="2:35">
      <c r="C31" s="151" t="s">
        <v>38</v>
      </c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I31" s="10"/>
    </row>
    <row r="32" spans="2:35">
      <c r="AH32" s="11"/>
      <c r="AI32" s="10"/>
    </row>
    <row r="33" spans="1:35">
      <c r="B33" s="13" t="s">
        <v>39</v>
      </c>
      <c r="C33" s="139" t="s">
        <v>40</v>
      </c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</row>
    <row r="34" spans="1:35">
      <c r="C34" s="159" t="s">
        <v>41</v>
      </c>
      <c r="D34" s="159"/>
      <c r="E34" s="159"/>
      <c r="F34" s="159"/>
      <c r="G34" s="159"/>
      <c r="H34" s="159"/>
      <c r="I34" s="159"/>
      <c r="J34" s="158">
        <f>SUM(M35:O37)</f>
        <v>63695</v>
      </c>
      <c r="K34" s="158"/>
      <c r="L34" s="158"/>
      <c r="M34" s="158"/>
      <c r="N34" s="157" t="s">
        <v>42</v>
      </c>
      <c r="O34" s="157"/>
      <c r="P34" s="157"/>
      <c r="Q34" s="157"/>
      <c r="R34" s="157"/>
      <c r="S34" s="157"/>
      <c r="T34" s="157"/>
      <c r="U34" s="157"/>
      <c r="V34" s="153" t="e">
        <f>SUM(V35:X37)</f>
        <v>#REF!</v>
      </c>
      <c r="W34" s="153"/>
      <c r="X34" s="153"/>
      <c r="Y34" s="153"/>
      <c r="Z34" s="157" t="s">
        <v>43</v>
      </c>
      <c r="AA34" s="157"/>
      <c r="AB34" s="157"/>
      <c r="AC34" s="157"/>
      <c r="AD34" s="157"/>
      <c r="AE34" s="153" t="e">
        <f>SUM(AE35:AG37)</f>
        <v>#REF!</v>
      </c>
      <c r="AF34" s="153"/>
      <c r="AG34" s="153"/>
      <c r="AH34" s="153"/>
    </row>
    <row r="35" spans="1:35">
      <c r="D35" s="154" t="s">
        <v>44</v>
      </c>
      <c r="E35" s="154"/>
      <c r="F35" s="154"/>
      <c r="G35" s="155" t="s">
        <v>45</v>
      </c>
      <c r="H35" s="155"/>
      <c r="I35" s="155"/>
      <c r="J35" s="155"/>
      <c r="K35" s="155"/>
      <c r="L35" s="155"/>
      <c r="M35" s="156">
        <v>15000</v>
      </c>
      <c r="N35" s="156"/>
      <c r="O35" s="156"/>
      <c r="P35" s="155" t="s">
        <v>46</v>
      </c>
      <c r="Q35" s="155"/>
      <c r="R35" s="155"/>
      <c r="S35" s="155"/>
      <c r="T35" s="155"/>
      <c r="U35" s="155"/>
      <c r="V35" s="156">
        <v>10000</v>
      </c>
      <c r="W35" s="156"/>
      <c r="X35" s="156"/>
      <c r="Z35" s="157" t="s">
        <v>43</v>
      </c>
      <c r="AA35" s="157"/>
      <c r="AB35" s="157"/>
      <c r="AC35" s="157"/>
      <c r="AD35" s="157"/>
      <c r="AE35" s="158">
        <f>M35-V35</f>
        <v>5000</v>
      </c>
      <c r="AF35" s="158"/>
      <c r="AG35" s="158"/>
      <c r="AI35" s="10"/>
    </row>
    <row r="36" spans="1:35">
      <c r="D36" s="154" t="s">
        <v>47</v>
      </c>
      <c r="E36" s="154"/>
      <c r="F36" s="154"/>
      <c r="G36" s="155" t="s">
        <v>45</v>
      </c>
      <c r="H36" s="155"/>
      <c r="I36" s="155"/>
      <c r="J36" s="155"/>
      <c r="K36" s="155"/>
      <c r="L36" s="155"/>
      <c r="M36" s="158">
        <f>SUM('＜見本＞旅行行程表及び諸謝金等積算書'!$P$14)-M37</f>
        <v>23695</v>
      </c>
      <c r="N36" s="158"/>
      <c r="O36" s="158"/>
      <c r="P36" s="155" t="s">
        <v>46</v>
      </c>
      <c r="Q36" s="155"/>
      <c r="R36" s="155"/>
      <c r="S36" s="155"/>
      <c r="T36" s="155"/>
      <c r="U36" s="155"/>
      <c r="V36" s="158" t="e">
        <f>SUM('＜見本＞旅行行程表及び諸謝金等積算書'!$U$14)-V37</f>
        <v>#REF!</v>
      </c>
      <c r="W36" s="158"/>
      <c r="X36" s="158"/>
      <c r="Z36" s="157" t="s">
        <v>43</v>
      </c>
      <c r="AA36" s="157"/>
      <c r="AB36" s="157"/>
      <c r="AC36" s="157"/>
      <c r="AD36" s="157"/>
      <c r="AE36" s="158" t="e">
        <f t="shared" ref="AE36:AE37" si="0">M36-V36</f>
        <v>#REF!</v>
      </c>
      <c r="AF36" s="158"/>
      <c r="AG36" s="158"/>
      <c r="AI36" s="10"/>
    </row>
    <row r="37" spans="1:35">
      <c r="C37" s="12"/>
      <c r="D37" s="154" t="s">
        <v>48</v>
      </c>
      <c r="E37" s="154"/>
      <c r="F37" s="154"/>
      <c r="G37" s="155" t="s">
        <v>45</v>
      </c>
      <c r="H37" s="155"/>
      <c r="I37" s="155"/>
      <c r="J37" s="155"/>
      <c r="K37" s="155"/>
      <c r="L37" s="155"/>
      <c r="M37" s="158">
        <f>SUM('＜見本＞旅行行程表及び諸謝金等積算書'!$M$12)</f>
        <v>25000</v>
      </c>
      <c r="N37" s="158"/>
      <c r="O37" s="158"/>
      <c r="P37" s="155" t="s">
        <v>46</v>
      </c>
      <c r="Q37" s="155"/>
      <c r="R37" s="155"/>
      <c r="S37" s="155"/>
      <c r="T37" s="155"/>
      <c r="U37" s="155"/>
      <c r="V37" s="158" t="e">
        <f>SUM('＜見本＞旅行行程表及び諸謝金等積算書'!$R$12)</f>
        <v>#REF!</v>
      </c>
      <c r="W37" s="158"/>
      <c r="X37" s="158"/>
      <c r="Z37" s="157" t="s">
        <v>43</v>
      </c>
      <c r="AA37" s="157"/>
      <c r="AB37" s="157"/>
      <c r="AC37" s="157"/>
      <c r="AD37" s="157"/>
      <c r="AE37" s="158" t="e">
        <f t="shared" si="0"/>
        <v>#REF!</v>
      </c>
      <c r="AF37" s="158"/>
      <c r="AG37" s="158"/>
    </row>
    <row r="38" spans="1:35">
      <c r="C38" s="12"/>
      <c r="D38" s="140" t="s">
        <v>49</v>
      </c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</row>
    <row r="39" spans="1:35">
      <c r="D39" s="151" t="s">
        <v>50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0"/>
    </row>
    <row r="40" spans="1:35"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</row>
    <row r="41" spans="1:35">
      <c r="A41" s="160" t="s">
        <v>51</v>
      </c>
      <c r="B41" s="160"/>
      <c r="C41" s="152" t="s">
        <v>52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</row>
    <row r="42" spans="1:35"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</row>
  </sheetData>
  <sheetProtection sheet="1" selectLockedCells="1" selectUnlockedCells="1"/>
  <mergeCells count="70">
    <mergeCell ref="AE37:AG37"/>
    <mergeCell ref="D38:AG38"/>
    <mergeCell ref="D39:AH39"/>
    <mergeCell ref="A41:B41"/>
    <mergeCell ref="C41:AI42"/>
    <mergeCell ref="D37:F37"/>
    <mergeCell ref="G37:L37"/>
    <mergeCell ref="M37:O37"/>
    <mergeCell ref="P37:U37"/>
    <mergeCell ref="V37:X37"/>
    <mergeCell ref="Z37:AD37"/>
    <mergeCell ref="AE36:AG36"/>
    <mergeCell ref="D36:F36"/>
    <mergeCell ref="G36:L36"/>
    <mergeCell ref="M36:O36"/>
    <mergeCell ref="P36:U36"/>
    <mergeCell ref="V36:X36"/>
    <mergeCell ref="Z36:AD36"/>
    <mergeCell ref="AE34:AH34"/>
    <mergeCell ref="D35:F35"/>
    <mergeCell ref="G35:L35"/>
    <mergeCell ref="M35:O35"/>
    <mergeCell ref="P35:U35"/>
    <mergeCell ref="V35:X35"/>
    <mergeCell ref="Z35:AD35"/>
    <mergeCell ref="AE35:AG35"/>
    <mergeCell ref="C34:I34"/>
    <mergeCell ref="J34:M34"/>
    <mergeCell ref="N34:U34"/>
    <mergeCell ref="V34:Y34"/>
    <mergeCell ref="Z34:AD34"/>
    <mergeCell ref="D20:AI21"/>
    <mergeCell ref="D23:AH28"/>
    <mergeCell ref="C30:AI30"/>
    <mergeCell ref="C31:AG31"/>
    <mergeCell ref="C33:AI33"/>
    <mergeCell ref="K17:M17"/>
    <mergeCell ref="N17:U17"/>
    <mergeCell ref="V17:X17"/>
    <mergeCell ref="Y17:AI17"/>
    <mergeCell ref="K18:M18"/>
    <mergeCell ref="N18:U18"/>
    <mergeCell ref="V18:X18"/>
    <mergeCell ref="Y18:AI18"/>
    <mergeCell ref="K14:N14"/>
    <mergeCell ref="O14:AI14"/>
    <mergeCell ref="D15:I15"/>
    <mergeCell ref="K15:O15"/>
    <mergeCell ref="D16:I16"/>
    <mergeCell ref="K16:M16"/>
    <mergeCell ref="N16:U16"/>
    <mergeCell ref="V16:X16"/>
    <mergeCell ref="Y16:AI16"/>
    <mergeCell ref="K12:Q12"/>
    <mergeCell ref="S12:U12"/>
    <mergeCell ref="W12:Y12"/>
    <mergeCell ref="D13:I13"/>
    <mergeCell ref="K13:N13"/>
    <mergeCell ref="O13:AI13"/>
    <mergeCell ref="D10:I10"/>
    <mergeCell ref="K10:AJ10"/>
    <mergeCell ref="D11:I11"/>
    <mergeCell ref="K11:Q11"/>
    <mergeCell ref="S11:U11"/>
    <mergeCell ref="W11:Y11"/>
    <mergeCell ref="U7:AH7"/>
    <mergeCell ref="A1:AI1"/>
    <mergeCell ref="A3:AI3"/>
    <mergeCell ref="U5:AH6"/>
    <mergeCell ref="C9:AI9"/>
  </mergeCells>
  <phoneticPr fontId="5"/>
  <conditionalFormatting sqref="K10:AJ10 K11:Q12 S11:U12 W11:Y12 O13:AI14 K15:O15 N16:U18 Y16:AI18 D23:AH28 M35:O36 V35:X36">
    <cfRule type="containsBlanks" dxfId="14" priority="1">
      <formula>LEN(TRIM(D10))=0</formula>
    </cfRule>
  </conditionalFormatting>
  <conditionalFormatting sqref="U5:AH7">
    <cfRule type="containsBlanks" dxfId="13" priority="2">
      <formula>LEN(TRIM(U5))=0</formula>
    </cfRule>
  </conditionalFormatting>
  <dataValidations count="1">
    <dataValidation type="list" allowBlank="1" showInputMessage="1" showErrorMessage="1" sqref="N16:N18" xr:uid="{00000000-0002-0000-00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30"/>
  <sheetViews>
    <sheetView showZeros="0" view="pageBreakPreview" zoomScale="80" zoomScaleNormal="70" zoomScaleSheetLayoutView="80" workbookViewId="0">
      <selection sqref="A1:AI1"/>
    </sheetView>
  </sheetViews>
  <sheetFormatPr defaultColWidth="2.5" defaultRowHeight="37.5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5" style="9" customWidth="1"/>
    <col min="6" max="6" width="18.75" style="9" customWidth="1"/>
    <col min="7" max="7" width="12.5" style="9" customWidth="1"/>
    <col min="8" max="8" width="18.75" style="9" customWidth="1"/>
    <col min="9" max="9" width="8.875" style="9" customWidth="1"/>
    <col min="10" max="10" width="8.875" style="73" customWidth="1"/>
    <col min="11" max="11" width="9.5" style="73" bestFit="1" customWidth="1"/>
    <col min="12" max="21" width="10" style="9" customWidth="1"/>
    <col min="22" max="16384" width="2.5" style="9"/>
  </cols>
  <sheetData>
    <row r="1" spans="1:35" ht="18.7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</row>
    <row r="2" spans="1:35" ht="16.5" thickBot="1">
      <c r="A2" s="161" t="s">
        <v>53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35" ht="30" customHeight="1">
      <c r="E3" s="34"/>
      <c r="J3" s="35"/>
      <c r="K3" s="35"/>
      <c r="L3" s="163" t="s">
        <v>54</v>
      </c>
      <c r="M3" s="164"/>
      <c r="N3" s="164"/>
      <c r="O3" s="164"/>
      <c r="P3" s="165"/>
      <c r="Q3" s="163" t="s">
        <v>55</v>
      </c>
      <c r="R3" s="164"/>
      <c r="S3" s="164"/>
      <c r="T3" s="164"/>
      <c r="U3" s="165"/>
    </row>
    <row r="4" spans="1:35" ht="30" customHeight="1">
      <c r="A4" s="33" t="s">
        <v>56</v>
      </c>
      <c r="B4" s="162" t="str">
        <f>'＜見本＞報告書'!Y16</f>
        <v>山田　○○</v>
      </c>
      <c r="C4" s="162"/>
      <c r="D4" s="162"/>
      <c r="E4" s="8"/>
      <c r="J4" s="36"/>
      <c r="K4" s="36"/>
      <c r="L4" s="166" t="s">
        <v>57</v>
      </c>
      <c r="M4" s="167"/>
      <c r="N4" s="167"/>
      <c r="O4" s="168">
        <f>IF(J12&lt;8,"",J12*37)</f>
        <v>8695</v>
      </c>
      <c r="P4" s="169"/>
      <c r="Q4" s="166" t="s">
        <v>57</v>
      </c>
      <c r="R4" s="167"/>
      <c r="S4" s="167"/>
      <c r="T4" s="168">
        <f>O4</f>
        <v>8695</v>
      </c>
      <c r="U4" s="169"/>
    </row>
    <row r="5" spans="1:35" ht="30" customHeight="1" thickBot="1">
      <c r="A5" s="33" t="s">
        <v>58</v>
      </c>
      <c r="B5" s="162" t="str">
        <f>'＜見本＞報告書'!N16</f>
        <v>各種福祉士</v>
      </c>
      <c r="C5" s="162"/>
      <c r="D5" s="162"/>
      <c r="E5" s="8"/>
      <c r="F5" s="8"/>
      <c r="G5" s="8"/>
      <c r="H5" s="8"/>
      <c r="I5" s="8"/>
      <c r="J5" s="36"/>
      <c r="K5" s="36"/>
      <c r="L5" s="170" t="s">
        <v>59</v>
      </c>
      <c r="M5" s="171"/>
      <c r="N5" s="172" t="s">
        <v>60</v>
      </c>
      <c r="O5" s="171"/>
      <c r="P5" s="37" t="s">
        <v>61</v>
      </c>
      <c r="Q5" s="170" t="s">
        <v>59</v>
      </c>
      <c r="R5" s="171"/>
      <c r="S5" s="172" t="s">
        <v>60</v>
      </c>
      <c r="T5" s="171"/>
      <c r="U5" s="37" t="s">
        <v>61</v>
      </c>
    </row>
    <row r="6" spans="1:35" ht="30" customHeight="1">
      <c r="A6" s="38" t="s">
        <v>62</v>
      </c>
      <c r="B6" s="39" t="s">
        <v>63</v>
      </c>
      <c r="C6" s="40" t="s">
        <v>64</v>
      </c>
      <c r="D6" s="41" t="s">
        <v>65</v>
      </c>
      <c r="E6" s="42" t="s">
        <v>66</v>
      </c>
      <c r="F6" s="42" t="s">
        <v>67</v>
      </c>
      <c r="G6" s="43" t="s">
        <v>68</v>
      </c>
      <c r="H6" s="42" t="s">
        <v>67</v>
      </c>
      <c r="I6" s="42" t="s">
        <v>69</v>
      </c>
      <c r="J6" s="44" t="s">
        <v>70</v>
      </c>
      <c r="K6" s="44" t="s">
        <v>71</v>
      </c>
      <c r="L6" s="45" t="s">
        <v>72</v>
      </c>
      <c r="M6" s="46" t="s">
        <v>73</v>
      </c>
      <c r="N6" s="46" t="s">
        <v>74</v>
      </c>
      <c r="O6" s="46" t="s">
        <v>73</v>
      </c>
      <c r="P6" s="47" t="s">
        <v>75</v>
      </c>
      <c r="Q6" s="45" t="s">
        <v>72</v>
      </c>
      <c r="R6" s="46" t="s">
        <v>73</v>
      </c>
      <c r="S6" s="46" t="s">
        <v>74</v>
      </c>
      <c r="T6" s="46" t="s">
        <v>73</v>
      </c>
      <c r="U6" s="48" t="s">
        <v>75</v>
      </c>
    </row>
    <row r="7" spans="1:35" s="60" customFormat="1" ht="15.75">
      <c r="A7" s="49"/>
      <c r="B7" s="50"/>
      <c r="C7" s="51"/>
      <c r="D7" s="52"/>
      <c r="E7" s="53"/>
      <c r="F7" s="53"/>
      <c r="G7" s="54"/>
      <c r="H7" s="53"/>
      <c r="I7" s="53"/>
      <c r="J7" s="55" t="s">
        <v>76</v>
      </c>
      <c r="K7" s="50"/>
      <c r="L7" s="49" t="s">
        <v>77</v>
      </c>
      <c r="M7" s="56" t="s">
        <v>78</v>
      </c>
      <c r="N7" s="56" t="s">
        <v>79</v>
      </c>
      <c r="O7" s="57" t="s">
        <v>78</v>
      </c>
      <c r="P7" s="58" t="s">
        <v>78</v>
      </c>
      <c r="Q7" s="49" t="s">
        <v>77</v>
      </c>
      <c r="R7" s="56" t="s">
        <v>78</v>
      </c>
      <c r="S7" s="56" t="s">
        <v>79</v>
      </c>
      <c r="T7" s="57" t="s">
        <v>78</v>
      </c>
      <c r="U7" s="59" t="s">
        <v>78</v>
      </c>
    </row>
    <row r="8" spans="1:35" ht="30" customHeight="1">
      <c r="A8" s="17">
        <v>45539</v>
      </c>
      <c r="B8" s="18">
        <v>0.41666666666666657</v>
      </c>
      <c r="C8" s="61" t="s">
        <v>64</v>
      </c>
      <c r="D8" s="21">
        <v>0.45833333333333326</v>
      </c>
      <c r="E8" s="74" t="s">
        <v>80</v>
      </c>
      <c r="F8" s="22" t="s">
        <v>81</v>
      </c>
      <c r="G8" s="74" t="s">
        <v>82</v>
      </c>
      <c r="H8" s="22" t="s">
        <v>83</v>
      </c>
      <c r="I8" s="22"/>
      <c r="J8" s="23">
        <v>58.8</v>
      </c>
      <c r="K8" s="89" t="s">
        <v>84</v>
      </c>
      <c r="L8" s="24"/>
      <c r="M8" s="25"/>
      <c r="N8" s="107" t="str">
        <f t="shared" ref="N8:N11" si="0">IF(I8="","",1)</f>
        <v/>
      </c>
      <c r="O8" s="25"/>
      <c r="P8" s="31"/>
      <c r="Q8" s="109">
        <f t="shared" ref="Q8:Q11" si="1">L8</f>
        <v>0</v>
      </c>
      <c r="R8" s="110" t="str">
        <f>IF(L8="","",IF(M8&lt;IF(Q8="","",VLOOKUP(IF(ISNA(VLOOKUP('＜見本＞報告書'!$N$16,#REF!,2,FALSE)),"",VLOOKUP('＜見本＞報告書'!$N$16,#REF!,2,FALSE)),#REF!,2,FALSE)),M8,VLOOKUP(IF(ISNA(VLOOKUP('＜見本＞報告書'!$N$16,#REF!,2,FALSE)),"",VLOOKUP('＜見本＞報告書'!$N$16,#REF!,2,FALSE)),#REF!,2,FALSE)*Q8))</f>
        <v/>
      </c>
      <c r="S8" s="110" t="str">
        <f t="shared" ref="S8:S11" si="2">N8</f>
        <v/>
      </c>
      <c r="T8" s="110" t="str">
        <f>IF(OR(I8="東京都特別区",I8="横浜市",I8="川崎市",I8="相模原市",I8="千葉市",I8="さいたま市",I8="名古屋市",I8="京都市",I8="大阪市",I8="堺市",I8="神戸市",I8="広島市",I8="福岡市"),IF(S8=1,MIN(O8,VLOOKUP(IF(ISNA(VLOOKUP('＜見本＞報告書'!$N$16,#REF!,2,FALSE)),"",VLOOKUP('＜見本＞報告書'!$N$16,#REF!,2,FALSE)),#REF!,3,FALSE)),""),IF(S8=1,MIN(O8,VLOOKUP(IF(ISNA(VLOOKUP('＜見本＞報告書'!$N$16,#REF!,2,FALSE)),"",VLOOKUP('＜見本＞報告書'!$N$16,#REF!,2,FALSE)),#REF!,4,FALSE)),""))</f>
        <v/>
      </c>
      <c r="U8" s="111">
        <f t="shared" ref="U8:U11" si="3">P8</f>
        <v>0</v>
      </c>
    </row>
    <row r="9" spans="1:35" ht="30" customHeight="1">
      <c r="A9" s="17"/>
      <c r="B9" s="19">
        <v>0.47916666666666657</v>
      </c>
      <c r="C9" s="62" t="s">
        <v>64</v>
      </c>
      <c r="D9" s="26">
        <v>0.52083333333333337</v>
      </c>
      <c r="E9" s="75" t="s">
        <v>85</v>
      </c>
      <c r="F9" s="27" t="s">
        <v>83</v>
      </c>
      <c r="G9" s="75" t="s">
        <v>80</v>
      </c>
      <c r="H9" s="22" t="s">
        <v>81</v>
      </c>
      <c r="I9" s="22" t="s">
        <v>86</v>
      </c>
      <c r="J9" s="28">
        <v>58.8</v>
      </c>
      <c r="K9" s="89" t="s">
        <v>84</v>
      </c>
      <c r="L9" s="29">
        <v>2</v>
      </c>
      <c r="M9" s="30">
        <v>25000</v>
      </c>
      <c r="N9" s="108">
        <f t="shared" si="0"/>
        <v>1</v>
      </c>
      <c r="O9" s="25">
        <v>15000</v>
      </c>
      <c r="P9" s="31"/>
      <c r="Q9" s="112">
        <f t="shared" si="1"/>
        <v>2</v>
      </c>
      <c r="R9" s="110" t="e">
        <f>IF(L9="","",IF(M9&lt;IF(Q9="","",VLOOKUP(IF(ISNA(VLOOKUP('＜見本＞報告書'!$N$16,#REF!,2,FALSE)),"",VLOOKUP('＜見本＞報告書'!$N$16,#REF!,2,FALSE)),#REF!,2,FALSE)),M9,VLOOKUP(IF(ISNA(VLOOKUP('＜見本＞報告書'!$N$16,#REF!,2,FALSE)),"",VLOOKUP('＜見本＞報告書'!$N$16,#REF!,2,FALSE)),#REF!,2,FALSE)*Q9))</f>
        <v>#REF!</v>
      </c>
      <c r="S9" s="113">
        <f t="shared" si="2"/>
        <v>1</v>
      </c>
      <c r="T9" s="110" t="e">
        <f>IF(OR(I9="東京都特別区",I9="横浜市",I9="川崎市",I9="相模原市",I9="千葉市",I9="さいたま市",I9="名古屋市",I9="京都市",I9="大阪市",I9="堺市",I9="神戸市",I9="広島市",I9="福岡市"),IF(S9=1,MIN(O9,VLOOKUP(IF(ISNA(VLOOKUP('＜見本＞報告書'!$N$16,#REF!,2,FALSE)),"",VLOOKUP('＜見本＞報告書'!$N$16,#REF!,2,FALSE)),#REF!,3,FALSE)),""),IF(S9=1,MIN(O9,VLOOKUP(IF(ISNA(VLOOKUP('＜見本＞報告書'!$N$16,#REF!,2,FALSE)),"",VLOOKUP('＜見本＞報告書'!$N$16,#REF!,2,FALSE)),#REF!,4,FALSE)),""))</f>
        <v>#REF!</v>
      </c>
      <c r="U9" s="114">
        <f t="shared" si="3"/>
        <v>0</v>
      </c>
    </row>
    <row r="10" spans="1:35" ht="30" customHeight="1">
      <c r="A10" s="20">
        <v>45540</v>
      </c>
      <c r="B10" s="19">
        <v>0.5625</v>
      </c>
      <c r="C10" s="62" t="s">
        <v>64</v>
      </c>
      <c r="D10" s="26">
        <v>0.60416666666666652</v>
      </c>
      <c r="E10" s="74" t="s">
        <v>80</v>
      </c>
      <c r="F10" s="22" t="s">
        <v>81</v>
      </c>
      <c r="G10" s="74" t="s">
        <v>82</v>
      </c>
      <c r="H10" s="27" t="s">
        <v>83</v>
      </c>
      <c r="I10" s="22"/>
      <c r="J10" s="23">
        <v>58.8</v>
      </c>
      <c r="K10" s="89" t="s">
        <v>84</v>
      </c>
      <c r="L10" s="29"/>
      <c r="M10" s="30"/>
      <c r="N10" s="108" t="str">
        <f t="shared" si="0"/>
        <v/>
      </c>
      <c r="O10" s="30"/>
      <c r="P10" s="32"/>
      <c r="Q10" s="112">
        <f t="shared" si="1"/>
        <v>0</v>
      </c>
      <c r="R10" s="110" t="str">
        <f>IF(L10="","",IF(M10&lt;IF(Q10="","",VLOOKUP(IF(ISNA(VLOOKUP('＜見本＞報告書'!$N$16,#REF!,2,FALSE)),"",VLOOKUP('＜見本＞報告書'!$N$16,#REF!,2,FALSE)),#REF!,2,FALSE)),M10,VLOOKUP(IF(ISNA(VLOOKUP('＜見本＞報告書'!$N$16,#REF!,2,FALSE)),"",VLOOKUP('＜見本＞報告書'!$N$16,#REF!,2,FALSE)),#REF!,2,FALSE)*Q10))</f>
        <v/>
      </c>
      <c r="S10" s="113" t="str">
        <f t="shared" si="2"/>
        <v/>
      </c>
      <c r="T10" s="110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'＜見本＞報告書'!$N$16,#REF!,2,FALSE)),"",VLOOKUP('＜見本＞報告書'!$N$16,#REF!,2,FALSE)),#REF!,3,FALSE)),""),IF(S10=1,MIN(O10,VLOOKUP(IF(ISNA(VLOOKUP('＜見本＞報告書'!$N$16,#REF!,2,FALSE)),"",VLOOKUP('＜見本＞報告書'!$N$16,#REF!,2,FALSE)),#REF!,4,FALSE)),""))</f>
        <v/>
      </c>
      <c r="U10" s="114">
        <f t="shared" si="3"/>
        <v>0</v>
      </c>
    </row>
    <row r="11" spans="1:35" ht="30" customHeight="1" thickBot="1">
      <c r="A11" s="20"/>
      <c r="B11" s="19">
        <v>0.625</v>
      </c>
      <c r="C11" s="62" t="s">
        <v>64</v>
      </c>
      <c r="D11" s="26">
        <v>0.66666666666666652</v>
      </c>
      <c r="E11" s="75" t="s">
        <v>85</v>
      </c>
      <c r="F11" s="27" t="s">
        <v>83</v>
      </c>
      <c r="G11" s="75" t="s">
        <v>80</v>
      </c>
      <c r="H11" s="22" t="s">
        <v>81</v>
      </c>
      <c r="I11" s="22"/>
      <c r="J11" s="28">
        <v>58.8</v>
      </c>
      <c r="K11" s="89" t="s">
        <v>84</v>
      </c>
      <c r="L11" s="29"/>
      <c r="M11" s="30"/>
      <c r="N11" s="108" t="str">
        <f t="shared" si="0"/>
        <v/>
      </c>
      <c r="O11" s="30"/>
      <c r="P11" s="32"/>
      <c r="Q11" s="112">
        <f t="shared" si="1"/>
        <v>0</v>
      </c>
      <c r="R11" s="110" t="str">
        <f>IF(L11="","",IF(M11&lt;IF(Q11="","",VLOOKUP(IF(ISNA(VLOOKUP('＜見本＞報告書'!$N$16,#REF!,2,FALSE)),"",VLOOKUP('＜見本＞報告書'!$N$16,#REF!,2,FALSE)),#REF!,2,FALSE)),M11,VLOOKUP(IF(ISNA(VLOOKUP('＜見本＞報告書'!$N$16,#REF!,2,FALSE)),"",VLOOKUP('＜見本＞報告書'!$N$16,#REF!,2,FALSE)),#REF!,2,FALSE)*Q11))</f>
        <v/>
      </c>
      <c r="S11" s="113" t="str">
        <f t="shared" si="2"/>
        <v/>
      </c>
      <c r="T11" s="110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'＜見本＞報告書'!$N$16,#REF!,2,FALSE)),"",VLOOKUP('＜見本＞報告書'!$N$16,#REF!,2,FALSE)),#REF!,3,FALSE)),""),IF(S11=1,MIN(O11,VLOOKUP(IF(ISNA(VLOOKUP('＜見本＞報告書'!$N$16,#REF!,2,FALSE)),"",VLOOKUP('＜見本＞報告書'!$N$16,#REF!,2,FALSE)),#REF!,4,FALSE)),""))</f>
        <v/>
      </c>
      <c r="U11" s="114">
        <f t="shared" si="3"/>
        <v>0</v>
      </c>
    </row>
    <row r="12" spans="1:35" ht="30" customHeight="1" thickBot="1">
      <c r="A12" s="173" t="s">
        <v>87</v>
      </c>
      <c r="B12" s="174"/>
      <c r="C12" s="174"/>
      <c r="D12" s="174"/>
      <c r="E12" s="174"/>
      <c r="F12" s="174"/>
      <c r="G12" s="174"/>
      <c r="H12" s="175"/>
      <c r="I12" s="63"/>
      <c r="J12" s="64">
        <f>TRUNC(SUM(J8:J11),-0.1)</f>
        <v>235</v>
      </c>
      <c r="K12" s="65"/>
      <c r="L12" s="66">
        <f t="shared" ref="L12:U12" si="4">SUM(L8:L11)</f>
        <v>2</v>
      </c>
      <c r="M12" s="67">
        <f t="shared" si="4"/>
        <v>25000</v>
      </c>
      <c r="N12" s="67">
        <f t="shared" si="4"/>
        <v>1</v>
      </c>
      <c r="O12" s="67">
        <f t="shared" si="4"/>
        <v>15000</v>
      </c>
      <c r="P12" s="68">
        <f t="shared" si="4"/>
        <v>0</v>
      </c>
      <c r="Q12" s="66">
        <f t="shared" si="4"/>
        <v>2</v>
      </c>
      <c r="R12" s="67" t="e">
        <f t="shared" si="4"/>
        <v>#REF!</v>
      </c>
      <c r="S12" s="68">
        <f t="shared" si="4"/>
        <v>1</v>
      </c>
      <c r="T12" s="67" t="e">
        <f t="shared" si="4"/>
        <v>#REF!</v>
      </c>
      <c r="U12" s="69">
        <f t="shared" si="4"/>
        <v>0</v>
      </c>
    </row>
    <row r="13" spans="1:35" ht="30" customHeight="1" thickBot="1">
      <c r="A13" s="180" t="s">
        <v>88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70"/>
      <c r="M13" s="70"/>
      <c r="N13" s="70"/>
      <c r="O13" s="70"/>
      <c r="P13" s="70"/>
      <c r="Q13" s="70"/>
      <c r="R13" s="70"/>
      <c r="S13" s="70"/>
      <c r="T13" s="70"/>
      <c r="U13" s="70"/>
    </row>
    <row r="14" spans="1:35" ht="30" customHeight="1" thickBot="1">
      <c r="A14" s="8"/>
      <c r="B14" s="8"/>
      <c r="C14" s="36"/>
      <c r="D14" s="8"/>
      <c r="E14" s="8"/>
      <c r="F14" s="8"/>
      <c r="G14" s="8"/>
      <c r="H14" s="8"/>
      <c r="I14" s="8"/>
      <c r="J14" s="36"/>
      <c r="K14" s="36"/>
      <c r="L14" s="181" t="s">
        <v>45</v>
      </c>
      <c r="M14" s="182"/>
      <c r="N14" s="182"/>
      <c r="O14" s="182"/>
      <c r="P14" s="115">
        <f>SUM(O4,M12,O12,P12)</f>
        <v>48695</v>
      </c>
      <c r="Q14" s="181" t="s">
        <v>89</v>
      </c>
      <c r="R14" s="182"/>
      <c r="S14" s="182"/>
      <c r="T14" s="182"/>
      <c r="U14" s="115" t="e">
        <f>SUM(T4,R12,T12,U12)</f>
        <v>#REF!</v>
      </c>
    </row>
    <row r="15" spans="1:35" ht="30" customHeight="1" thickBot="1">
      <c r="A15" s="8"/>
      <c r="B15" s="8"/>
      <c r="C15" s="36"/>
      <c r="D15" s="8"/>
      <c r="E15" s="8"/>
      <c r="F15" s="8"/>
      <c r="G15" s="8"/>
      <c r="H15" s="8"/>
      <c r="I15" s="8"/>
      <c r="J15" s="36"/>
      <c r="K15" s="36"/>
      <c r="L15" s="71"/>
      <c r="M15" s="71"/>
      <c r="N15" s="71"/>
      <c r="O15" s="71"/>
      <c r="P15" s="71"/>
      <c r="Q15" s="181" t="s">
        <v>90</v>
      </c>
      <c r="R15" s="182"/>
      <c r="S15" s="182"/>
      <c r="T15" s="182"/>
      <c r="U15" s="115" t="e">
        <f>IF(P14-U14&lt;0,"-",P14-U14)</f>
        <v>#REF!</v>
      </c>
    </row>
    <row r="16" spans="1:35" ht="30" customHeight="1" thickBot="1">
      <c r="A16" s="8"/>
      <c r="B16" s="8"/>
      <c r="C16" s="36"/>
      <c r="D16" s="8"/>
      <c r="E16" s="8"/>
      <c r="F16" s="8"/>
      <c r="G16" s="8"/>
      <c r="H16" s="8"/>
      <c r="I16" s="8"/>
      <c r="J16" s="36"/>
      <c r="K16" s="36"/>
      <c r="L16" s="71"/>
      <c r="M16" s="71"/>
      <c r="N16" s="71"/>
      <c r="O16" s="71"/>
      <c r="P16" s="71"/>
      <c r="Q16" s="35"/>
      <c r="R16" s="35"/>
      <c r="S16" s="35"/>
      <c r="T16" s="35"/>
      <c r="U16" s="72"/>
    </row>
    <row r="17" spans="1:21" ht="30" customHeight="1">
      <c r="A17" s="183" t="s">
        <v>91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5"/>
      <c r="L17" s="183" t="s">
        <v>92</v>
      </c>
      <c r="M17" s="184"/>
      <c r="N17" s="184"/>
      <c r="O17" s="184"/>
      <c r="P17" s="184"/>
      <c r="Q17" s="184"/>
      <c r="R17" s="184"/>
      <c r="S17" s="184"/>
      <c r="T17" s="184"/>
      <c r="U17" s="185"/>
    </row>
    <row r="18" spans="1:21" ht="30" customHeight="1">
      <c r="A18" s="176"/>
      <c r="B18" s="177"/>
      <c r="C18" s="177"/>
      <c r="D18" s="177"/>
      <c r="E18" s="177"/>
      <c r="F18" s="177"/>
      <c r="G18" s="177"/>
      <c r="H18" s="177"/>
      <c r="I18" s="177"/>
      <c r="J18" s="177"/>
      <c r="K18" s="178"/>
      <c r="L18" s="176"/>
      <c r="M18" s="177"/>
      <c r="N18" s="177"/>
      <c r="O18" s="177"/>
      <c r="P18" s="177"/>
      <c r="Q18" s="177"/>
      <c r="R18" s="177"/>
      <c r="S18" s="177"/>
      <c r="T18" s="177"/>
      <c r="U18" s="178"/>
    </row>
    <row r="19" spans="1:21" ht="30" customHeight="1">
      <c r="A19" s="176"/>
      <c r="B19" s="177"/>
      <c r="C19" s="177"/>
      <c r="D19" s="177"/>
      <c r="E19" s="177"/>
      <c r="F19" s="177"/>
      <c r="G19" s="177"/>
      <c r="H19" s="177"/>
      <c r="I19" s="177"/>
      <c r="J19" s="177"/>
      <c r="K19" s="178"/>
      <c r="L19" s="176"/>
      <c r="M19" s="177"/>
      <c r="N19" s="177"/>
      <c r="O19" s="177"/>
      <c r="P19" s="177"/>
      <c r="Q19" s="177"/>
      <c r="R19" s="177"/>
      <c r="S19" s="177"/>
      <c r="T19" s="177"/>
      <c r="U19" s="178"/>
    </row>
    <row r="20" spans="1:21" ht="30" customHeight="1">
      <c r="A20" s="176"/>
      <c r="B20" s="177"/>
      <c r="C20" s="177"/>
      <c r="D20" s="177"/>
      <c r="E20" s="177"/>
      <c r="F20" s="177"/>
      <c r="G20" s="177"/>
      <c r="H20" s="177"/>
      <c r="I20" s="177"/>
      <c r="J20" s="177"/>
      <c r="K20" s="178"/>
      <c r="L20" s="176"/>
      <c r="M20" s="177"/>
      <c r="N20" s="177"/>
      <c r="O20" s="177"/>
      <c r="P20" s="177"/>
      <c r="Q20" s="177"/>
      <c r="R20" s="177"/>
      <c r="S20" s="177"/>
      <c r="T20" s="177"/>
      <c r="U20" s="178"/>
    </row>
    <row r="21" spans="1:21" ht="30" customHeight="1">
      <c r="A21" s="176"/>
      <c r="B21" s="177"/>
      <c r="C21" s="177"/>
      <c r="D21" s="177"/>
      <c r="E21" s="177"/>
      <c r="F21" s="177"/>
      <c r="G21" s="177"/>
      <c r="H21" s="177"/>
      <c r="I21" s="177"/>
      <c r="J21" s="177"/>
      <c r="K21" s="178"/>
      <c r="L21" s="176"/>
      <c r="M21" s="177"/>
      <c r="N21" s="177"/>
      <c r="O21" s="177"/>
      <c r="P21" s="177"/>
      <c r="Q21" s="177"/>
      <c r="R21" s="177"/>
      <c r="S21" s="177"/>
      <c r="T21" s="177"/>
      <c r="U21" s="178"/>
    </row>
    <row r="22" spans="1:21" ht="30" customHeight="1">
      <c r="A22" s="176"/>
      <c r="B22" s="177"/>
      <c r="C22" s="177"/>
      <c r="D22" s="177"/>
      <c r="E22" s="177"/>
      <c r="F22" s="177"/>
      <c r="G22" s="177"/>
      <c r="H22" s="177"/>
      <c r="I22" s="177"/>
      <c r="J22" s="177"/>
      <c r="K22" s="178"/>
      <c r="L22" s="176"/>
      <c r="M22" s="177"/>
      <c r="N22" s="177"/>
      <c r="O22" s="177"/>
      <c r="P22" s="177"/>
      <c r="Q22" s="177"/>
      <c r="R22" s="177"/>
      <c r="S22" s="177"/>
      <c r="T22" s="177"/>
      <c r="U22" s="178"/>
    </row>
    <row r="23" spans="1:21" ht="30" customHeight="1">
      <c r="A23" s="176"/>
      <c r="B23" s="177"/>
      <c r="C23" s="177"/>
      <c r="D23" s="177"/>
      <c r="E23" s="177"/>
      <c r="F23" s="177"/>
      <c r="G23" s="177"/>
      <c r="H23" s="177"/>
      <c r="I23" s="177"/>
      <c r="J23" s="177"/>
      <c r="K23" s="178"/>
      <c r="L23" s="176"/>
      <c r="M23" s="177"/>
      <c r="N23" s="177"/>
      <c r="O23" s="177"/>
      <c r="P23" s="177"/>
      <c r="Q23" s="177"/>
      <c r="R23" s="177"/>
      <c r="S23" s="177"/>
      <c r="T23" s="177"/>
      <c r="U23" s="178"/>
    </row>
    <row r="24" spans="1:21" ht="30" customHeight="1">
      <c r="A24" s="176"/>
      <c r="B24" s="177"/>
      <c r="C24" s="177"/>
      <c r="D24" s="177"/>
      <c r="E24" s="177"/>
      <c r="F24" s="177"/>
      <c r="G24" s="177"/>
      <c r="H24" s="177"/>
      <c r="I24" s="177"/>
      <c r="J24" s="177"/>
      <c r="K24" s="178"/>
      <c r="L24" s="176"/>
      <c r="M24" s="177"/>
      <c r="N24" s="177"/>
      <c r="O24" s="177"/>
      <c r="P24" s="177"/>
      <c r="Q24" s="177"/>
      <c r="R24" s="177"/>
      <c r="S24" s="177"/>
      <c r="T24" s="177"/>
      <c r="U24" s="178"/>
    </row>
    <row r="25" spans="1:21" ht="30" customHeight="1">
      <c r="A25" s="176"/>
      <c r="B25" s="177"/>
      <c r="C25" s="177"/>
      <c r="D25" s="177"/>
      <c r="E25" s="177"/>
      <c r="F25" s="177"/>
      <c r="G25" s="177"/>
      <c r="H25" s="177"/>
      <c r="I25" s="177"/>
      <c r="J25" s="177"/>
      <c r="K25" s="178"/>
      <c r="L25" s="176"/>
      <c r="M25" s="177"/>
      <c r="N25" s="177"/>
      <c r="O25" s="177"/>
      <c r="P25" s="177"/>
      <c r="Q25" s="177"/>
      <c r="R25" s="177"/>
      <c r="S25" s="177"/>
      <c r="T25" s="177"/>
      <c r="U25" s="178"/>
    </row>
    <row r="26" spans="1:21" ht="30" customHeight="1">
      <c r="A26" s="176"/>
      <c r="B26" s="177"/>
      <c r="C26" s="177"/>
      <c r="D26" s="177"/>
      <c r="E26" s="177"/>
      <c r="F26" s="177"/>
      <c r="G26" s="177"/>
      <c r="H26" s="177"/>
      <c r="I26" s="177"/>
      <c r="J26" s="177"/>
      <c r="K26" s="178"/>
      <c r="L26" s="176"/>
      <c r="M26" s="177"/>
      <c r="N26" s="177"/>
      <c r="O26" s="177"/>
      <c r="P26" s="177"/>
      <c r="Q26" s="177"/>
      <c r="R26" s="177"/>
      <c r="S26" s="177"/>
      <c r="T26" s="177"/>
      <c r="U26" s="178"/>
    </row>
    <row r="27" spans="1:21" ht="30" customHeight="1">
      <c r="A27" s="176"/>
      <c r="B27" s="177"/>
      <c r="C27" s="177"/>
      <c r="D27" s="177"/>
      <c r="E27" s="177"/>
      <c r="F27" s="177"/>
      <c r="G27" s="177"/>
      <c r="H27" s="177"/>
      <c r="I27" s="177"/>
      <c r="J27" s="177"/>
      <c r="K27" s="178"/>
      <c r="L27" s="176"/>
      <c r="M27" s="177"/>
      <c r="N27" s="177"/>
      <c r="O27" s="177"/>
      <c r="P27" s="177"/>
      <c r="Q27" s="177"/>
      <c r="R27" s="177"/>
      <c r="S27" s="177"/>
      <c r="T27" s="177"/>
      <c r="U27" s="178"/>
    </row>
    <row r="28" spans="1:21" ht="30" customHeight="1">
      <c r="A28" s="176"/>
      <c r="B28" s="177"/>
      <c r="C28" s="177"/>
      <c r="D28" s="177"/>
      <c r="E28" s="177"/>
      <c r="F28" s="177"/>
      <c r="G28" s="177"/>
      <c r="H28" s="177"/>
      <c r="I28" s="177"/>
      <c r="J28" s="177"/>
      <c r="K28" s="178"/>
      <c r="L28" s="176"/>
      <c r="M28" s="177"/>
      <c r="N28" s="177"/>
      <c r="O28" s="177"/>
      <c r="P28" s="177"/>
      <c r="Q28" s="177"/>
      <c r="R28" s="177"/>
      <c r="S28" s="177"/>
      <c r="T28" s="177"/>
      <c r="U28" s="178"/>
    </row>
    <row r="29" spans="1:21" ht="30" customHeight="1">
      <c r="A29" s="179" t="s">
        <v>93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</row>
    <row r="30" spans="1:21" ht="30" customHeight="1"/>
  </sheetData>
  <sheetProtection sheet="1" selectLockedCells="1" selectUnlockedCells="1"/>
  <mergeCells count="24">
    <mergeCell ref="A12:H12"/>
    <mergeCell ref="A18:K28"/>
    <mergeCell ref="L18:U28"/>
    <mergeCell ref="A29:K29"/>
    <mergeCell ref="A13:K13"/>
    <mergeCell ref="L14:O14"/>
    <mergeCell ref="Q14:T14"/>
    <mergeCell ref="Q15:T15"/>
    <mergeCell ref="A17:K17"/>
    <mergeCell ref="L17:U17"/>
    <mergeCell ref="B5:D5"/>
    <mergeCell ref="L4:N4"/>
    <mergeCell ref="O4:P4"/>
    <mergeCell ref="Q4:S4"/>
    <mergeCell ref="T4:U4"/>
    <mergeCell ref="L5:M5"/>
    <mergeCell ref="N5:O5"/>
    <mergeCell ref="Q5:R5"/>
    <mergeCell ref="S5:T5"/>
    <mergeCell ref="A1:AI1"/>
    <mergeCell ref="A2:U2"/>
    <mergeCell ref="B4:D4"/>
    <mergeCell ref="L3:P3"/>
    <mergeCell ref="Q3:U3"/>
  </mergeCells>
  <phoneticPr fontId="5"/>
  <conditionalFormatting sqref="A8:B11 O8:P11 D8:J11 L8:M11">
    <cfRule type="containsBlanks" dxfId="12" priority="5">
      <formula>LEN(TRIM(A8))=0</formula>
    </cfRule>
  </conditionalFormatting>
  <conditionalFormatting sqref="K8">
    <cfRule type="containsBlanks" dxfId="11" priority="4">
      <formula>LEN(TRIM(K8))=0</formula>
    </cfRule>
  </conditionalFormatting>
  <conditionalFormatting sqref="K9">
    <cfRule type="containsBlanks" dxfId="10" priority="3">
      <formula>LEN(TRIM(K9))=0</formula>
    </cfRule>
  </conditionalFormatting>
  <conditionalFormatting sqref="K10">
    <cfRule type="containsBlanks" dxfId="9" priority="2">
      <formula>LEN(TRIM(K10))=0</formula>
    </cfRule>
  </conditionalFormatting>
  <conditionalFormatting sqref="K11">
    <cfRule type="containsBlanks" dxfId="8" priority="1">
      <formula>LEN(TRIM(K11))=0</formula>
    </cfRule>
  </conditionalFormatting>
  <dataValidations count="2">
    <dataValidation type="list" allowBlank="1" showInputMessage="1" showErrorMessage="1" sqref="K8:K11" xr:uid="{98BB7DFE-5DC5-4395-A072-E6D8E2DB3E54}">
      <formula1>"有,無"</formula1>
    </dataValidation>
    <dataValidation type="list" allowBlank="1" showInputMessage="1" showErrorMessage="1" sqref="I8:I11" xr:uid="{00000000-0002-0000-0100-000000000000}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J42"/>
  <sheetViews>
    <sheetView showZeros="0" view="pageBreakPreview" zoomScaleSheetLayoutView="100" workbookViewId="0">
      <selection activeCell="U5" sqref="U5:AH6"/>
    </sheetView>
  </sheetViews>
  <sheetFormatPr defaultColWidth="2.5" defaultRowHeight="15.75"/>
  <cols>
    <col min="1" max="16384" width="2.5" style="1"/>
  </cols>
  <sheetData>
    <row r="1" spans="1:36" ht="18.7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</row>
    <row r="2" spans="1:36">
      <c r="B2" s="2"/>
    </row>
    <row r="3" spans="1:36">
      <c r="A3" s="137" t="s">
        <v>94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</row>
    <row r="4" spans="1:36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6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5"/>
    </row>
    <row r="6" spans="1:36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7"/>
    </row>
    <row r="7" spans="1:36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7"/>
    </row>
    <row r="8" spans="1:36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1:36">
      <c r="B9" s="13">
        <v>1</v>
      </c>
      <c r="C9" s="139" t="s">
        <v>5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</row>
    <row r="10" spans="1:36">
      <c r="C10" s="14" t="s">
        <v>6</v>
      </c>
      <c r="D10" s="140" t="s">
        <v>7</v>
      </c>
      <c r="E10" s="140"/>
      <c r="F10" s="140"/>
      <c r="G10" s="140"/>
      <c r="H10" s="140"/>
      <c r="I10" s="140"/>
      <c r="J10" s="1" t="s">
        <v>8</v>
      </c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31"/>
    </row>
    <row r="11" spans="1:36">
      <c r="C11" s="1" t="s">
        <v>10</v>
      </c>
      <c r="D11" s="139" t="s">
        <v>11</v>
      </c>
      <c r="E11" s="139"/>
      <c r="F11" s="139"/>
      <c r="G11" s="139"/>
      <c r="H11" s="139"/>
      <c r="I11" s="139"/>
      <c r="J11" s="1" t="s">
        <v>8</v>
      </c>
      <c r="K11" s="194"/>
      <c r="L11" s="194"/>
      <c r="M11" s="194"/>
      <c r="N11" s="194"/>
      <c r="O11" s="194"/>
      <c r="P11" s="194"/>
      <c r="Q11" s="194"/>
      <c r="R11" s="15"/>
      <c r="S11" s="189"/>
      <c r="T11" s="189"/>
      <c r="U11" s="189"/>
      <c r="V11" s="1" t="str">
        <f>IF(S11="","","～")</f>
        <v/>
      </c>
      <c r="W11" s="189"/>
      <c r="X11" s="189"/>
      <c r="Y11" s="189"/>
    </row>
    <row r="12" spans="1:36">
      <c r="B12" s="2" t="s">
        <v>12</v>
      </c>
      <c r="K12" s="194"/>
      <c r="L12" s="194"/>
      <c r="M12" s="194"/>
      <c r="N12" s="194"/>
      <c r="O12" s="194"/>
      <c r="P12" s="194"/>
      <c r="Q12" s="194"/>
      <c r="R12" s="15"/>
      <c r="S12" s="189"/>
      <c r="T12" s="189"/>
      <c r="U12" s="189"/>
      <c r="V12" s="1" t="str">
        <f>IF(S12="","","～")</f>
        <v/>
      </c>
      <c r="W12" s="189"/>
      <c r="X12" s="189"/>
      <c r="Y12" s="189"/>
    </row>
    <row r="13" spans="1:36">
      <c r="B13" s="2"/>
      <c r="C13" s="1" t="s">
        <v>13</v>
      </c>
      <c r="D13" s="139" t="s">
        <v>14</v>
      </c>
      <c r="E13" s="139"/>
      <c r="F13" s="139"/>
      <c r="G13" s="139"/>
      <c r="H13" s="139"/>
      <c r="I13" s="139"/>
      <c r="J13" s="1" t="s">
        <v>8</v>
      </c>
      <c r="K13" s="143" t="s">
        <v>15</v>
      </c>
      <c r="L13" s="143"/>
      <c r="M13" s="143"/>
      <c r="N13" s="143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</row>
    <row r="14" spans="1:36">
      <c r="B14" s="2"/>
      <c r="K14" s="143" t="s">
        <v>17</v>
      </c>
      <c r="L14" s="143"/>
      <c r="M14" s="143"/>
      <c r="N14" s="143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</row>
    <row r="15" spans="1:36">
      <c r="B15" s="2"/>
      <c r="C15" s="1" t="s">
        <v>19</v>
      </c>
      <c r="D15" s="139" t="s">
        <v>20</v>
      </c>
      <c r="E15" s="139"/>
      <c r="F15" s="139"/>
      <c r="G15" s="139"/>
      <c r="H15" s="139"/>
      <c r="I15" s="139"/>
      <c r="J15" s="1" t="s">
        <v>8</v>
      </c>
      <c r="K15" s="188"/>
      <c r="L15" s="188"/>
      <c r="M15" s="188"/>
      <c r="N15" s="188"/>
      <c r="O15" s="188"/>
      <c r="P15" s="1" t="s">
        <v>21</v>
      </c>
      <c r="Q15" s="1" t="s">
        <v>22</v>
      </c>
    </row>
    <row r="16" spans="1:36">
      <c r="B16" s="2"/>
      <c r="C16" s="1" t="s">
        <v>23</v>
      </c>
      <c r="D16" s="139" t="s">
        <v>24</v>
      </c>
      <c r="E16" s="139"/>
      <c r="F16" s="139"/>
      <c r="G16" s="139"/>
      <c r="H16" s="139"/>
      <c r="I16" s="139"/>
      <c r="J16" s="1" t="s">
        <v>8</v>
      </c>
      <c r="K16" s="145" t="s">
        <v>25</v>
      </c>
      <c r="L16" s="145"/>
      <c r="M16" s="145"/>
      <c r="N16" s="195"/>
      <c r="O16" s="195"/>
      <c r="P16" s="195"/>
      <c r="Q16" s="195"/>
      <c r="R16" s="195"/>
      <c r="S16" s="195"/>
      <c r="T16" s="195"/>
      <c r="U16" s="195"/>
      <c r="V16" s="145" t="s">
        <v>27</v>
      </c>
      <c r="W16" s="145"/>
      <c r="X16" s="145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</row>
    <row r="17" spans="2:35">
      <c r="B17" s="2"/>
      <c r="K17" s="148" t="s">
        <v>29</v>
      </c>
      <c r="L17" s="148"/>
      <c r="M17" s="148"/>
      <c r="N17" s="197"/>
      <c r="O17" s="197"/>
      <c r="P17" s="197"/>
      <c r="Q17" s="197"/>
      <c r="R17" s="197"/>
      <c r="S17" s="197"/>
      <c r="T17" s="197"/>
      <c r="U17" s="197"/>
      <c r="V17" s="148" t="s">
        <v>30</v>
      </c>
      <c r="W17" s="148"/>
      <c r="X17" s="148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</row>
    <row r="18" spans="2:35">
      <c r="B18" s="2"/>
      <c r="K18" s="148" t="s">
        <v>29</v>
      </c>
      <c r="L18" s="148"/>
      <c r="M18" s="148"/>
      <c r="N18" s="197"/>
      <c r="O18" s="197"/>
      <c r="P18" s="197"/>
      <c r="Q18" s="197"/>
      <c r="R18" s="197"/>
      <c r="S18" s="197"/>
      <c r="T18" s="197"/>
      <c r="U18" s="197"/>
      <c r="V18" s="148" t="s">
        <v>31</v>
      </c>
      <c r="W18" s="148"/>
      <c r="X18" s="148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</row>
    <row r="19" spans="2:35">
      <c r="B19" s="2"/>
      <c r="C19" s="1" t="s">
        <v>32</v>
      </c>
    </row>
    <row r="20" spans="2:35">
      <c r="D20" s="151" t="s">
        <v>33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</row>
    <row r="21" spans="2:35"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</row>
    <row r="22" spans="2:35">
      <c r="B22" s="2"/>
      <c r="C22" s="1" t="s">
        <v>34</v>
      </c>
    </row>
    <row r="23" spans="2:35"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0"/>
    </row>
    <row r="24" spans="2:35"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0"/>
    </row>
    <row r="25" spans="2:35"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0"/>
    </row>
    <row r="26" spans="2:35"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0"/>
    </row>
    <row r="27" spans="2:35"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0"/>
    </row>
    <row r="28" spans="2:35"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0"/>
    </row>
    <row r="29" spans="2:35" s="9" customFormat="1"/>
    <row r="30" spans="2:35">
      <c r="B30" s="13">
        <v>2</v>
      </c>
      <c r="C30" s="139" t="s">
        <v>37</v>
      </c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</row>
    <row r="31" spans="2:35">
      <c r="C31" s="151" t="s">
        <v>38</v>
      </c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I31" s="10"/>
    </row>
    <row r="32" spans="2:35">
      <c r="AH32" s="11"/>
      <c r="AI32" s="10"/>
    </row>
    <row r="33" spans="1:35">
      <c r="B33" s="13">
        <v>3</v>
      </c>
      <c r="C33" s="139" t="s">
        <v>40</v>
      </c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</row>
    <row r="34" spans="1:35">
      <c r="C34" s="159" t="s">
        <v>41</v>
      </c>
      <c r="D34" s="159"/>
      <c r="E34" s="159"/>
      <c r="F34" s="159"/>
      <c r="G34" s="159"/>
      <c r="H34" s="159"/>
      <c r="I34" s="159"/>
      <c r="J34" s="158">
        <f>SUM(M35:O37)</f>
        <v>0</v>
      </c>
      <c r="K34" s="158"/>
      <c r="L34" s="158"/>
      <c r="M34" s="158"/>
      <c r="N34" s="157" t="s">
        <v>42</v>
      </c>
      <c r="O34" s="157"/>
      <c r="P34" s="157"/>
      <c r="Q34" s="157"/>
      <c r="R34" s="157"/>
      <c r="S34" s="157"/>
      <c r="T34" s="157"/>
      <c r="U34" s="157"/>
      <c r="V34" s="153">
        <f>SUM(V35:X37)</f>
        <v>0</v>
      </c>
      <c r="W34" s="153"/>
      <c r="X34" s="153"/>
      <c r="Y34" s="153"/>
      <c r="Z34" s="157" t="s">
        <v>43</v>
      </c>
      <c r="AA34" s="157"/>
      <c r="AB34" s="157"/>
      <c r="AC34" s="157"/>
      <c r="AD34" s="157"/>
      <c r="AE34" s="153">
        <f>SUM(AE35:AG37)</f>
        <v>0</v>
      </c>
      <c r="AF34" s="153"/>
      <c r="AG34" s="153"/>
      <c r="AH34" s="153"/>
    </row>
    <row r="35" spans="1:35">
      <c r="D35" s="154" t="s">
        <v>44</v>
      </c>
      <c r="E35" s="154"/>
      <c r="F35" s="154"/>
      <c r="G35" s="155" t="s">
        <v>45</v>
      </c>
      <c r="H35" s="155"/>
      <c r="I35" s="155"/>
      <c r="J35" s="155"/>
      <c r="K35" s="155"/>
      <c r="L35" s="155"/>
      <c r="M35" s="191"/>
      <c r="N35" s="191"/>
      <c r="O35" s="191"/>
      <c r="P35" s="155" t="s">
        <v>46</v>
      </c>
      <c r="Q35" s="155"/>
      <c r="R35" s="155"/>
      <c r="S35" s="155"/>
      <c r="T35" s="155"/>
      <c r="U35" s="155"/>
      <c r="V35" s="191"/>
      <c r="W35" s="191"/>
      <c r="X35" s="191"/>
      <c r="Z35" s="157" t="s">
        <v>43</v>
      </c>
      <c r="AA35" s="157"/>
      <c r="AB35" s="157"/>
      <c r="AC35" s="157"/>
      <c r="AD35" s="157"/>
      <c r="AE35" s="158">
        <f>M35-V35</f>
        <v>0</v>
      </c>
      <c r="AF35" s="158"/>
      <c r="AG35" s="158"/>
      <c r="AI35" s="10"/>
    </row>
    <row r="36" spans="1:35">
      <c r="D36" s="154" t="s">
        <v>47</v>
      </c>
      <c r="E36" s="154"/>
      <c r="F36" s="154"/>
      <c r="G36" s="155" t="s">
        <v>45</v>
      </c>
      <c r="H36" s="155"/>
      <c r="I36" s="155"/>
      <c r="J36" s="155"/>
      <c r="K36" s="155"/>
      <c r="L36" s="155"/>
      <c r="M36" s="158">
        <f>SUM(A!$P$22,B!$P$22,'Ｃ'!$P$22)-M37</f>
        <v>0</v>
      </c>
      <c r="N36" s="158"/>
      <c r="O36" s="158"/>
      <c r="P36" s="155" t="s">
        <v>46</v>
      </c>
      <c r="Q36" s="155"/>
      <c r="R36" s="155"/>
      <c r="S36" s="155"/>
      <c r="T36" s="155"/>
      <c r="U36" s="155"/>
      <c r="V36" s="158">
        <f>SUM(A!$U$22,B!$U$22,'Ｃ'!$U$22)-V37</f>
        <v>0</v>
      </c>
      <c r="W36" s="158"/>
      <c r="X36" s="158"/>
      <c r="Z36" s="157" t="s">
        <v>43</v>
      </c>
      <c r="AA36" s="157"/>
      <c r="AB36" s="157"/>
      <c r="AC36" s="157"/>
      <c r="AD36" s="157"/>
      <c r="AE36" s="158">
        <f t="shared" ref="AE36:AE37" si="0">M36-V36</f>
        <v>0</v>
      </c>
      <c r="AF36" s="158"/>
      <c r="AG36" s="158"/>
      <c r="AI36" s="10"/>
    </row>
    <row r="37" spans="1:35">
      <c r="C37" s="12"/>
      <c r="D37" s="154" t="s">
        <v>48</v>
      </c>
      <c r="E37" s="154"/>
      <c r="F37" s="154"/>
      <c r="G37" s="155" t="s">
        <v>45</v>
      </c>
      <c r="H37" s="155"/>
      <c r="I37" s="155"/>
      <c r="J37" s="155"/>
      <c r="K37" s="155"/>
      <c r="L37" s="155"/>
      <c r="M37" s="158">
        <f>SUM(A!$M$20,B!$M$20,'Ｃ'!$M$20)</f>
        <v>0</v>
      </c>
      <c r="N37" s="158"/>
      <c r="O37" s="158"/>
      <c r="P37" s="155" t="s">
        <v>46</v>
      </c>
      <c r="Q37" s="155"/>
      <c r="R37" s="155"/>
      <c r="S37" s="155"/>
      <c r="T37" s="155"/>
      <c r="U37" s="155"/>
      <c r="V37" s="158">
        <f>SUM(A!$R$20,B!$R$20,'Ｃ'!$R$20)</f>
        <v>0</v>
      </c>
      <c r="W37" s="158"/>
      <c r="X37" s="158"/>
      <c r="Z37" s="157" t="s">
        <v>43</v>
      </c>
      <c r="AA37" s="157"/>
      <c r="AB37" s="157"/>
      <c r="AC37" s="157"/>
      <c r="AD37" s="157"/>
      <c r="AE37" s="158">
        <f t="shared" si="0"/>
        <v>0</v>
      </c>
      <c r="AF37" s="158"/>
      <c r="AG37" s="158"/>
    </row>
    <row r="38" spans="1:35">
      <c r="C38" s="12"/>
      <c r="D38" s="140" t="s">
        <v>49</v>
      </c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</row>
    <row r="39" spans="1:35">
      <c r="D39" s="151" t="s">
        <v>50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0"/>
    </row>
    <row r="40" spans="1:35"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</row>
    <row r="41" spans="1:35">
      <c r="A41" s="160" t="s">
        <v>51</v>
      </c>
      <c r="B41" s="160"/>
      <c r="C41" s="152" t="s">
        <v>52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</row>
    <row r="42" spans="1:35"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</row>
  </sheetData>
  <sheetProtection sheet="1"/>
  <protectedRanges>
    <protectedRange sqref="U5:AH7 K10:AI10 K11:Q12 S11:U12 W11:Y12 O13:AI14 K15:O15 N16:U18 Y16:AI18 D23:AH28 M35:O35 V35:X35" name="範囲1"/>
  </protectedRanges>
  <mergeCells count="70">
    <mergeCell ref="K17:M17"/>
    <mergeCell ref="V17:X17"/>
    <mergeCell ref="K18:M18"/>
    <mergeCell ref="V18:X18"/>
    <mergeCell ref="Y17:AI17"/>
    <mergeCell ref="Y18:AI18"/>
    <mergeCell ref="N18:U18"/>
    <mergeCell ref="N17:U17"/>
    <mergeCell ref="D38:AG38"/>
    <mergeCell ref="D39:AH39"/>
    <mergeCell ref="A41:B41"/>
    <mergeCell ref="C41:AI42"/>
    <mergeCell ref="AE35:AG35"/>
    <mergeCell ref="D37:F37"/>
    <mergeCell ref="G37:L37"/>
    <mergeCell ref="M37:O37"/>
    <mergeCell ref="P37:U37"/>
    <mergeCell ref="V37:X37"/>
    <mergeCell ref="Z37:AD37"/>
    <mergeCell ref="AE37:AG37"/>
    <mergeCell ref="D35:F35"/>
    <mergeCell ref="G35:L35"/>
    <mergeCell ref="A1:AI1"/>
    <mergeCell ref="A3:AI3"/>
    <mergeCell ref="U5:AH6"/>
    <mergeCell ref="C30:AI30"/>
    <mergeCell ref="C33:AI33"/>
    <mergeCell ref="D23:AH28"/>
    <mergeCell ref="D10:I10"/>
    <mergeCell ref="D11:I11"/>
    <mergeCell ref="K13:N13"/>
    <mergeCell ref="K14:N14"/>
    <mergeCell ref="D13:I13"/>
    <mergeCell ref="K12:Q12"/>
    <mergeCell ref="K11:Q11"/>
    <mergeCell ref="D20:AI21"/>
    <mergeCell ref="N16:U16"/>
    <mergeCell ref="V16:X16"/>
    <mergeCell ref="AE34:AH34"/>
    <mergeCell ref="C31:AG31"/>
    <mergeCell ref="AE36:AG36"/>
    <mergeCell ref="M36:O36"/>
    <mergeCell ref="V36:X36"/>
    <mergeCell ref="P36:U36"/>
    <mergeCell ref="Z36:AD36"/>
    <mergeCell ref="G36:L36"/>
    <mergeCell ref="D36:F36"/>
    <mergeCell ref="V35:X35"/>
    <mergeCell ref="Z35:AD35"/>
    <mergeCell ref="C34:I34"/>
    <mergeCell ref="J34:M34"/>
    <mergeCell ref="N34:U34"/>
    <mergeCell ref="M35:O35"/>
    <mergeCell ref="P35:U35"/>
    <mergeCell ref="K10:AI10"/>
    <mergeCell ref="V34:Y34"/>
    <mergeCell ref="Z34:AD34"/>
    <mergeCell ref="U7:AH7"/>
    <mergeCell ref="C9:AI9"/>
    <mergeCell ref="K16:M16"/>
    <mergeCell ref="O13:AI13"/>
    <mergeCell ref="O14:AI14"/>
    <mergeCell ref="K15:O15"/>
    <mergeCell ref="D16:I16"/>
    <mergeCell ref="D15:I15"/>
    <mergeCell ref="W12:Y12"/>
    <mergeCell ref="W11:Y11"/>
    <mergeCell ref="Y16:AI16"/>
    <mergeCell ref="S12:U12"/>
    <mergeCell ref="S11:U11"/>
  </mergeCells>
  <phoneticPr fontId="5"/>
  <conditionalFormatting sqref="K10 AJ10">
    <cfRule type="containsBlanks" dxfId="7" priority="1">
      <formula>LEN(TRIM(K10))=0</formula>
    </cfRule>
  </conditionalFormatting>
  <conditionalFormatting sqref="K11:Q12 S11:U12 W11:Y12 O13:AI14 K15:O15 N16:U18 Y16:AI18 D23:AH28 M35:O35 V35:X35">
    <cfRule type="containsBlanks" dxfId="6" priority="2">
      <formula>LEN(TRIM(D11))=0</formula>
    </cfRule>
  </conditionalFormatting>
  <conditionalFormatting sqref="U5:AH7">
    <cfRule type="containsBlanks" dxfId="5" priority="3">
      <formula>LEN(TRIM(U5))=0</formula>
    </cfRule>
  </conditionalFormatting>
  <dataValidations count="1">
    <dataValidation type="list" allowBlank="1" showInputMessage="1" showErrorMessage="1" sqref="N16:N18" xr:uid="{00000000-0002-0000-0200-000001000000}">
      <formula1>#REF!</formula1>
    </dataValidation>
  </dataValidations>
  <pageMargins left="0.59055118110236215" right="0.59055118110236215" top="0.59055118110236215" bottom="0.59055118110236215" header="0.39370078740157483" footer="0.27559055118110237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I46"/>
  <sheetViews>
    <sheetView showZeros="0" view="pageBreakPreview" zoomScale="80" zoomScaleNormal="70" zoomScaleSheetLayoutView="80" workbookViewId="0">
      <selection sqref="A1:AI1"/>
    </sheetView>
  </sheetViews>
  <sheetFormatPr defaultColWidth="2.5" defaultRowHeight="30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5" style="9" customWidth="1"/>
    <col min="6" max="6" width="18.75" style="9" customWidth="1"/>
    <col min="7" max="7" width="12.5" style="9" customWidth="1"/>
    <col min="8" max="8" width="18.75" style="9" customWidth="1"/>
    <col min="9" max="9" width="8.875" style="9" customWidth="1"/>
    <col min="10" max="10" width="8.875" style="73" customWidth="1"/>
    <col min="11" max="11" width="9.5" style="73" bestFit="1" customWidth="1"/>
    <col min="12" max="21" width="10" style="9" customWidth="1"/>
    <col min="22" max="16384" width="2.5" style="9"/>
  </cols>
  <sheetData>
    <row r="1" spans="1:35" ht="18.7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</row>
    <row r="2" spans="1:35" ht="16.5" thickBot="1">
      <c r="A2" s="161" t="s">
        <v>53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35" ht="30" customHeight="1">
      <c r="E3" s="34"/>
      <c r="F3" s="34"/>
      <c r="K3" s="35"/>
      <c r="L3" s="163" t="s">
        <v>54</v>
      </c>
      <c r="M3" s="164"/>
      <c r="N3" s="164"/>
      <c r="O3" s="164"/>
      <c r="P3" s="165"/>
      <c r="Q3" s="163" t="s">
        <v>55</v>
      </c>
      <c r="R3" s="164"/>
      <c r="S3" s="164"/>
      <c r="T3" s="164"/>
      <c r="U3" s="165"/>
    </row>
    <row r="4" spans="1:35" ht="30" customHeight="1">
      <c r="A4" s="33" t="s">
        <v>56</v>
      </c>
      <c r="B4" s="205">
        <f>報告書!Y16</f>
        <v>0</v>
      </c>
      <c r="C4" s="205"/>
      <c r="D4" s="205"/>
      <c r="E4" s="8"/>
      <c r="F4" s="8"/>
      <c r="K4" s="36"/>
      <c r="L4" s="166" t="s">
        <v>57</v>
      </c>
      <c r="M4" s="167"/>
      <c r="N4" s="167"/>
      <c r="O4" s="168" t="str">
        <f>IF(J20&lt;8,"",J20*37)</f>
        <v/>
      </c>
      <c r="P4" s="169"/>
      <c r="Q4" s="166" t="s">
        <v>57</v>
      </c>
      <c r="R4" s="167"/>
      <c r="S4" s="167"/>
      <c r="T4" s="168" t="str">
        <f>O4</f>
        <v/>
      </c>
      <c r="U4" s="169"/>
    </row>
    <row r="5" spans="1:35" ht="30" customHeight="1" thickBot="1">
      <c r="A5" s="33" t="s">
        <v>58</v>
      </c>
      <c r="B5" s="205">
        <f>報告書!N16</f>
        <v>0</v>
      </c>
      <c r="C5" s="205"/>
      <c r="D5" s="205"/>
      <c r="E5" s="8"/>
      <c r="F5" s="8"/>
      <c r="G5" s="8"/>
      <c r="H5" s="8"/>
      <c r="I5" s="8"/>
      <c r="J5" s="36"/>
      <c r="K5" s="36"/>
      <c r="L5" s="170" t="s">
        <v>59</v>
      </c>
      <c r="M5" s="171"/>
      <c r="N5" s="172" t="s">
        <v>60</v>
      </c>
      <c r="O5" s="171"/>
      <c r="P5" s="37" t="s">
        <v>61</v>
      </c>
      <c r="Q5" s="170" t="s">
        <v>59</v>
      </c>
      <c r="R5" s="171"/>
      <c r="S5" s="172" t="s">
        <v>60</v>
      </c>
      <c r="T5" s="171"/>
      <c r="U5" s="37" t="s">
        <v>61</v>
      </c>
    </row>
    <row r="6" spans="1:35" ht="30" customHeight="1">
      <c r="A6" s="38" t="s">
        <v>62</v>
      </c>
      <c r="B6" s="39" t="s">
        <v>63</v>
      </c>
      <c r="C6" s="40" t="s">
        <v>64</v>
      </c>
      <c r="D6" s="41" t="s">
        <v>65</v>
      </c>
      <c r="E6" s="42" t="s">
        <v>66</v>
      </c>
      <c r="F6" s="42" t="s">
        <v>67</v>
      </c>
      <c r="G6" s="43" t="s">
        <v>68</v>
      </c>
      <c r="H6" s="42" t="s">
        <v>67</v>
      </c>
      <c r="I6" s="42" t="s">
        <v>69</v>
      </c>
      <c r="J6" s="44" t="s">
        <v>70</v>
      </c>
      <c r="K6" s="44" t="s">
        <v>71</v>
      </c>
      <c r="L6" s="45" t="s">
        <v>72</v>
      </c>
      <c r="M6" s="46" t="s">
        <v>73</v>
      </c>
      <c r="N6" s="46" t="s">
        <v>74</v>
      </c>
      <c r="O6" s="46" t="s">
        <v>73</v>
      </c>
      <c r="P6" s="47" t="s">
        <v>75</v>
      </c>
      <c r="Q6" s="45" t="s">
        <v>72</v>
      </c>
      <c r="R6" s="46" t="s">
        <v>73</v>
      </c>
      <c r="S6" s="46" t="s">
        <v>74</v>
      </c>
      <c r="T6" s="46" t="s">
        <v>73</v>
      </c>
      <c r="U6" s="48" t="s">
        <v>75</v>
      </c>
    </row>
    <row r="7" spans="1:35" s="60" customFormat="1" ht="15.75">
      <c r="A7" s="49"/>
      <c r="B7" s="50"/>
      <c r="C7" s="51"/>
      <c r="D7" s="52"/>
      <c r="E7" s="53"/>
      <c r="F7" s="53"/>
      <c r="G7" s="54"/>
      <c r="H7" s="53"/>
      <c r="I7" s="53"/>
      <c r="J7" s="55" t="s">
        <v>76</v>
      </c>
      <c r="K7" s="50"/>
      <c r="L7" s="49" t="s">
        <v>77</v>
      </c>
      <c r="M7" s="56" t="s">
        <v>78</v>
      </c>
      <c r="N7" s="56" t="s">
        <v>79</v>
      </c>
      <c r="O7" s="57" t="s">
        <v>78</v>
      </c>
      <c r="P7" s="58" t="s">
        <v>78</v>
      </c>
      <c r="Q7" s="49" t="s">
        <v>77</v>
      </c>
      <c r="R7" s="56" t="s">
        <v>78</v>
      </c>
      <c r="S7" s="56" t="s">
        <v>79</v>
      </c>
      <c r="T7" s="57" t="s">
        <v>78</v>
      </c>
      <c r="U7" s="59" t="s">
        <v>78</v>
      </c>
    </row>
    <row r="8" spans="1:35" ht="30" customHeight="1">
      <c r="A8" s="100"/>
      <c r="B8" s="101"/>
      <c r="C8" s="61" t="s">
        <v>64</v>
      </c>
      <c r="D8" s="87"/>
      <c r="E8" s="85"/>
      <c r="F8" s="85"/>
      <c r="G8" s="85"/>
      <c r="H8" s="85"/>
      <c r="I8" s="85"/>
      <c r="J8" s="88"/>
      <c r="K8" s="89"/>
      <c r="L8" s="90"/>
      <c r="M8" s="91"/>
      <c r="N8" s="107" t="str">
        <f t="shared" ref="N8:N19" si="0">IF(I8="","",1)</f>
        <v/>
      </c>
      <c r="O8" s="91"/>
      <c r="P8" s="104"/>
      <c r="Q8" s="109">
        <f>L8</f>
        <v>0</v>
      </c>
      <c r="R8" s="110" t="str">
        <f>IF(L8="","",IF(M8&lt;IF(Q8="","",VLOOKUP(IF(ISNA(VLOOKUP(報告書!$N$16,#REF!,2,FALSE)),"",VLOOKUP(報告書!$N$16,#REF!,2,FALSE)),#REF!,2,FALSE)),M8,VLOOKUP(IF(ISNA(VLOOKUP(報告書!$N$16,#REF!,2,FALSE)),"",VLOOKUP(報告書!$N$16,#REF!,2,FALSE)),#REF!,2,FALSE)*Q8))</f>
        <v/>
      </c>
      <c r="S8" s="110" t="str">
        <f>N8</f>
        <v/>
      </c>
      <c r="T8" s="110" t="str">
        <f>IF(OR(I8="東京都特別区",I8="横浜市",I8="川崎市",I8="相模原市",I8="千葉市",I8="さいたま市",I8="名古屋市",I8="京都市",I8="大阪市",I8="堺市",I8="神戸市",I8="広島市",I8="福岡市"),IF(S8=1,MIN(O8,VLOOKUP(IF(ISNA(VLOOKUP(報告書!$N$16,#REF!,2,FALSE)),"",VLOOKUP(報告書!$N$16,#REF!,2,FALSE)),#REF!,3,FALSE)),""),IF(S8=1,MIN(O8,VLOOKUP(IF(ISNA(VLOOKUP(報告書!$N$16,#REF!,2,FALSE)),"",VLOOKUP(報告書!$N$16,#REF!,2,FALSE)),#REF!,4,FALSE)),""))</f>
        <v/>
      </c>
      <c r="U8" s="111">
        <f>P8</f>
        <v>0</v>
      </c>
    </row>
    <row r="9" spans="1:35" ht="30" customHeight="1">
      <c r="A9" s="100"/>
      <c r="B9" s="102"/>
      <c r="C9" s="62" t="s">
        <v>64</v>
      </c>
      <c r="D9" s="92"/>
      <c r="E9" s="86"/>
      <c r="F9" s="86"/>
      <c r="G9" s="86"/>
      <c r="H9" s="86"/>
      <c r="I9" s="85"/>
      <c r="J9" s="93"/>
      <c r="K9" s="89"/>
      <c r="L9" s="94"/>
      <c r="M9" s="95"/>
      <c r="N9" s="108" t="str">
        <f t="shared" ref="N9:N13" si="1">IF(I9="","",1)</f>
        <v/>
      </c>
      <c r="O9" s="91"/>
      <c r="P9" s="104"/>
      <c r="Q9" s="112">
        <f>L9</f>
        <v>0</v>
      </c>
      <c r="R9" s="110" t="str">
        <f>IF(L9="","",IF(M9&lt;IF(Q9="","",VLOOKUP(IF(ISNA(VLOOKUP(報告書!$N$16,#REF!,2,FALSE)),"",VLOOKUP(報告書!$N$16,#REF!,2,FALSE)),#REF!,2,FALSE)),M9,VLOOKUP(IF(ISNA(VLOOKUP(報告書!$N$16,#REF!,2,FALSE)),"",VLOOKUP(報告書!$N$16,#REF!,2,FALSE)),#REF!,2,FALSE)*Q9))</f>
        <v/>
      </c>
      <c r="S9" s="113" t="str">
        <f t="shared" ref="S9:S13" si="2">N9</f>
        <v/>
      </c>
      <c r="T9" s="110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報告書!$N$16,#REF!,2,FALSE)),"",VLOOKUP(報告書!$N$16,#REF!,2,FALSE)),#REF!,3,FALSE)),""),IF(S9=1,MIN(O9,VLOOKUP(IF(ISNA(VLOOKUP(報告書!$N$16,#REF!,2,FALSE)),"",VLOOKUP(報告書!$N$16,#REF!,2,FALSE)),#REF!,4,FALSE)),""))</f>
        <v/>
      </c>
      <c r="U9" s="114">
        <f t="shared" ref="U9:U13" si="3">P9</f>
        <v>0</v>
      </c>
    </row>
    <row r="10" spans="1:35" ht="30" customHeight="1">
      <c r="A10" s="103"/>
      <c r="B10" s="102"/>
      <c r="C10" s="62" t="s">
        <v>64</v>
      </c>
      <c r="D10" s="92"/>
      <c r="E10" s="85"/>
      <c r="F10" s="85"/>
      <c r="G10" s="85"/>
      <c r="H10" s="85"/>
      <c r="I10" s="85"/>
      <c r="J10" s="88"/>
      <c r="K10" s="89"/>
      <c r="L10" s="94"/>
      <c r="M10" s="95"/>
      <c r="N10" s="108" t="str">
        <f t="shared" si="1"/>
        <v/>
      </c>
      <c r="O10" s="95"/>
      <c r="P10" s="105"/>
      <c r="Q10" s="112">
        <f t="shared" ref="Q10:Q13" si="4">L10</f>
        <v>0</v>
      </c>
      <c r="R10" s="110" t="str">
        <f>IF(L10="","",IF(M10&lt;IF(Q10="","",VLOOKUP(IF(ISNA(VLOOKUP(報告書!$N$16,#REF!,2,FALSE)),"",VLOOKUP(報告書!$N$16,#REF!,2,FALSE)),#REF!,2,FALSE)),M10,VLOOKUP(IF(ISNA(VLOOKUP(報告書!$N$16,#REF!,2,FALSE)),"",VLOOKUP(報告書!$N$16,#REF!,2,FALSE)),#REF!,2,FALSE)*Q10))</f>
        <v/>
      </c>
      <c r="S10" s="113" t="str">
        <f t="shared" si="2"/>
        <v/>
      </c>
      <c r="T10" s="110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報告書!$N$16,#REF!,2,FALSE)),"",VLOOKUP(報告書!$N$16,#REF!,2,FALSE)),#REF!,3,FALSE)),""),IF(S10=1,MIN(O10,VLOOKUP(IF(ISNA(VLOOKUP(報告書!$N$16,#REF!,2,FALSE)),"",VLOOKUP(報告書!$N$16,#REF!,2,FALSE)),#REF!,4,FALSE)),""))</f>
        <v/>
      </c>
      <c r="U10" s="114">
        <f t="shared" si="3"/>
        <v>0</v>
      </c>
    </row>
    <row r="11" spans="1:35" ht="30" customHeight="1">
      <c r="A11" s="103"/>
      <c r="B11" s="102"/>
      <c r="C11" s="62" t="s">
        <v>64</v>
      </c>
      <c r="D11" s="92"/>
      <c r="E11" s="86"/>
      <c r="F11" s="86"/>
      <c r="G11" s="86"/>
      <c r="H11" s="86"/>
      <c r="I11" s="85"/>
      <c r="J11" s="93"/>
      <c r="K11" s="89"/>
      <c r="L11" s="94" t="s">
        <v>95</v>
      </c>
      <c r="M11" s="95"/>
      <c r="N11" s="108" t="str">
        <f t="shared" si="1"/>
        <v/>
      </c>
      <c r="O11" s="95"/>
      <c r="P11" s="105"/>
      <c r="Q11" s="112" t="str">
        <f t="shared" si="4"/>
        <v/>
      </c>
      <c r="R11" s="110" t="str">
        <f>IF(L11="","",IF(M11&lt;IF(Q11="","",VLOOKUP(IF(ISNA(VLOOKUP(報告書!$N$16,#REF!,2,FALSE)),"",VLOOKUP(報告書!$N$16,#REF!,2,FALSE)),#REF!,2,FALSE)),M11,VLOOKUP(IF(ISNA(VLOOKUP(報告書!$N$16,#REF!,2,FALSE)),"",VLOOKUP(報告書!$N$16,#REF!,2,FALSE)),#REF!,2,FALSE)*Q11))</f>
        <v/>
      </c>
      <c r="S11" s="113" t="str">
        <f t="shared" si="2"/>
        <v/>
      </c>
      <c r="T11" s="110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報告書!$N$16,#REF!,2,FALSE)),"",VLOOKUP(報告書!$N$16,#REF!,2,FALSE)),#REF!,3,FALSE)),""),IF(S11=1,MIN(O11,VLOOKUP(IF(ISNA(VLOOKUP(報告書!$N$16,#REF!,2,FALSE)),"",VLOOKUP(報告書!$N$16,#REF!,2,FALSE)),#REF!,4,FALSE)),""))</f>
        <v/>
      </c>
      <c r="U11" s="114">
        <f t="shared" si="3"/>
        <v>0</v>
      </c>
    </row>
    <row r="12" spans="1:35" ht="30" customHeight="1">
      <c r="A12" s="103"/>
      <c r="B12" s="102"/>
      <c r="C12" s="62" t="s">
        <v>64</v>
      </c>
      <c r="D12" s="92"/>
      <c r="E12" s="86"/>
      <c r="F12" s="86"/>
      <c r="G12" s="96"/>
      <c r="H12" s="96"/>
      <c r="I12" s="85"/>
      <c r="J12" s="93"/>
      <c r="K12" s="97"/>
      <c r="L12" s="94"/>
      <c r="M12" s="95"/>
      <c r="N12" s="108" t="str">
        <f t="shared" si="1"/>
        <v/>
      </c>
      <c r="O12" s="95"/>
      <c r="P12" s="105"/>
      <c r="Q12" s="112">
        <f t="shared" si="4"/>
        <v>0</v>
      </c>
      <c r="R12" s="110" t="str">
        <f>IF(L12="","",IF(M12&lt;IF(Q12="","",VLOOKUP(IF(ISNA(VLOOKUP(報告書!$N$16,#REF!,2,FALSE)),"",VLOOKUP(報告書!$N$16,#REF!,2,FALSE)),#REF!,2,FALSE)),M12,VLOOKUP(IF(ISNA(VLOOKUP(報告書!$N$16,#REF!,2,FALSE)),"",VLOOKUP(報告書!$N$16,#REF!,2,FALSE)),#REF!,2,FALSE)*Q12))</f>
        <v/>
      </c>
      <c r="S12" s="113" t="str">
        <f t="shared" si="2"/>
        <v/>
      </c>
      <c r="T12" s="110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報告書!$N$16,#REF!,2,FALSE)),"",VLOOKUP(報告書!$N$16,#REF!,2,FALSE)),#REF!,3,FALSE)),""),IF(S12=1,MIN(O12,VLOOKUP(IF(ISNA(VLOOKUP(報告書!$N$16,#REF!,2,FALSE)),"",VLOOKUP(報告書!$N$16,#REF!,2,FALSE)),#REF!,4,FALSE)),""))</f>
        <v/>
      </c>
      <c r="U12" s="114">
        <f t="shared" si="3"/>
        <v>0</v>
      </c>
    </row>
    <row r="13" spans="1:35" ht="30" customHeight="1">
      <c r="A13" s="103"/>
      <c r="B13" s="102"/>
      <c r="C13" s="62" t="s">
        <v>64</v>
      </c>
      <c r="D13" s="92"/>
      <c r="E13" s="86"/>
      <c r="F13" s="86"/>
      <c r="G13" s="96"/>
      <c r="H13" s="96"/>
      <c r="I13" s="85"/>
      <c r="J13" s="93"/>
      <c r="K13" s="97"/>
      <c r="L13" s="94"/>
      <c r="M13" s="95"/>
      <c r="N13" s="108" t="str">
        <f t="shared" si="1"/>
        <v/>
      </c>
      <c r="O13" s="95"/>
      <c r="P13" s="105"/>
      <c r="Q13" s="112">
        <f t="shared" si="4"/>
        <v>0</v>
      </c>
      <c r="R13" s="110" t="str">
        <f>IF(L13="","",IF(M13&lt;IF(Q13="","",VLOOKUP(IF(ISNA(VLOOKUP(報告書!$N$16,#REF!,2,FALSE)),"",VLOOKUP(報告書!$N$16,#REF!,2,FALSE)),#REF!,2,FALSE)),M13,VLOOKUP(IF(ISNA(VLOOKUP(報告書!$N$16,#REF!,2,FALSE)),"",VLOOKUP(報告書!$N$16,#REF!,2,FALSE)),#REF!,2,FALSE)*Q13))</f>
        <v/>
      </c>
      <c r="S13" s="113" t="str">
        <f t="shared" si="2"/>
        <v/>
      </c>
      <c r="T13" s="110" t="str">
        <f>IF(OR(I13="東京都特別区",I13="横浜市",I13="川崎市",I13="相模原市",I13="千葉市",I13="さいたま市",I13="名古屋市",I13="京都市",I13="大阪市",I13="堺市",I13="神戸市",I13="広島市",I13="福岡市"),IF(S13=1,MIN(O13,VLOOKUP(IF(ISNA(VLOOKUP(報告書!$N$16,#REF!,2,FALSE)),"",VLOOKUP(報告書!$N$16,#REF!,2,FALSE)),#REF!,3,FALSE)),""),IF(S13=1,MIN(O13,VLOOKUP(IF(ISNA(VLOOKUP(報告書!$N$16,#REF!,2,FALSE)),"",VLOOKUP(報告書!$N$16,#REF!,2,FALSE)),#REF!,4,FALSE)),""))</f>
        <v/>
      </c>
      <c r="U13" s="114">
        <f t="shared" si="3"/>
        <v>0</v>
      </c>
    </row>
    <row r="14" spans="1:35" ht="30" customHeight="1">
      <c r="A14" s="100"/>
      <c r="B14" s="102"/>
      <c r="C14" s="62" t="s">
        <v>64</v>
      </c>
      <c r="D14" s="92"/>
      <c r="E14" s="86"/>
      <c r="F14" s="86"/>
      <c r="G14" s="86"/>
      <c r="H14" s="86"/>
      <c r="I14" s="85"/>
      <c r="J14" s="93"/>
      <c r="K14" s="89"/>
      <c r="L14" s="94"/>
      <c r="M14" s="95"/>
      <c r="N14" s="108" t="str">
        <f t="shared" si="0"/>
        <v/>
      </c>
      <c r="O14" s="91"/>
      <c r="P14" s="104"/>
      <c r="Q14" s="112">
        <f>L14</f>
        <v>0</v>
      </c>
      <c r="R14" s="110" t="str">
        <f>IF(L14="","",IF(M14&lt;IF(Q14="","",VLOOKUP(IF(ISNA(VLOOKUP(報告書!$N$16,#REF!,2,FALSE)),"",VLOOKUP(報告書!$N$16,#REF!,2,FALSE)),#REF!,2,FALSE)),M14,VLOOKUP(IF(ISNA(VLOOKUP(報告書!$N$16,#REF!,2,FALSE)),"",VLOOKUP(報告書!$N$16,#REF!,2,FALSE)),#REF!,2,FALSE)*Q14))</f>
        <v/>
      </c>
      <c r="S14" s="113" t="str">
        <f t="shared" ref="S14:S19" si="5">N14</f>
        <v/>
      </c>
      <c r="T14" s="110" t="str">
        <f>IF(OR(I14="東京都特別区",I14="横浜市",I14="川崎市",I14="相模原市",I14="千葉市",I14="さいたま市",I14="名古屋市",I14="京都市",I14="大阪市",I14="堺市",I14="神戸市",I14="広島市",I14="福岡市"),IF(S14=1,MIN(O14,VLOOKUP(IF(ISNA(VLOOKUP(報告書!$N$16,#REF!,2,FALSE)),"",VLOOKUP(報告書!$N$16,#REF!,2,FALSE)),#REF!,3,FALSE)),""),IF(S14=1,MIN(O14,VLOOKUP(IF(ISNA(VLOOKUP(報告書!$N$16,#REF!,2,FALSE)),"",VLOOKUP(報告書!$N$16,#REF!,2,FALSE)),#REF!,4,FALSE)),""))</f>
        <v/>
      </c>
      <c r="U14" s="114">
        <f t="shared" ref="U14:U19" si="6">P14</f>
        <v>0</v>
      </c>
    </row>
    <row r="15" spans="1:35" ht="30" customHeight="1">
      <c r="A15" s="103"/>
      <c r="B15" s="102"/>
      <c r="C15" s="62" t="s">
        <v>64</v>
      </c>
      <c r="D15" s="92"/>
      <c r="E15" s="85"/>
      <c r="F15" s="85"/>
      <c r="G15" s="85"/>
      <c r="H15" s="85"/>
      <c r="I15" s="85"/>
      <c r="J15" s="88"/>
      <c r="K15" s="89"/>
      <c r="L15" s="94"/>
      <c r="M15" s="95"/>
      <c r="N15" s="108" t="str">
        <f t="shared" si="0"/>
        <v/>
      </c>
      <c r="O15" s="95"/>
      <c r="P15" s="105"/>
      <c r="Q15" s="112">
        <f t="shared" ref="Q15:Q19" si="7">L15</f>
        <v>0</v>
      </c>
      <c r="R15" s="110" t="str">
        <f>IF(L15="","",IF(M15&lt;IF(Q15="","",VLOOKUP(IF(ISNA(VLOOKUP(報告書!$N$16,#REF!,2,FALSE)),"",VLOOKUP(報告書!$N$16,#REF!,2,FALSE)),#REF!,2,FALSE)),M15,VLOOKUP(IF(ISNA(VLOOKUP(報告書!$N$16,#REF!,2,FALSE)),"",VLOOKUP(報告書!$N$16,#REF!,2,FALSE)),#REF!,2,FALSE)*Q15))</f>
        <v/>
      </c>
      <c r="S15" s="113" t="str">
        <f t="shared" si="5"/>
        <v/>
      </c>
      <c r="T15" s="110" t="str">
        <f>IF(OR(I15="東京都特別区",I15="横浜市",I15="川崎市",I15="相模原市",I15="千葉市",I15="さいたま市",I15="名古屋市",I15="京都市",I15="大阪市",I15="堺市",I15="神戸市",I15="広島市",I15="福岡市"),IF(S15=1,MIN(O15,VLOOKUP(IF(ISNA(VLOOKUP(報告書!$N$16,#REF!,2,FALSE)),"",VLOOKUP(報告書!$N$16,#REF!,2,FALSE)),#REF!,3,FALSE)),""),IF(S15=1,MIN(O15,VLOOKUP(IF(ISNA(VLOOKUP(報告書!$N$16,#REF!,2,FALSE)),"",VLOOKUP(報告書!$N$16,#REF!,2,FALSE)),#REF!,4,FALSE)),""))</f>
        <v/>
      </c>
      <c r="U15" s="114">
        <f t="shared" si="6"/>
        <v>0</v>
      </c>
    </row>
    <row r="16" spans="1:35" ht="30" customHeight="1">
      <c r="A16" s="103"/>
      <c r="B16" s="102"/>
      <c r="C16" s="62" t="s">
        <v>64</v>
      </c>
      <c r="D16" s="92"/>
      <c r="E16" s="86"/>
      <c r="F16" s="86"/>
      <c r="G16" s="86"/>
      <c r="H16" s="86"/>
      <c r="I16" s="85"/>
      <c r="J16" s="93"/>
      <c r="K16" s="89"/>
      <c r="L16" s="94" t="s">
        <v>95</v>
      </c>
      <c r="M16" s="95"/>
      <c r="N16" s="108" t="str">
        <f t="shared" si="0"/>
        <v/>
      </c>
      <c r="O16" s="95"/>
      <c r="P16" s="105"/>
      <c r="Q16" s="112" t="str">
        <f t="shared" si="7"/>
        <v/>
      </c>
      <c r="R16" s="110" t="str">
        <f>IF(L16="","",IF(M16&lt;IF(Q16="","",VLOOKUP(IF(ISNA(VLOOKUP(報告書!$N$16,#REF!,2,FALSE)),"",VLOOKUP(報告書!$N$16,#REF!,2,FALSE)),#REF!,2,FALSE)),M16,VLOOKUP(IF(ISNA(VLOOKUP(報告書!$N$16,#REF!,2,FALSE)),"",VLOOKUP(報告書!$N$16,#REF!,2,FALSE)),#REF!,2,FALSE)*Q16))</f>
        <v/>
      </c>
      <c r="S16" s="113" t="str">
        <f t="shared" si="5"/>
        <v/>
      </c>
      <c r="T16" s="110" t="str">
        <f>IF(OR(I16="東京都特別区",I16="横浜市",I16="川崎市",I16="相模原市",I16="千葉市",I16="さいたま市",I16="名古屋市",I16="京都市",I16="大阪市",I16="堺市",I16="神戸市",I16="広島市",I16="福岡市"),IF(S16=1,MIN(O16,VLOOKUP(IF(ISNA(VLOOKUP(報告書!$N$16,#REF!,2,FALSE)),"",VLOOKUP(報告書!$N$16,#REF!,2,FALSE)),#REF!,3,FALSE)),""),IF(S16=1,MIN(O16,VLOOKUP(IF(ISNA(VLOOKUP(報告書!$N$16,#REF!,2,FALSE)),"",VLOOKUP(報告書!$N$16,#REF!,2,FALSE)),#REF!,4,FALSE)),""))</f>
        <v/>
      </c>
      <c r="U16" s="114">
        <f t="shared" si="6"/>
        <v>0</v>
      </c>
    </row>
    <row r="17" spans="1:21" ht="30" customHeight="1">
      <c r="A17" s="103"/>
      <c r="B17" s="102"/>
      <c r="C17" s="62" t="s">
        <v>64</v>
      </c>
      <c r="D17" s="92"/>
      <c r="E17" s="86"/>
      <c r="F17" s="86"/>
      <c r="G17" s="96"/>
      <c r="H17" s="96"/>
      <c r="I17" s="85"/>
      <c r="J17" s="93"/>
      <c r="K17" s="97"/>
      <c r="L17" s="94"/>
      <c r="M17" s="95"/>
      <c r="N17" s="108" t="str">
        <f t="shared" si="0"/>
        <v/>
      </c>
      <c r="O17" s="95"/>
      <c r="P17" s="105"/>
      <c r="Q17" s="112">
        <f t="shared" si="7"/>
        <v>0</v>
      </c>
      <c r="R17" s="110" t="str">
        <f>IF(L17="","",IF(M17&lt;IF(Q17="","",VLOOKUP(IF(ISNA(VLOOKUP(報告書!$N$16,#REF!,2,FALSE)),"",VLOOKUP(報告書!$N$16,#REF!,2,FALSE)),#REF!,2,FALSE)),M17,VLOOKUP(IF(ISNA(VLOOKUP(報告書!$N$16,#REF!,2,FALSE)),"",VLOOKUP(報告書!$N$16,#REF!,2,FALSE)),#REF!,2,FALSE)*Q17))</f>
        <v/>
      </c>
      <c r="S17" s="113" t="str">
        <f t="shared" si="5"/>
        <v/>
      </c>
      <c r="T17" s="110" t="str">
        <f>IF(OR(I17="東京都特別区",I17="横浜市",I17="川崎市",I17="相模原市",I17="千葉市",I17="さいたま市",I17="名古屋市",I17="京都市",I17="大阪市",I17="堺市",I17="神戸市",I17="広島市",I17="福岡市"),IF(S17=1,MIN(O17,VLOOKUP(IF(ISNA(VLOOKUP(報告書!$N$16,#REF!,2,FALSE)),"",VLOOKUP(報告書!$N$16,#REF!,2,FALSE)),#REF!,3,FALSE)),""),IF(S17=1,MIN(O17,VLOOKUP(IF(ISNA(VLOOKUP(報告書!$N$16,#REF!,2,FALSE)),"",VLOOKUP(報告書!$N$16,#REF!,2,FALSE)),#REF!,4,FALSE)),""))</f>
        <v/>
      </c>
      <c r="U17" s="114">
        <f t="shared" si="6"/>
        <v>0</v>
      </c>
    </row>
    <row r="18" spans="1:21" ht="30" customHeight="1">
      <c r="A18" s="103"/>
      <c r="B18" s="102"/>
      <c r="C18" s="62" t="s">
        <v>64</v>
      </c>
      <c r="D18" s="92"/>
      <c r="E18" s="86"/>
      <c r="F18" s="86"/>
      <c r="G18" s="96"/>
      <c r="H18" s="96"/>
      <c r="I18" s="85"/>
      <c r="J18" s="93"/>
      <c r="K18" s="97"/>
      <c r="L18" s="94"/>
      <c r="M18" s="95"/>
      <c r="N18" s="108" t="str">
        <f t="shared" si="0"/>
        <v/>
      </c>
      <c r="O18" s="95"/>
      <c r="P18" s="105"/>
      <c r="Q18" s="112">
        <f t="shared" si="7"/>
        <v>0</v>
      </c>
      <c r="R18" s="110" t="str">
        <f>IF(L18="","",IF(M18&lt;IF(Q18="","",VLOOKUP(IF(ISNA(VLOOKUP(報告書!$N$16,#REF!,2,FALSE)),"",VLOOKUP(報告書!$N$16,#REF!,2,FALSE)),#REF!,2,FALSE)),M18,VLOOKUP(IF(ISNA(VLOOKUP(報告書!$N$16,#REF!,2,FALSE)),"",VLOOKUP(報告書!$N$16,#REF!,2,FALSE)),#REF!,2,FALSE)*Q18))</f>
        <v/>
      </c>
      <c r="S18" s="113" t="str">
        <f t="shared" si="5"/>
        <v/>
      </c>
      <c r="T18" s="110" t="str">
        <f>IF(OR(I18="東京都特別区",I18="横浜市",I18="川崎市",I18="相模原市",I18="千葉市",I18="さいたま市",I18="名古屋市",I18="京都市",I18="大阪市",I18="堺市",I18="神戸市",I18="広島市",I18="福岡市"),IF(S18=1,MIN(O18,VLOOKUP(IF(ISNA(VLOOKUP(報告書!$N$16,#REF!,2,FALSE)),"",VLOOKUP(報告書!$N$16,#REF!,2,FALSE)),#REF!,3,FALSE)),""),IF(S18=1,MIN(O18,VLOOKUP(IF(ISNA(VLOOKUP(報告書!$N$16,#REF!,2,FALSE)),"",VLOOKUP(報告書!$N$16,#REF!,2,FALSE)),#REF!,4,FALSE)),""))</f>
        <v/>
      </c>
      <c r="U18" s="114">
        <f t="shared" si="6"/>
        <v>0</v>
      </c>
    </row>
    <row r="19" spans="1:21" ht="30" customHeight="1" thickBot="1">
      <c r="A19" s="103"/>
      <c r="B19" s="102"/>
      <c r="C19" s="62" t="s">
        <v>64</v>
      </c>
      <c r="D19" s="92"/>
      <c r="E19" s="86"/>
      <c r="F19" s="86"/>
      <c r="G19" s="86"/>
      <c r="H19" s="86"/>
      <c r="I19" s="85"/>
      <c r="J19" s="93"/>
      <c r="K19" s="97"/>
      <c r="L19" s="98"/>
      <c r="M19" s="99"/>
      <c r="N19" s="123" t="str">
        <f t="shared" si="0"/>
        <v/>
      </c>
      <c r="O19" s="99"/>
      <c r="P19" s="106"/>
      <c r="Q19" s="124">
        <f t="shared" si="7"/>
        <v>0</v>
      </c>
      <c r="R19" s="110" t="str">
        <f>IF(L19="","",IF(M19&lt;IF(Q19="","",VLOOKUP(IF(ISNA(VLOOKUP(報告書!$N$16,#REF!,2,FALSE)),"",VLOOKUP(報告書!$N$16,#REF!,2,FALSE)),#REF!,2,FALSE)),M19,VLOOKUP(IF(ISNA(VLOOKUP(報告書!$N$16,#REF!,2,FALSE)),"",VLOOKUP(報告書!$N$16,#REF!,2,FALSE)),#REF!,2,FALSE)*Q19))</f>
        <v/>
      </c>
      <c r="S19" s="125" t="str">
        <f t="shared" si="5"/>
        <v/>
      </c>
      <c r="T19" s="110" t="str">
        <f>IF(OR(I19="東京都特別区",I19="横浜市",I19="川崎市",I19="相模原市",I19="千葉市",I19="さいたま市",I19="名古屋市",I19="京都市",I19="大阪市",I19="堺市",I19="神戸市",I19="広島市",I19="福岡市"),IF(S19=1,MIN(O19,VLOOKUP(IF(ISNA(VLOOKUP(報告書!$N$16,#REF!,2,FALSE)),"",VLOOKUP(報告書!$N$16,#REF!,2,FALSE)),#REF!,3,FALSE)),""),IF(S19=1,MIN(O19,VLOOKUP(IF(ISNA(VLOOKUP(報告書!$N$16,#REF!,2,FALSE)),"",VLOOKUP(報告書!$N$16,#REF!,2,FALSE)),#REF!,4,FALSE)),""))</f>
        <v/>
      </c>
      <c r="U19" s="126">
        <f t="shared" si="6"/>
        <v>0</v>
      </c>
    </row>
    <row r="20" spans="1:21" ht="30" customHeight="1" thickBot="1">
      <c r="A20" s="173" t="s">
        <v>87</v>
      </c>
      <c r="B20" s="174"/>
      <c r="C20" s="174"/>
      <c r="D20" s="174"/>
      <c r="E20" s="174"/>
      <c r="F20" s="174"/>
      <c r="G20" s="174"/>
      <c r="H20" s="175"/>
      <c r="I20" s="116"/>
      <c r="J20" s="117">
        <f>TRUNC(SUM(J8:J19),-0.1)</f>
        <v>0</v>
      </c>
      <c r="K20" s="118"/>
      <c r="L20" s="119">
        <f t="shared" ref="L20:U20" si="8">SUM(L8:L19)</f>
        <v>0</v>
      </c>
      <c r="M20" s="120">
        <f t="shared" si="8"/>
        <v>0</v>
      </c>
      <c r="N20" s="120">
        <f t="shared" si="8"/>
        <v>0</v>
      </c>
      <c r="O20" s="120">
        <f t="shared" si="8"/>
        <v>0</v>
      </c>
      <c r="P20" s="121">
        <f t="shared" si="8"/>
        <v>0</v>
      </c>
      <c r="Q20" s="119">
        <f t="shared" si="8"/>
        <v>0</v>
      </c>
      <c r="R20" s="120">
        <f t="shared" si="8"/>
        <v>0</v>
      </c>
      <c r="S20" s="121">
        <f t="shared" si="8"/>
        <v>0</v>
      </c>
      <c r="T20" s="120">
        <f t="shared" si="8"/>
        <v>0</v>
      </c>
      <c r="U20" s="122">
        <f t="shared" si="8"/>
        <v>0</v>
      </c>
    </row>
    <row r="21" spans="1:21" ht="16.5" thickBot="1">
      <c r="A21" s="180" t="s">
        <v>88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70"/>
      <c r="M21" s="70"/>
      <c r="N21" s="70"/>
      <c r="O21" s="70"/>
      <c r="P21" s="70"/>
      <c r="Q21" s="70"/>
      <c r="R21" s="70"/>
      <c r="S21" s="70"/>
      <c r="T21" s="70"/>
      <c r="U21" s="70"/>
    </row>
    <row r="22" spans="1:21" ht="30" customHeight="1" thickBot="1">
      <c r="A22" s="8"/>
      <c r="B22" s="8"/>
      <c r="C22" s="36"/>
      <c r="D22" s="8"/>
      <c r="E22" s="8"/>
      <c r="F22" s="8"/>
      <c r="G22" s="8"/>
      <c r="H22" s="8"/>
      <c r="I22" s="8"/>
      <c r="J22" s="36"/>
      <c r="K22" s="36"/>
      <c r="L22" s="181" t="s">
        <v>45</v>
      </c>
      <c r="M22" s="182"/>
      <c r="N22" s="182"/>
      <c r="O22" s="182"/>
      <c r="P22" s="115">
        <f>SUM(O4,M20,O20,P20)</f>
        <v>0</v>
      </c>
      <c r="Q22" s="181" t="s">
        <v>89</v>
      </c>
      <c r="R22" s="182"/>
      <c r="S22" s="182"/>
      <c r="T22" s="182"/>
      <c r="U22" s="115">
        <f>SUM(T4,R20,T20,U20)</f>
        <v>0</v>
      </c>
    </row>
    <row r="23" spans="1:21" ht="17.25" thickBot="1">
      <c r="A23" s="8"/>
      <c r="B23" s="8"/>
      <c r="C23" s="36"/>
      <c r="D23" s="8"/>
      <c r="E23" s="8"/>
      <c r="F23" s="8"/>
      <c r="G23" s="8"/>
      <c r="H23" s="8"/>
      <c r="I23" s="8"/>
      <c r="J23" s="36"/>
      <c r="K23" s="36"/>
      <c r="L23" s="71"/>
      <c r="M23" s="71"/>
      <c r="N23" s="71"/>
      <c r="O23" s="71"/>
      <c r="P23" s="71"/>
      <c r="Q23" s="181" t="s">
        <v>90</v>
      </c>
      <c r="R23" s="182"/>
      <c r="S23" s="182"/>
      <c r="T23" s="182"/>
      <c r="U23" s="115">
        <f>IF(P22-U22&lt;0,"-",P22-U22)</f>
        <v>0</v>
      </c>
    </row>
    <row r="24" spans="1:21" ht="30" customHeight="1" thickBot="1">
      <c r="A24" s="8"/>
      <c r="B24" s="8"/>
      <c r="C24" s="36"/>
      <c r="D24" s="8"/>
      <c r="E24" s="8"/>
      <c r="F24" s="8"/>
      <c r="G24" s="8"/>
      <c r="H24" s="8"/>
      <c r="I24" s="8"/>
      <c r="J24" s="36"/>
      <c r="K24" s="36"/>
      <c r="L24" s="71"/>
      <c r="M24" s="71"/>
      <c r="N24" s="71"/>
      <c r="O24" s="71"/>
      <c r="P24" s="71"/>
      <c r="Q24" s="35"/>
      <c r="R24" s="35"/>
      <c r="S24" s="35"/>
      <c r="T24" s="35"/>
      <c r="U24" s="72"/>
    </row>
    <row r="25" spans="1:21" ht="30" customHeight="1">
      <c r="A25" s="183" t="s">
        <v>91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5"/>
      <c r="L25" s="183" t="s">
        <v>92</v>
      </c>
      <c r="M25" s="184"/>
      <c r="N25" s="184"/>
      <c r="O25" s="184"/>
      <c r="P25" s="184"/>
      <c r="Q25" s="184"/>
      <c r="R25" s="184"/>
      <c r="S25" s="184"/>
      <c r="T25" s="184"/>
      <c r="U25" s="185"/>
    </row>
    <row r="26" spans="1:21" ht="30" customHeight="1">
      <c r="A26" s="198"/>
      <c r="B26" s="199"/>
      <c r="C26" s="199"/>
      <c r="D26" s="199"/>
      <c r="E26" s="199"/>
      <c r="F26" s="199"/>
      <c r="G26" s="199"/>
      <c r="H26" s="199"/>
      <c r="I26" s="199"/>
      <c r="J26" s="199"/>
      <c r="K26" s="200"/>
      <c r="L26" s="198"/>
      <c r="M26" s="199"/>
      <c r="N26" s="199"/>
      <c r="O26" s="199"/>
      <c r="P26" s="199"/>
      <c r="Q26" s="199"/>
      <c r="R26" s="199"/>
      <c r="S26" s="199"/>
      <c r="T26" s="199"/>
      <c r="U26" s="200"/>
    </row>
    <row r="27" spans="1:21" ht="30" customHeight="1">
      <c r="A27" s="198"/>
      <c r="B27" s="199"/>
      <c r="C27" s="199"/>
      <c r="D27" s="199"/>
      <c r="E27" s="199"/>
      <c r="F27" s="199"/>
      <c r="G27" s="199"/>
      <c r="H27" s="199"/>
      <c r="I27" s="199"/>
      <c r="J27" s="199"/>
      <c r="K27" s="200"/>
      <c r="L27" s="198"/>
      <c r="M27" s="199"/>
      <c r="N27" s="199"/>
      <c r="O27" s="199"/>
      <c r="P27" s="199"/>
      <c r="Q27" s="199"/>
      <c r="R27" s="199"/>
      <c r="S27" s="199"/>
      <c r="T27" s="199"/>
      <c r="U27" s="200"/>
    </row>
    <row r="28" spans="1:21" ht="30" customHeight="1">
      <c r="A28" s="198"/>
      <c r="B28" s="199"/>
      <c r="C28" s="199"/>
      <c r="D28" s="199"/>
      <c r="E28" s="199"/>
      <c r="F28" s="199"/>
      <c r="G28" s="199"/>
      <c r="H28" s="199"/>
      <c r="I28" s="199"/>
      <c r="J28" s="199"/>
      <c r="K28" s="200"/>
      <c r="L28" s="198"/>
      <c r="M28" s="199"/>
      <c r="N28" s="199"/>
      <c r="O28" s="199"/>
      <c r="P28" s="199"/>
      <c r="Q28" s="199"/>
      <c r="R28" s="199"/>
      <c r="S28" s="199"/>
      <c r="T28" s="199"/>
      <c r="U28" s="200"/>
    </row>
    <row r="29" spans="1:21" ht="30" customHeight="1">
      <c r="A29" s="198"/>
      <c r="B29" s="199"/>
      <c r="C29" s="199"/>
      <c r="D29" s="199"/>
      <c r="E29" s="199"/>
      <c r="F29" s="199"/>
      <c r="G29" s="199"/>
      <c r="H29" s="199"/>
      <c r="I29" s="199"/>
      <c r="J29" s="199"/>
      <c r="K29" s="200"/>
      <c r="L29" s="198"/>
      <c r="M29" s="199"/>
      <c r="N29" s="199"/>
      <c r="O29" s="199"/>
      <c r="P29" s="199"/>
      <c r="Q29" s="199"/>
      <c r="R29" s="199"/>
      <c r="S29" s="199"/>
      <c r="T29" s="199"/>
      <c r="U29" s="200"/>
    </row>
    <row r="30" spans="1:21" ht="30" customHeight="1">
      <c r="A30" s="198"/>
      <c r="B30" s="199"/>
      <c r="C30" s="199"/>
      <c r="D30" s="199"/>
      <c r="E30" s="199"/>
      <c r="F30" s="199"/>
      <c r="G30" s="199"/>
      <c r="H30" s="199"/>
      <c r="I30" s="199"/>
      <c r="J30" s="199"/>
      <c r="K30" s="200"/>
      <c r="L30" s="198"/>
      <c r="M30" s="199"/>
      <c r="N30" s="199"/>
      <c r="O30" s="199"/>
      <c r="P30" s="199"/>
      <c r="Q30" s="199"/>
      <c r="R30" s="199"/>
      <c r="S30" s="199"/>
      <c r="T30" s="199"/>
      <c r="U30" s="200"/>
    </row>
    <row r="31" spans="1:21" ht="30" customHeight="1">
      <c r="A31" s="198"/>
      <c r="B31" s="199"/>
      <c r="C31" s="199"/>
      <c r="D31" s="199"/>
      <c r="E31" s="199"/>
      <c r="F31" s="199"/>
      <c r="G31" s="199"/>
      <c r="H31" s="199"/>
      <c r="I31" s="199"/>
      <c r="J31" s="199"/>
      <c r="K31" s="200"/>
      <c r="L31" s="198"/>
      <c r="M31" s="199"/>
      <c r="N31" s="199"/>
      <c r="O31" s="199"/>
      <c r="P31" s="199"/>
      <c r="Q31" s="199"/>
      <c r="R31" s="199"/>
      <c r="S31" s="199"/>
      <c r="T31" s="199"/>
      <c r="U31" s="200"/>
    </row>
    <row r="32" spans="1:21" ht="30" customHeight="1">
      <c r="A32" s="198"/>
      <c r="B32" s="199"/>
      <c r="C32" s="199"/>
      <c r="D32" s="199"/>
      <c r="E32" s="199"/>
      <c r="F32" s="199"/>
      <c r="G32" s="199"/>
      <c r="H32" s="199"/>
      <c r="I32" s="199"/>
      <c r="J32" s="199"/>
      <c r="K32" s="200"/>
      <c r="L32" s="198"/>
      <c r="M32" s="199"/>
      <c r="N32" s="199"/>
      <c r="O32" s="199"/>
      <c r="P32" s="199"/>
      <c r="Q32" s="199"/>
      <c r="R32" s="199"/>
      <c r="S32" s="199"/>
      <c r="T32" s="199"/>
      <c r="U32" s="200"/>
    </row>
    <row r="33" spans="1:21" ht="30" customHeight="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00"/>
      <c r="L33" s="198"/>
      <c r="M33" s="199"/>
      <c r="N33" s="199"/>
      <c r="O33" s="199"/>
      <c r="P33" s="199"/>
      <c r="Q33" s="199"/>
      <c r="R33" s="199"/>
      <c r="S33" s="199"/>
      <c r="T33" s="199"/>
      <c r="U33" s="200"/>
    </row>
    <row r="34" spans="1:21" ht="30" customHeight="1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00"/>
      <c r="L34" s="198"/>
      <c r="M34" s="199"/>
      <c r="N34" s="199"/>
      <c r="O34" s="199"/>
      <c r="P34" s="199"/>
      <c r="Q34" s="199"/>
      <c r="R34" s="199"/>
      <c r="S34" s="199"/>
      <c r="T34" s="199"/>
      <c r="U34" s="200"/>
    </row>
    <row r="35" spans="1:21" ht="30" customHeight="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00"/>
      <c r="L35" s="198"/>
      <c r="M35" s="199"/>
      <c r="N35" s="199"/>
      <c r="O35" s="199"/>
      <c r="P35" s="199"/>
      <c r="Q35" s="199"/>
      <c r="R35" s="199"/>
      <c r="S35" s="199"/>
      <c r="T35" s="199"/>
      <c r="U35" s="200"/>
    </row>
    <row r="36" spans="1:21" ht="30" customHeight="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00"/>
      <c r="L36" s="198"/>
      <c r="M36" s="199"/>
      <c r="N36" s="199"/>
      <c r="O36" s="199"/>
      <c r="P36" s="199"/>
      <c r="Q36" s="199"/>
      <c r="R36" s="199"/>
      <c r="S36" s="199"/>
      <c r="T36" s="199"/>
      <c r="U36" s="200"/>
    </row>
    <row r="37" spans="1:21" ht="30" customHeight="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00"/>
      <c r="L37" s="198"/>
      <c r="M37" s="199"/>
      <c r="N37" s="199"/>
      <c r="O37" s="199"/>
      <c r="P37" s="199"/>
      <c r="Q37" s="199"/>
      <c r="R37" s="199"/>
      <c r="S37" s="199"/>
      <c r="T37" s="199"/>
      <c r="U37" s="200"/>
    </row>
    <row r="38" spans="1:21" ht="30" customHeight="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  <c r="L38" s="198"/>
      <c r="M38" s="199"/>
      <c r="N38" s="199"/>
      <c r="O38" s="199"/>
      <c r="P38" s="199"/>
      <c r="Q38" s="199"/>
      <c r="R38" s="199"/>
      <c r="S38" s="199"/>
      <c r="T38" s="199"/>
      <c r="U38" s="200"/>
    </row>
    <row r="39" spans="1:21" ht="30" customHeight="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  <c r="L39" s="198"/>
      <c r="M39" s="199"/>
      <c r="N39" s="199"/>
      <c r="O39" s="199"/>
      <c r="P39" s="199"/>
      <c r="Q39" s="199"/>
      <c r="R39" s="199"/>
      <c r="S39" s="199"/>
      <c r="T39" s="199"/>
      <c r="U39" s="200"/>
    </row>
    <row r="40" spans="1:21" ht="30" customHeight="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  <c r="L40" s="198"/>
      <c r="M40" s="199"/>
      <c r="N40" s="199"/>
      <c r="O40" s="199"/>
      <c r="P40" s="199"/>
      <c r="Q40" s="199"/>
      <c r="R40" s="199"/>
      <c r="S40" s="199"/>
      <c r="T40" s="199"/>
      <c r="U40" s="200"/>
    </row>
    <row r="41" spans="1:21" ht="30" customHeight="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  <c r="L41" s="198"/>
      <c r="M41" s="199"/>
      <c r="N41" s="199"/>
      <c r="O41" s="199"/>
      <c r="P41" s="199"/>
      <c r="Q41" s="199"/>
      <c r="R41" s="199"/>
      <c r="S41" s="199"/>
      <c r="T41" s="199"/>
      <c r="U41" s="200"/>
    </row>
    <row r="42" spans="1:21" ht="30" customHeight="1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  <c r="L42" s="198"/>
      <c r="M42" s="199"/>
      <c r="N42" s="199"/>
      <c r="O42" s="199"/>
      <c r="P42" s="199"/>
      <c r="Q42" s="199"/>
      <c r="R42" s="199"/>
      <c r="S42" s="199"/>
      <c r="T42" s="199"/>
      <c r="U42" s="200"/>
    </row>
    <row r="43" spans="1:21" ht="30" customHeight="1">
      <c r="A43" s="198"/>
      <c r="B43" s="199"/>
      <c r="C43" s="199"/>
      <c r="D43" s="199"/>
      <c r="E43" s="199"/>
      <c r="F43" s="199"/>
      <c r="G43" s="199"/>
      <c r="H43" s="199"/>
      <c r="I43" s="199"/>
      <c r="J43" s="199"/>
      <c r="K43" s="200"/>
      <c r="L43" s="198"/>
      <c r="M43" s="199"/>
      <c r="N43" s="199"/>
      <c r="O43" s="199"/>
      <c r="P43" s="199"/>
      <c r="Q43" s="199"/>
      <c r="R43" s="199"/>
      <c r="S43" s="199"/>
      <c r="T43" s="199"/>
      <c r="U43" s="200"/>
    </row>
    <row r="44" spans="1:21" ht="30" customHeight="1">
      <c r="A44" s="198"/>
      <c r="B44" s="199"/>
      <c r="C44" s="199"/>
      <c r="D44" s="199"/>
      <c r="E44" s="199"/>
      <c r="F44" s="199"/>
      <c r="G44" s="199"/>
      <c r="H44" s="199"/>
      <c r="I44" s="199"/>
      <c r="J44" s="199"/>
      <c r="K44" s="200"/>
      <c r="L44" s="198"/>
      <c r="M44" s="199"/>
      <c r="N44" s="199"/>
      <c r="O44" s="199"/>
      <c r="P44" s="199"/>
      <c r="Q44" s="199"/>
      <c r="R44" s="199"/>
      <c r="S44" s="199"/>
      <c r="T44" s="199"/>
      <c r="U44" s="200"/>
    </row>
    <row r="45" spans="1:21" ht="30" customHeight="1" thickBot="1">
      <c r="A45" s="201"/>
      <c r="B45" s="202"/>
      <c r="C45" s="202"/>
      <c r="D45" s="202"/>
      <c r="E45" s="202"/>
      <c r="F45" s="202"/>
      <c r="G45" s="202"/>
      <c r="H45" s="202"/>
      <c r="I45" s="202"/>
      <c r="J45" s="202"/>
      <c r="K45" s="203"/>
      <c r="L45" s="201"/>
      <c r="M45" s="202"/>
      <c r="N45" s="202"/>
      <c r="O45" s="202"/>
      <c r="P45" s="202"/>
      <c r="Q45" s="202"/>
      <c r="R45" s="202"/>
      <c r="S45" s="202"/>
      <c r="T45" s="202"/>
      <c r="U45" s="203"/>
    </row>
    <row r="46" spans="1:21" ht="30" customHeight="1">
      <c r="A46" s="204" t="s">
        <v>93</v>
      </c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</row>
  </sheetData>
  <sheetProtection sheet="1"/>
  <protectedRanges>
    <protectedRange sqref="A8:B19 D8:M19 O8:P19 A26:K45 L26:U45" name="範囲1"/>
  </protectedRanges>
  <mergeCells count="24">
    <mergeCell ref="L4:N4"/>
    <mergeCell ref="O4:P4"/>
    <mergeCell ref="Q4:S4"/>
    <mergeCell ref="T4:U4"/>
    <mergeCell ref="L5:M5"/>
    <mergeCell ref="N5:O5"/>
    <mergeCell ref="Q5:R5"/>
    <mergeCell ref="S5:T5"/>
    <mergeCell ref="A1:AI1"/>
    <mergeCell ref="A26:K45"/>
    <mergeCell ref="L26:U45"/>
    <mergeCell ref="A46:U46"/>
    <mergeCell ref="A2:U2"/>
    <mergeCell ref="B4:D4"/>
    <mergeCell ref="L3:P3"/>
    <mergeCell ref="Q3:U3"/>
    <mergeCell ref="A21:K21"/>
    <mergeCell ref="L22:O22"/>
    <mergeCell ref="Q22:T22"/>
    <mergeCell ref="Q23:T23"/>
    <mergeCell ref="A25:K25"/>
    <mergeCell ref="L25:U25"/>
    <mergeCell ref="A20:H20"/>
    <mergeCell ref="B5:D5"/>
  </mergeCells>
  <phoneticPr fontId="5"/>
  <conditionalFormatting sqref="A8:B19 D8:M19 O8:P19">
    <cfRule type="containsBlanks" dxfId="4" priority="1">
      <formula>LEN(TRIM(A8))=0</formula>
    </cfRule>
  </conditionalFormatting>
  <dataValidations count="2">
    <dataValidation type="list" allowBlank="1" showInputMessage="1" showErrorMessage="1" sqref="K8:K19" xr:uid="{00000000-0002-0000-0300-000000000000}">
      <formula1>"有,無"</formula1>
    </dataValidation>
    <dataValidation type="list" allowBlank="1" showInputMessage="1" showErrorMessage="1" sqref="I8:I19" xr:uid="{00000000-0002-0000-0300-000001000000}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I46"/>
  <sheetViews>
    <sheetView showZeros="0" view="pageBreakPreview" zoomScale="80" zoomScaleNormal="70" zoomScaleSheetLayoutView="80" workbookViewId="0">
      <selection sqref="A1:AI1"/>
    </sheetView>
  </sheetViews>
  <sheetFormatPr defaultColWidth="2.5" defaultRowHeight="30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5" style="9" customWidth="1"/>
    <col min="6" max="6" width="18.75" style="9" customWidth="1"/>
    <col min="7" max="7" width="12.5" style="9" customWidth="1"/>
    <col min="8" max="8" width="18.75" style="9" customWidth="1"/>
    <col min="9" max="9" width="8.875" style="9" customWidth="1"/>
    <col min="10" max="10" width="8.875" style="73" customWidth="1"/>
    <col min="11" max="11" width="9.5" style="73" bestFit="1" customWidth="1"/>
    <col min="12" max="21" width="10" style="9" customWidth="1"/>
    <col min="22" max="16384" width="2.5" style="9"/>
  </cols>
  <sheetData>
    <row r="1" spans="1:35" ht="18.7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</row>
    <row r="2" spans="1:35" ht="16.5" thickBot="1">
      <c r="A2" s="161" t="s">
        <v>53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35" ht="30" customHeight="1">
      <c r="E3" s="34"/>
      <c r="F3" s="34"/>
      <c r="K3" s="35"/>
      <c r="L3" s="163" t="s">
        <v>54</v>
      </c>
      <c r="M3" s="164"/>
      <c r="N3" s="164"/>
      <c r="O3" s="164"/>
      <c r="P3" s="165"/>
      <c r="Q3" s="163" t="s">
        <v>55</v>
      </c>
      <c r="R3" s="164"/>
      <c r="S3" s="164"/>
      <c r="T3" s="164"/>
      <c r="U3" s="165"/>
    </row>
    <row r="4" spans="1:35" ht="30" customHeight="1">
      <c r="A4" s="33" t="s">
        <v>56</v>
      </c>
      <c r="B4" s="205">
        <f>報告書!Y17</f>
        <v>0</v>
      </c>
      <c r="C4" s="205"/>
      <c r="D4" s="205"/>
      <c r="E4" s="8"/>
      <c r="F4" s="8"/>
      <c r="K4" s="36"/>
      <c r="L4" s="166" t="s">
        <v>57</v>
      </c>
      <c r="M4" s="167"/>
      <c r="N4" s="167"/>
      <c r="O4" s="168" t="str">
        <f>IF(J20&lt;8,"",J20*37)</f>
        <v/>
      </c>
      <c r="P4" s="169"/>
      <c r="Q4" s="166" t="s">
        <v>57</v>
      </c>
      <c r="R4" s="167"/>
      <c r="S4" s="167"/>
      <c r="T4" s="168" t="str">
        <f>O4</f>
        <v/>
      </c>
      <c r="U4" s="169"/>
    </row>
    <row r="5" spans="1:35" ht="30" customHeight="1" thickBot="1">
      <c r="A5" s="33" t="s">
        <v>58</v>
      </c>
      <c r="B5" s="205">
        <f>報告書!N17</f>
        <v>0</v>
      </c>
      <c r="C5" s="205"/>
      <c r="D5" s="205"/>
      <c r="E5" s="8"/>
      <c r="F5" s="8"/>
      <c r="G5" s="8"/>
      <c r="H5" s="8"/>
      <c r="I5" s="8"/>
      <c r="J5" s="36"/>
      <c r="K5" s="36"/>
      <c r="L5" s="170" t="s">
        <v>59</v>
      </c>
      <c r="M5" s="171"/>
      <c r="N5" s="172" t="s">
        <v>60</v>
      </c>
      <c r="O5" s="171"/>
      <c r="P5" s="37" t="s">
        <v>61</v>
      </c>
      <c r="Q5" s="170" t="s">
        <v>59</v>
      </c>
      <c r="R5" s="171"/>
      <c r="S5" s="172" t="s">
        <v>60</v>
      </c>
      <c r="T5" s="171"/>
      <c r="U5" s="37" t="s">
        <v>61</v>
      </c>
    </row>
    <row r="6" spans="1:35" ht="30" customHeight="1">
      <c r="A6" s="38" t="s">
        <v>62</v>
      </c>
      <c r="B6" s="39" t="s">
        <v>63</v>
      </c>
      <c r="C6" s="40" t="s">
        <v>64</v>
      </c>
      <c r="D6" s="41" t="s">
        <v>65</v>
      </c>
      <c r="E6" s="42" t="s">
        <v>66</v>
      </c>
      <c r="F6" s="42" t="s">
        <v>67</v>
      </c>
      <c r="G6" s="43" t="s">
        <v>68</v>
      </c>
      <c r="H6" s="42" t="s">
        <v>67</v>
      </c>
      <c r="I6" s="42" t="s">
        <v>69</v>
      </c>
      <c r="J6" s="44" t="s">
        <v>70</v>
      </c>
      <c r="K6" s="44" t="s">
        <v>71</v>
      </c>
      <c r="L6" s="45" t="s">
        <v>72</v>
      </c>
      <c r="M6" s="46" t="s">
        <v>73</v>
      </c>
      <c r="N6" s="46" t="s">
        <v>74</v>
      </c>
      <c r="O6" s="46" t="s">
        <v>73</v>
      </c>
      <c r="P6" s="47" t="s">
        <v>75</v>
      </c>
      <c r="Q6" s="45" t="s">
        <v>72</v>
      </c>
      <c r="R6" s="46" t="s">
        <v>73</v>
      </c>
      <c r="S6" s="46" t="s">
        <v>74</v>
      </c>
      <c r="T6" s="46" t="s">
        <v>73</v>
      </c>
      <c r="U6" s="48" t="s">
        <v>75</v>
      </c>
    </row>
    <row r="7" spans="1:35" s="60" customFormat="1" ht="15.75">
      <c r="A7" s="49"/>
      <c r="B7" s="50"/>
      <c r="C7" s="51"/>
      <c r="D7" s="52"/>
      <c r="E7" s="53"/>
      <c r="F7" s="53"/>
      <c r="G7" s="54"/>
      <c r="H7" s="53"/>
      <c r="I7" s="53"/>
      <c r="J7" s="55" t="s">
        <v>76</v>
      </c>
      <c r="K7" s="50"/>
      <c r="L7" s="49" t="s">
        <v>77</v>
      </c>
      <c r="M7" s="56" t="s">
        <v>78</v>
      </c>
      <c r="N7" s="56" t="s">
        <v>79</v>
      </c>
      <c r="O7" s="57" t="s">
        <v>78</v>
      </c>
      <c r="P7" s="58" t="s">
        <v>78</v>
      </c>
      <c r="Q7" s="49" t="s">
        <v>77</v>
      </c>
      <c r="R7" s="56" t="s">
        <v>78</v>
      </c>
      <c r="S7" s="56" t="s">
        <v>79</v>
      </c>
      <c r="T7" s="57" t="s">
        <v>78</v>
      </c>
      <c r="U7" s="59" t="s">
        <v>78</v>
      </c>
    </row>
    <row r="8" spans="1:35" ht="30" customHeight="1">
      <c r="A8" s="100"/>
      <c r="B8" s="101"/>
      <c r="C8" s="61" t="s">
        <v>64</v>
      </c>
      <c r="D8" s="87"/>
      <c r="E8" s="85"/>
      <c r="F8" s="85"/>
      <c r="G8" s="85"/>
      <c r="H8" s="85"/>
      <c r="I8" s="85"/>
      <c r="J8" s="88"/>
      <c r="K8" s="89"/>
      <c r="L8" s="90"/>
      <c r="M8" s="91"/>
      <c r="N8" s="107" t="str">
        <f t="shared" ref="N8:N19" si="0">IF(I8="","",1)</f>
        <v/>
      </c>
      <c r="O8" s="91"/>
      <c r="P8" s="104"/>
      <c r="Q8" s="109">
        <f>L8</f>
        <v>0</v>
      </c>
      <c r="R8" s="110" t="str">
        <f>IF(L8="","",IF(M8&lt;IF(Q8="","",VLOOKUP(IF(ISNA(VLOOKUP(報告書!$N$17,#REF!,2,FALSE)),"",VLOOKUP(報告書!$N$17,#REF!,2,FALSE)),#REF!,2,FALSE)),M8,VLOOKUP(IF(ISNA(VLOOKUP(報告書!$N$17,#REF!,2,FALSE)),"",VLOOKUP(報告書!$N$17,#REF!,2,FALSE)),#REF!,2,FALSE)*Q8))</f>
        <v/>
      </c>
      <c r="S8" s="110" t="str">
        <f>N8</f>
        <v/>
      </c>
      <c r="T8" s="110" t="str">
        <f>IF(OR(I8="東京都特別区",I8="横浜市",I8="川崎市",I8="相模原市",I8="千葉市",I8="さいたま市",I8="名古屋市",I8="京都市",I8="大阪市",I8="堺市",I8="神戸市",I8="広島市",I8="福岡市"),IF(S8=1,MIN(O8,VLOOKUP(IF(ISNA(VLOOKUP(報告書!$N$17,#REF!,2,FALSE)),"",VLOOKUP(報告書!$N$17,#REF!,2,FALSE)),#REF!,3,FALSE)),""),IF(S8=1,MIN(O8,VLOOKUP(IF(ISNA(VLOOKUP(報告書!$N$17,#REF!,2,FALSE)),"",VLOOKUP(報告書!$N$17,#REF!,2,FALSE)),#REF!,4,FALSE)),""))</f>
        <v/>
      </c>
      <c r="U8" s="111">
        <f t="shared" ref="U8:U19" si="1">P8</f>
        <v>0</v>
      </c>
    </row>
    <row r="9" spans="1:35" ht="30" customHeight="1">
      <c r="A9" s="100"/>
      <c r="B9" s="102"/>
      <c r="C9" s="62" t="s">
        <v>64</v>
      </c>
      <c r="D9" s="92"/>
      <c r="E9" s="86"/>
      <c r="F9" s="86"/>
      <c r="G9" s="86"/>
      <c r="H9" s="86"/>
      <c r="I9" s="85"/>
      <c r="J9" s="93"/>
      <c r="K9" s="89"/>
      <c r="L9" s="94"/>
      <c r="M9" s="95"/>
      <c r="N9" s="108" t="str">
        <f t="shared" si="0"/>
        <v/>
      </c>
      <c r="O9" s="91"/>
      <c r="P9" s="104"/>
      <c r="Q9" s="112">
        <f>L9</f>
        <v>0</v>
      </c>
      <c r="R9" s="110" t="str">
        <f>IF(L9="","",IF(M9&lt;IF(Q9="","",VLOOKUP(IF(ISNA(VLOOKUP(報告書!$N$17,#REF!,2,FALSE)),"",VLOOKUP(報告書!$N$17,#REF!,2,FALSE)),#REF!,2,FALSE)),M9,VLOOKUP(IF(ISNA(VLOOKUP(報告書!$N$17,#REF!,2,FALSE)),"",VLOOKUP(報告書!$N$17,#REF!,2,FALSE)),#REF!,2,FALSE)*Q9))</f>
        <v/>
      </c>
      <c r="S9" s="113" t="str">
        <f t="shared" ref="S9:S19" si="2">N9</f>
        <v/>
      </c>
      <c r="T9" s="110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報告書!$N$17,#REF!,2,FALSE)),"",VLOOKUP(報告書!$N$17,#REF!,2,FALSE)),#REF!,3,FALSE)),""),IF(S9=1,MIN(O9,VLOOKUP(IF(ISNA(VLOOKUP(報告書!$N$17,#REF!,2,FALSE)),"",VLOOKUP(報告書!$N$17,#REF!,2,FALSE)),#REF!,4,FALSE)),""))</f>
        <v/>
      </c>
      <c r="U9" s="114">
        <f t="shared" si="1"/>
        <v>0</v>
      </c>
    </row>
    <row r="10" spans="1:35" ht="30" customHeight="1">
      <c r="A10" s="103"/>
      <c r="B10" s="102"/>
      <c r="C10" s="62" t="s">
        <v>64</v>
      </c>
      <c r="D10" s="92"/>
      <c r="E10" s="85"/>
      <c r="F10" s="85"/>
      <c r="G10" s="85"/>
      <c r="H10" s="85"/>
      <c r="I10" s="85"/>
      <c r="J10" s="88"/>
      <c r="K10" s="89"/>
      <c r="L10" s="94"/>
      <c r="M10" s="95"/>
      <c r="N10" s="108" t="str">
        <f t="shared" si="0"/>
        <v/>
      </c>
      <c r="O10" s="95"/>
      <c r="P10" s="105"/>
      <c r="Q10" s="112">
        <f t="shared" ref="Q10:Q13" si="3">L10</f>
        <v>0</v>
      </c>
      <c r="R10" s="110" t="str">
        <f>IF(L10="","",IF(M10&lt;IF(Q10="","",VLOOKUP(IF(ISNA(VLOOKUP(報告書!$N$17,#REF!,2,FALSE)),"",VLOOKUP(報告書!$N$17,#REF!,2,FALSE)),#REF!,2,FALSE)),M10,VLOOKUP(IF(ISNA(VLOOKUP(報告書!$N$17,#REF!,2,FALSE)),"",VLOOKUP(報告書!$N$17,#REF!,2,FALSE)),#REF!,2,FALSE)*Q10))</f>
        <v/>
      </c>
      <c r="S10" s="113" t="str">
        <f t="shared" si="2"/>
        <v/>
      </c>
      <c r="T10" s="110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報告書!$N$17,#REF!,2,FALSE)),"",VLOOKUP(報告書!$N$17,#REF!,2,FALSE)),#REF!,3,FALSE)),""),IF(S10=1,MIN(O10,VLOOKUP(IF(ISNA(VLOOKUP(報告書!$N$17,#REF!,2,FALSE)),"",VLOOKUP(報告書!$N$17,#REF!,2,FALSE)),#REF!,4,FALSE)),""))</f>
        <v/>
      </c>
      <c r="U10" s="114">
        <f t="shared" si="1"/>
        <v>0</v>
      </c>
    </row>
    <row r="11" spans="1:35" ht="30" customHeight="1">
      <c r="A11" s="103"/>
      <c r="B11" s="102"/>
      <c r="C11" s="62" t="s">
        <v>64</v>
      </c>
      <c r="D11" s="92"/>
      <c r="E11" s="86"/>
      <c r="F11" s="86"/>
      <c r="G11" s="86"/>
      <c r="H11" s="86"/>
      <c r="I11" s="85"/>
      <c r="J11" s="93"/>
      <c r="K11" s="89"/>
      <c r="L11" s="94" t="s">
        <v>95</v>
      </c>
      <c r="M11" s="95"/>
      <c r="N11" s="108" t="str">
        <f t="shared" si="0"/>
        <v/>
      </c>
      <c r="O11" s="95"/>
      <c r="P11" s="105"/>
      <c r="Q11" s="112" t="str">
        <f t="shared" si="3"/>
        <v/>
      </c>
      <c r="R11" s="110" t="str">
        <f>IF(L11="","",IF(M11&lt;IF(Q11="","",VLOOKUP(IF(ISNA(VLOOKUP(報告書!$N$17,#REF!,2,FALSE)),"",VLOOKUP(報告書!$N$17,#REF!,2,FALSE)),#REF!,2,FALSE)),M11,VLOOKUP(IF(ISNA(VLOOKUP(報告書!$N$17,#REF!,2,FALSE)),"",VLOOKUP(報告書!$N$17,#REF!,2,FALSE)),#REF!,2,FALSE)*Q11))</f>
        <v/>
      </c>
      <c r="S11" s="113" t="str">
        <f t="shared" si="2"/>
        <v/>
      </c>
      <c r="T11" s="110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報告書!$N$17,#REF!,2,FALSE)),"",VLOOKUP(報告書!$N$17,#REF!,2,FALSE)),#REF!,3,FALSE)),""),IF(S11=1,MIN(O11,VLOOKUP(IF(ISNA(VLOOKUP(報告書!$N$17,#REF!,2,FALSE)),"",VLOOKUP(報告書!$N$17,#REF!,2,FALSE)),#REF!,4,FALSE)),""))</f>
        <v/>
      </c>
      <c r="U11" s="114">
        <f t="shared" si="1"/>
        <v>0</v>
      </c>
    </row>
    <row r="12" spans="1:35" ht="30" customHeight="1">
      <c r="A12" s="103"/>
      <c r="B12" s="102"/>
      <c r="C12" s="62" t="s">
        <v>64</v>
      </c>
      <c r="D12" s="92"/>
      <c r="E12" s="86"/>
      <c r="F12" s="86"/>
      <c r="G12" s="96"/>
      <c r="H12" s="96"/>
      <c r="I12" s="85"/>
      <c r="J12" s="93"/>
      <c r="K12" s="97"/>
      <c r="L12" s="94"/>
      <c r="M12" s="95"/>
      <c r="N12" s="108" t="str">
        <f t="shared" si="0"/>
        <v/>
      </c>
      <c r="O12" s="95"/>
      <c r="P12" s="105"/>
      <c r="Q12" s="112">
        <f t="shared" si="3"/>
        <v>0</v>
      </c>
      <c r="R12" s="110" t="str">
        <f>IF(L12="","",IF(M12&lt;IF(Q12="","",VLOOKUP(IF(ISNA(VLOOKUP(報告書!$N$17,#REF!,2,FALSE)),"",VLOOKUP(報告書!$N$17,#REF!,2,FALSE)),#REF!,2,FALSE)),M12,VLOOKUP(IF(ISNA(VLOOKUP(報告書!$N$17,#REF!,2,FALSE)),"",VLOOKUP(報告書!$N$17,#REF!,2,FALSE)),#REF!,2,FALSE)*Q12))</f>
        <v/>
      </c>
      <c r="S12" s="113" t="str">
        <f t="shared" si="2"/>
        <v/>
      </c>
      <c r="T12" s="110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報告書!$N$17,#REF!,2,FALSE)),"",VLOOKUP(報告書!$N$17,#REF!,2,FALSE)),#REF!,3,FALSE)),""),IF(S12=1,MIN(O12,VLOOKUP(IF(ISNA(VLOOKUP(報告書!$N$17,#REF!,2,FALSE)),"",VLOOKUP(報告書!$N$17,#REF!,2,FALSE)),#REF!,4,FALSE)),""))</f>
        <v/>
      </c>
      <c r="U12" s="114">
        <f t="shared" si="1"/>
        <v>0</v>
      </c>
    </row>
    <row r="13" spans="1:35" ht="30" customHeight="1">
      <c r="A13" s="103"/>
      <c r="B13" s="102"/>
      <c r="C13" s="62" t="s">
        <v>64</v>
      </c>
      <c r="D13" s="92"/>
      <c r="E13" s="86"/>
      <c r="F13" s="86"/>
      <c r="G13" s="96"/>
      <c r="H13" s="96"/>
      <c r="I13" s="85"/>
      <c r="J13" s="93"/>
      <c r="K13" s="97"/>
      <c r="L13" s="94"/>
      <c r="M13" s="95"/>
      <c r="N13" s="108" t="str">
        <f t="shared" si="0"/>
        <v/>
      </c>
      <c r="O13" s="95"/>
      <c r="P13" s="105"/>
      <c r="Q13" s="112">
        <f t="shared" si="3"/>
        <v>0</v>
      </c>
      <c r="R13" s="110" t="str">
        <f>IF(L13="","",IF(M13&lt;IF(Q13="","",VLOOKUP(IF(ISNA(VLOOKUP(報告書!$N$17,#REF!,2,FALSE)),"",VLOOKUP(報告書!$N$17,#REF!,2,FALSE)),#REF!,2,FALSE)),M13,VLOOKUP(IF(ISNA(VLOOKUP(報告書!$N$17,#REF!,2,FALSE)),"",VLOOKUP(報告書!$N$17,#REF!,2,FALSE)),#REF!,2,FALSE)*Q13))</f>
        <v/>
      </c>
      <c r="S13" s="113" t="str">
        <f t="shared" si="2"/>
        <v/>
      </c>
      <c r="T13" s="110" t="str">
        <f>IF(OR(I13="東京都特別区",I13="横浜市",I13="川崎市",I13="相模原市",I13="千葉市",I13="さいたま市",I13="名古屋市",I13="京都市",I13="大阪市",I13="堺市",I13="神戸市",I13="広島市",I13="福岡市"),IF(S13=1,MIN(O13,VLOOKUP(IF(ISNA(VLOOKUP(報告書!$N$17,#REF!,2,FALSE)),"",VLOOKUP(報告書!$N$17,#REF!,2,FALSE)),#REF!,3,FALSE)),""),IF(S13=1,MIN(O13,VLOOKUP(IF(ISNA(VLOOKUP(報告書!$N$17,#REF!,2,FALSE)),"",VLOOKUP(報告書!$N$17,#REF!,2,FALSE)),#REF!,4,FALSE)),""))</f>
        <v/>
      </c>
      <c r="U13" s="114">
        <f t="shared" si="1"/>
        <v>0</v>
      </c>
    </row>
    <row r="14" spans="1:35" ht="30" customHeight="1">
      <c r="A14" s="100"/>
      <c r="B14" s="102"/>
      <c r="C14" s="62" t="s">
        <v>64</v>
      </c>
      <c r="D14" s="92"/>
      <c r="E14" s="86"/>
      <c r="F14" s="86"/>
      <c r="G14" s="86"/>
      <c r="H14" s="86"/>
      <c r="I14" s="85"/>
      <c r="J14" s="93"/>
      <c r="K14" s="89"/>
      <c r="L14" s="94"/>
      <c r="M14" s="95"/>
      <c r="N14" s="108" t="str">
        <f t="shared" si="0"/>
        <v/>
      </c>
      <c r="O14" s="91"/>
      <c r="P14" s="104"/>
      <c r="Q14" s="112">
        <f>L14</f>
        <v>0</v>
      </c>
      <c r="R14" s="110" t="str">
        <f>IF(L14="","",IF(M14&lt;IF(Q14="","",VLOOKUP(IF(ISNA(VLOOKUP(報告書!$N$17,#REF!,2,FALSE)),"",VLOOKUP(報告書!$N$17,#REF!,2,FALSE)),#REF!,2,FALSE)),M14,VLOOKUP(IF(ISNA(VLOOKUP(報告書!$N$17,#REF!,2,FALSE)),"",VLOOKUP(報告書!$N$17,#REF!,2,FALSE)),#REF!,2,FALSE)*Q14))</f>
        <v/>
      </c>
      <c r="S14" s="113" t="str">
        <f t="shared" si="2"/>
        <v/>
      </c>
      <c r="T14" s="110" t="str">
        <f>IF(OR(I14="東京都特別区",I14="横浜市",I14="川崎市",I14="相模原市",I14="千葉市",I14="さいたま市",I14="名古屋市",I14="京都市",I14="大阪市",I14="堺市",I14="神戸市",I14="広島市",I14="福岡市"),IF(S14=1,MIN(O14,VLOOKUP(IF(ISNA(VLOOKUP(報告書!$N$17,#REF!,2,FALSE)),"",VLOOKUP(報告書!$N$17,#REF!,2,FALSE)),#REF!,3,FALSE)),""),IF(S14=1,MIN(O14,VLOOKUP(IF(ISNA(VLOOKUP(報告書!$N$17,#REF!,2,FALSE)),"",VLOOKUP(報告書!$N$17,#REF!,2,FALSE)),#REF!,4,FALSE)),""))</f>
        <v/>
      </c>
      <c r="U14" s="114">
        <f t="shared" si="1"/>
        <v>0</v>
      </c>
    </row>
    <row r="15" spans="1:35" ht="30" customHeight="1">
      <c r="A15" s="103"/>
      <c r="B15" s="102"/>
      <c r="C15" s="62" t="s">
        <v>64</v>
      </c>
      <c r="D15" s="92"/>
      <c r="E15" s="85"/>
      <c r="F15" s="85"/>
      <c r="G15" s="85"/>
      <c r="H15" s="85"/>
      <c r="I15" s="85"/>
      <c r="J15" s="88"/>
      <c r="K15" s="89"/>
      <c r="L15" s="94"/>
      <c r="M15" s="95"/>
      <c r="N15" s="108" t="str">
        <f t="shared" si="0"/>
        <v/>
      </c>
      <c r="O15" s="95"/>
      <c r="P15" s="105"/>
      <c r="Q15" s="112">
        <f t="shared" ref="Q15:Q19" si="4">L15</f>
        <v>0</v>
      </c>
      <c r="R15" s="110" t="str">
        <f>IF(L15="","",IF(M15&lt;IF(Q15="","",VLOOKUP(IF(ISNA(VLOOKUP(報告書!$N$17,#REF!,2,FALSE)),"",VLOOKUP(報告書!$N$17,#REF!,2,FALSE)),#REF!,2,FALSE)),M15,VLOOKUP(IF(ISNA(VLOOKUP(報告書!$N$17,#REF!,2,FALSE)),"",VLOOKUP(報告書!$N$17,#REF!,2,FALSE)),#REF!,2,FALSE)*Q15))</f>
        <v/>
      </c>
      <c r="S15" s="113" t="str">
        <f t="shared" si="2"/>
        <v/>
      </c>
      <c r="T15" s="110" t="str">
        <f>IF(OR(I15="東京都特別区",I15="横浜市",I15="川崎市",I15="相模原市",I15="千葉市",I15="さいたま市",I15="名古屋市",I15="京都市",I15="大阪市",I15="堺市",I15="神戸市",I15="広島市",I15="福岡市"),IF(S15=1,MIN(O15,VLOOKUP(IF(ISNA(VLOOKUP(報告書!$N$17,#REF!,2,FALSE)),"",VLOOKUP(報告書!$N$17,#REF!,2,FALSE)),#REF!,3,FALSE)),""),IF(S15=1,MIN(O15,VLOOKUP(IF(ISNA(VLOOKUP(報告書!$N$17,#REF!,2,FALSE)),"",VLOOKUP(報告書!$N$17,#REF!,2,FALSE)),#REF!,4,FALSE)),""))</f>
        <v/>
      </c>
      <c r="U15" s="114">
        <f t="shared" si="1"/>
        <v>0</v>
      </c>
    </row>
    <row r="16" spans="1:35" ht="30" customHeight="1">
      <c r="A16" s="103"/>
      <c r="B16" s="102"/>
      <c r="C16" s="62" t="s">
        <v>64</v>
      </c>
      <c r="D16" s="92"/>
      <c r="E16" s="86"/>
      <c r="F16" s="86"/>
      <c r="G16" s="86"/>
      <c r="H16" s="86"/>
      <c r="I16" s="85"/>
      <c r="J16" s="93"/>
      <c r="K16" s="89"/>
      <c r="L16" s="94" t="s">
        <v>95</v>
      </c>
      <c r="M16" s="95"/>
      <c r="N16" s="108" t="str">
        <f t="shared" si="0"/>
        <v/>
      </c>
      <c r="O16" s="95"/>
      <c r="P16" s="105"/>
      <c r="Q16" s="112" t="str">
        <f t="shared" si="4"/>
        <v/>
      </c>
      <c r="R16" s="110" t="str">
        <f>IF(L16="","",IF(M16&lt;IF(Q16="","",VLOOKUP(IF(ISNA(VLOOKUP(報告書!$N$17,#REF!,2,FALSE)),"",VLOOKUP(報告書!$N$17,#REF!,2,FALSE)),#REF!,2,FALSE)),M16,VLOOKUP(IF(ISNA(VLOOKUP(報告書!$N$17,#REF!,2,FALSE)),"",VLOOKUP(報告書!$N$17,#REF!,2,FALSE)),#REF!,2,FALSE)*Q16))</f>
        <v/>
      </c>
      <c r="S16" s="113" t="str">
        <f t="shared" si="2"/>
        <v/>
      </c>
      <c r="T16" s="110" t="str">
        <f>IF(OR(I16="東京都特別区",I16="横浜市",I16="川崎市",I16="相模原市",I16="千葉市",I16="さいたま市",I16="名古屋市",I16="京都市",I16="大阪市",I16="堺市",I16="神戸市",I16="広島市",I16="福岡市"),IF(S16=1,MIN(O16,VLOOKUP(IF(ISNA(VLOOKUP(報告書!$N$17,#REF!,2,FALSE)),"",VLOOKUP(報告書!$N$17,#REF!,2,FALSE)),#REF!,3,FALSE)),""),IF(S16=1,MIN(O16,VLOOKUP(IF(ISNA(VLOOKUP(報告書!$N$17,#REF!,2,FALSE)),"",VLOOKUP(報告書!$N$17,#REF!,2,FALSE)),#REF!,4,FALSE)),""))</f>
        <v/>
      </c>
      <c r="U16" s="114">
        <f t="shared" si="1"/>
        <v>0</v>
      </c>
    </row>
    <row r="17" spans="1:21" ht="30" customHeight="1">
      <c r="A17" s="103"/>
      <c r="B17" s="102"/>
      <c r="C17" s="62" t="s">
        <v>64</v>
      </c>
      <c r="D17" s="92"/>
      <c r="E17" s="86"/>
      <c r="F17" s="86"/>
      <c r="G17" s="96"/>
      <c r="H17" s="96"/>
      <c r="I17" s="85"/>
      <c r="J17" s="93"/>
      <c r="K17" s="97"/>
      <c r="L17" s="94"/>
      <c r="M17" s="95"/>
      <c r="N17" s="108" t="str">
        <f t="shared" si="0"/>
        <v/>
      </c>
      <c r="O17" s="95"/>
      <c r="P17" s="105"/>
      <c r="Q17" s="112">
        <f t="shared" si="4"/>
        <v>0</v>
      </c>
      <c r="R17" s="110" t="str">
        <f>IF(L17="","",IF(M17&lt;IF(Q17="","",VLOOKUP(IF(ISNA(VLOOKUP(報告書!$N$17,#REF!,2,FALSE)),"",VLOOKUP(報告書!$N$17,#REF!,2,FALSE)),#REF!,2,FALSE)),M17,VLOOKUP(IF(ISNA(VLOOKUP(報告書!$N$17,#REF!,2,FALSE)),"",VLOOKUP(報告書!$N$17,#REF!,2,FALSE)),#REF!,2,FALSE)*Q17))</f>
        <v/>
      </c>
      <c r="S17" s="113" t="str">
        <f t="shared" si="2"/>
        <v/>
      </c>
      <c r="T17" s="110" t="str">
        <f>IF(OR(I17="東京都特別区",I17="横浜市",I17="川崎市",I17="相模原市",I17="千葉市",I17="さいたま市",I17="名古屋市",I17="京都市",I17="大阪市",I17="堺市",I17="神戸市",I17="広島市",I17="福岡市"),IF(S17=1,MIN(O17,VLOOKUP(IF(ISNA(VLOOKUP(報告書!$N$17,#REF!,2,FALSE)),"",VLOOKUP(報告書!$N$17,#REF!,2,FALSE)),#REF!,3,FALSE)),""),IF(S17=1,MIN(O17,VLOOKUP(IF(ISNA(VLOOKUP(報告書!$N$17,#REF!,2,FALSE)),"",VLOOKUP(報告書!$N$17,#REF!,2,FALSE)),#REF!,4,FALSE)),""))</f>
        <v/>
      </c>
      <c r="U17" s="114">
        <f t="shared" si="1"/>
        <v>0</v>
      </c>
    </row>
    <row r="18" spans="1:21" ht="30" customHeight="1">
      <c r="A18" s="103"/>
      <c r="B18" s="102"/>
      <c r="C18" s="62" t="s">
        <v>64</v>
      </c>
      <c r="D18" s="92"/>
      <c r="E18" s="86"/>
      <c r="F18" s="86"/>
      <c r="G18" s="96"/>
      <c r="H18" s="96"/>
      <c r="I18" s="85"/>
      <c r="J18" s="93"/>
      <c r="K18" s="97"/>
      <c r="L18" s="94"/>
      <c r="M18" s="95"/>
      <c r="N18" s="108" t="str">
        <f t="shared" si="0"/>
        <v/>
      </c>
      <c r="O18" s="95"/>
      <c r="P18" s="105"/>
      <c r="Q18" s="112">
        <f t="shared" si="4"/>
        <v>0</v>
      </c>
      <c r="R18" s="110" t="str">
        <f>IF(L18="","",IF(M18&lt;IF(Q18="","",VLOOKUP(IF(ISNA(VLOOKUP(報告書!$N$17,#REF!,2,FALSE)),"",VLOOKUP(報告書!$N$17,#REF!,2,FALSE)),#REF!,2,FALSE)),M18,VLOOKUP(IF(ISNA(VLOOKUP(報告書!$N$17,#REF!,2,FALSE)),"",VLOOKUP(報告書!$N$17,#REF!,2,FALSE)),#REF!,2,FALSE)*Q18))</f>
        <v/>
      </c>
      <c r="S18" s="113" t="str">
        <f t="shared" si="2"/>
        <v/>
      </c>
      <c r="T18" s="110" t="str">
        <f>IF(OR(I18="東京都特別区",I18="横浜市",I18="川崎市",I18="相模原市",I18="千葉市",I18="さいたま市",I18="名古屋市",I18="京都市",I18="大阪市",I18="堺市",I18="神戸市",I18="広島市",I18="福岡市"),IF(S18=1,MIN(O18,VLOOKUP(IF(ISNA(VLOOKUP(報告書!$N$17,#REF!,2,FALSE)),"",VLOOKUP(報告書!$N$17,#REF!,2,FALSE)),#REF!,3,FALSE)),""),IF(S18=1,MIN(O18,VLOOKUP(IF(ISNA(VLOOKUP(報告書!$N$17,#REF!,2,FALSE)),"",VLOOKUP(報告書!$N$17,#REF!,2,FALSE)),#REF!,4,FALSE)),""))</f>
        <v/>
      </c>
      <c r="U18" s="114">
        <f t="shared" si="1"/>
        <v>0</v>
      </c>
    </row>
    <row r="19" spans="1:21" ht="30" customHeight="1" thickBot="1">
      <c r="A19" s="103"/>
      <c r="B19" s="102"/>
      <c r="C19" s="62" t="s">
        <v>64</v>
      </c>
      <c r="D19" s="92"/>
      <c r="E19" s="86"/>
      <c r="F19" s="86"/>
      <c r="G19" s="86"/>
      <c r="H19" s="86"/>
      <c r="I19" s="85"/>
      <c r="J19" s="93"/>
      <c r="K19" s="97"/>
      <c r="L19" s="98"/>
      <c r="M19" s="99"/>
      <c r="N19" s="123" t="str">
        <f t="shared" si="0"/>
        <v/>
      </c>
      <c r="O19" s="99"/>
      <c r="P19" s="106"/>
      <c r="Q19" s="124">
        <f t="shared" si="4"/>
        <v>0</v>
      </c>
      <c r="R19" s="110" t="str">
        <f>IF(L19="","",IF(M19&lt;IF(Q19="","",VLOOKUP(IF(ISNA(VLOOKUP(報告書!$N$17,#REF!,2,FALSE)),"",VLOOKUP(報告書!$N$17,#REF!,2,FALSE)),#REF!,2,FALSE)),M19,VLOOKUP(IF(ISNA(VLOOKUP(報告書!$N$17,#REF!,2,FALSE)),"",VLOOKUP(報告書!$N$17,#REF!,2,FALSE)),#REF!,2,FALSE)*Q19))</f>
        <v/>
      </c>
      <c r="S19" s="125" t="str">
        <f t="shared" si="2"/>
        <v/>
      </c>
      <c r="T19" s="110" t="str">
        <f>IF(OR(I19="東京都特別区",I19="横浜市",I19="川崎市",I19="相模原市",I19="千葉市",I19="さいたま市",I19="名古屋市",I19="京都市",I19="大阪市",I19="堺市",I19="神戸市",I19="広島市",I19="福岡市"),IF(S19=1,MIN(O19,VLOOKUP(IF(ISNA(VLOOKUP(報告書!$N$17,#REF!,2,FALSE)),"",VLOOKUP(報告書!$N$17,#REF!,2,FALSE)),#REF!,3,FALSE)),""),IF(S19=1,MIN(O19,VLOOKUP(IF(ISNA(VLOOKUP(報告書!$N$17,#REF!,2,FALSE)),"",VLOOKUP(報告書!$N$17,#REF!,2,FALSE)),#REF!,4,FALSE)),""))</f>
        <v/>
      </c>
      <c r="U19" s="126">
        <f t="shared" si="1"/>
        <v>0</v>
      </c>
    </row>
    <row r="20" spans="1:21" ht="30" customHeight="1" thickBot="1">
      <c r="A20" s="173" t="s">
        <v>87</v>
      </c>
      <c r="B20" s="174"/>
      <c r="C20" s="174"/>
      <c r="D20" s="174"/>
      <c r="E20" s="174"/>
      <c r="F20" s="174"/>
      <c r="G20" s="174"/>
      <c r="H20" s="175"/>
      <c r="I20" s="116"/>
      <c r="J20" s="117">
        <f>TRUNC(SUM(J8:J19),-0.1)</f>
        <v>0</v>
      </c>
      <c r="K20" s="118"/>
      <c r="L20" s="119">
        <f t="shared" ref="L20:U20" si="5">SUM(L8:L19)</f>
        <v>0</v>
      </c>
      <c r="M20" s="120">
        <f t="shared" si="5"/>
        <v>0</v>
      </c>
      <c r="N20" s="120">
        <f t="shared" si="5"/>
        <v>0</v>
      </c>
      <c r="O20" s="120">
        <f t="shared" si="5"/>
        <v>0</v>
      </c>
      <c r="P20" s="121">
        <f t="shared" si="5"/>
        <v>0</v>
      </c>
      <c r="Q20" s="119">
        <f t="shared" si="5"/>
        <v>0</v>
      </c>
      <c r="R20" s="120">
        <f t="shared" si="5"/>
        <v>0</v>
      </c>
      <c r="S20" s="121">
        <f t="shared" si="5"/>
        <v>0</v>
      </c>
      <c r="T20" s="120">
        <f t="shared" si="5"/>
        <v>0</v>
      </c>
      <c r="U20" s="122">
        <f t="shared" si="5"/>
        <v>0</v>
      </c>
    </row>
    <row r="21" spans="1:21" ht="16.5" thickBot="1">
      <c r="A21" s="180" t="s">
        <v>88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70"/>
      <c r="M21" s="70"/>
      <c r="N21" s="70"/>
      <c r="O21" s="70"/>
      <c r="P21" s="70"/>
      <c r="Q21" s="70"/>
      <c r="R21" s="70"/>
      <c r="S21" s="70"/>
      <c r="T21" s="70"/>
      <c r="U21" s="70"/>
    </row>
    <row r="22" spans="1:21" ht="30" customHeight="1" thickBot="1">
      <c r="A22" s="8"/>
      <c r="B22" s="8"/>
      <c r="C22" s="36"/>
      <c r="D22" s="8"/>
      <c r="E22" s="8"/>
      <c r="F22" s="8"/>
      <c r="G22" s="8"/>
      <c r="H22" s="8"/>
      <c r="I22" s="8"/>
      <c r="J22" s="36"/>
      <c r="K22" s="36"/>
      <c r="L22" s="181" t="s">
        <v>45</v>
      </c>
      <c r="M22" s="182"/>
      <c r="N22" s="182"/>
      <c r="O22" s="182"/>
      <c r="P22" s="115">
        <f>SUM(O4,M20,O20,P20)</f>
        <v>0</v>
      </c>
      <c r="Q22" s="181" t="s">
        <v>89</v>
      </c>
      <c r="R22" s="182"/>
      <c r="S22" s="182"/>
      <c r="T22" s="182"/>
      <c r="U22" s="115">
        <f>SUM(T4,R20,T20,U20)</f>
        <v>0</v>
      </c>
    </row>
    <row r="23" spans="1:21" ht="30" customHeight="1" thickBot="1">
      <c r="A23" s="8"/>
      <c r="B23" s="8"/>
      <c r="C23" s="36"/>
      <c r="D23" s="8"/>
      <c r="E23" s="8"/>
      <c r="F23" s="8"/>
      <c r="G23" s="8"/>
      <c r="H23" s="8"/>
      <c r="I23" s="8"/>
      <c r="J23" s="36"/>
      <c r="K23" s="36"/>
      <c r="L23" s="71"/>
      <c r="M23" s="71"/>
      <c r="N23" s="71"/>
      <c r="O23" s="71"/>
      <c r="P23" s="71"/>
      <c r="Q23" s="181" t="s">
        <v>90</v>
      </c>
      <c r="R23" s="182"/>
      <c r="S23" s="182"/>
      <c r="T23" s="182"/>
      <c r="U23" s="115">
        <f>IF(P22-U22&lt;0,"-",P22-U22)</f>
        <v>0</v>
      </c>
    </row>
    <row r="24" spans="1:21" ht="16.5" thickBot="1">
      <c r="A24" s="8"/>
      <c r="B24" s="8"/>
      <c r="C24" s="36"/>
      <c r="D24" s="8"/>
      <c r="E24" s="8"/>
      <c r="F24" s="8"/>
      <c r="G24" s="8"/>
      <c r="H24" s="8"/>
      <c r="I24" s="8"/>
      <c r="J24" s="36"/>
      <c r="K24" s="36"/>
      <c r="L24" s="71"/>
      <c r="M24" s="71"/>
      <c r="N24" s="71"/>
      <c r="O24" s="71"/>
      <c r="P24" s="71"/>
      <c r="Q24" s="35"/>
      <c r="R24" s="35"/>
      <c r="S24" s="35"/>
      <c r="T24" s="35"/>
      <c r="U24" s="72"/>
    </row>
    <row r="25" spans="1:21" ht="30" customHeight="1">
      <c r="A25" s="183" t="s">
        <v>91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5"/>
      <c r="L25" s="183" t="s">
        <v>92</v>
      </c>
      <c r="M25" s="184"/>
      <c r="N25" s="184"/>
      <c r="O25" s="184"/>
      <c r="P25" s="184"/>
      <c r="Q25" s="184"/>
      <c r="R25" s="184"/>
      <c r="S25" s="184"/>
      <c r="T25" s="184"/>
      <c r="U25" s="185"/>
    </row>
    <row r="26" spans="1:21" ht="30" customHeight="1">
      <c r="A26" s="198"/>
      <c r="B26" s="199"/>
      <c r="C26" s="199"/>
      <c r="D26" s="199"/>
      <c r="E26" s="199"/>
      <c r="F26" s="199"/>
      <c r="G26" s="199"/>
      <c r="H26" s="199"/>
      <c r="I26" s="199"/>
      <c r="J26" s="199"/>
      <c r="K26" s="200"/>
      <c r="L26" s="198"/>
      <c r="M26" s="199"/>
      <c r="N26" s="199"/>
      <c r="O26" s="199"/>
      <c r="P26" s="199"/>
      <c r="Q26" s="199"/>
      <c r="R26" s="199"/>
      <c r="S26" s="199"/>
      <c r="T26" s="199"/>
      <c r="U26" s="200"/>
    </row>
    <row r="27" spans="1:21" ht="30" customHeight="1">
      <c r="A27" s="198"/>
      <c r="B27" s="199"/>
      <c r="C27" s="199"/>
      <c r="D27" s="199"/>
      <c r="E27" s="199"/>
      <c r="F27" s="199"/>
      <c r="G27" s="199"/>
      <c r="H27" s="199"/>
      <c r="I27" s="199"/>
      <c r="J27" s="199"/>
      <c r="K27" s="200"/>
      <c r="L27" s="198"/>
      <c r="M27" s="199"/>
      <c r="N27" s="199"/>
      <c r="O27" s="199"/>
      <c r="P27" s="199"/>
      <c r="Q27" s="199"/>
      <c r="R27" s="199"/>
      <c r="S27" s="199"/>
      <c r="T27" s="199"/>
      <c r="U27" s="200"/>
    </row>
    <row r="28" spans="1:21" ht="30" customHeight="1">
      <c r="A28" s="198"/>
      <c r="B28" s="199"/>
      <c r="C28" s="199"/>
      <c r="D28" s="199"/>
      <c r="E28" s="199"/>
      <c r="F28" s="199"/>
      <c r="G28" s="199"/>
      <c r="H28" s="199"/>
      <c r="I28" s="199"/>
      <c r="J28" s="199"/>
      <c r="K28" s="200"/>
      <c r="L28" s="198"/>
      <c r="M28" s="199"/>
      <c r="N28" s="199"/>
      <c r="O28" s="199"/>
      <c r="P28" s="199"/>
      <c r="Q28" s="199"/>
      <c r="R28" s="199"/>
      <c r="S28" s="199"/>
      <c r="T28" s="199"/>
      <c r="U28" s="200"/>
    </row>
    <row r="29" spans="1:21" ht="30" customHeight="1">
      <c r="A29" s="198"/>
      <c r="B29" s="199"/>
      <c r="C29" s="199"/>
      <c r="D29" s="199"/>
      <c r="E29" s="199"/>
      <c r="F29" s="199"/>
      <c r="G29" s="199"/>
      <c r="H29" s="199"/>
      <c r="I29" s="199"/>
      <c r="J29" s="199"/>
      <c r="K29" s="200"/>
      <c r="L29" s="198"/>
      <c r="M29" s="199"/>
      <c r="N29" s="199"/>
      <c r="O29" s="199"/>
      <c r="P29" s="199"/>
      <c r="Q29" s="199"/>
      <c r="R29" s="199"/>
      <c r="S29" s="199"/>
      <c r="T29" s="199"/>
      <c r="U29" s="200"/>
    </row>
    <row r="30" spans="1:21" ht="30" customHeight="1">
      <c r="A30" s="198"/>
      <c r="B30" s="199"/>
      <c r="C30" s="199"/>
      <c r="D30" s="199"/>
      <c r="E30" s="199"/>
      <c r="F30" s="199"/>
      <c r="G30" s="199"/>
      <c r="H30" s="199"/>
      <c r="I30" s="199"/>
      <c r="J30" s="199"/>
      <c r="K30" s="200"/>
      <c r="L30" s="198"/>
      <c r="M30" s="199"/>
      <c r="N30" s="199"/>
      <c r="O30" s="199"/>
      <c r="P30" s="199"/>
      <c r="Q30" s="199"/>
      <c r="R30" s="199"/>
      <c r="S30" s="199"/>
      <c r="T30" s="199"/>
      <c r="U30" s="200"/>
    </row>
    <row r="31" spans="1:21" ht="30" customHeight="1">
      <c r="A31" s="198"/>
      <c r="B31" s="199"/>
      <c r="C31" s="199"/>
      <c r="D31" s="199"/>
      <c r="E31" s="199"/>
      <c r="F31" s="199"/>
      <c r="G31" s="199"/>
      <c r="H31" s="199"/>
      <c r="I31" s="199"/>
      <c r="J31" s="199"/>
      <c r="K31" s="200"/>
      <c r="L31" s="198"/>
      <c r="M31" s="199"/>
      <c r="N31" s="199"/>
      <c r="O31" s="199"/>
      <c r="P31" s="199"/>
      <c r="Q31" s="199"/>
      <c r="R31" s="199"/>
      <c r="S31" s="199"/>
      <c r="T31" s="199"/>
      <c r="U31" s="200"/>
    </row>
    <row r="32" spans="1:21" ht="30" customHeight="1">
      <c r="A32" s="198"/>
      <c r="B32" s="199"/>
      <c r="C32" s="199"/>
      <c r="D32" s="199"/>
      <c r="E32" s="199"/>
      <c r="F32" s="199"/>
      <c r="G32" s="199"/>
      <c r="H32" s="199"/>
      <c r="I32" s="199"/>
      <c r="J32" s="199"/>
      <c r="K32" s="200"/>
      <c r="L32" s="198"/>
      <c r="M32" s="199"/>
      <c r="N32" s="199"/>
      <c r="O32" s="199"/>
      <c r="P32" s="199"/>
      <c r="Q32" s="199"/>
      <c r="R32" s="199"/>
      <c r="S32" s="199"/>
      <c r="T32" s="199"/>
      <c r="U32" s="200"/>
    </row>
    <row r="33" spans="1:21" ht="30" customHeight="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00"/>
      <c r="L33" s="198"/>
      <c r="M33" s="199"/>
      <c r="N33" s="199"/>
      <c r="O33" s="199"/>
      <c r="P33" s="199"/>
      <c r="Q33" s="199"/>
      <c r="R33" s="199"/>
      <c r="S33" s="199"/>
      <c r="T33" s="199"/>
      <c r="U33" s="200"/>
    </row>
    <row r="34" spans="1:21" ht="30" customHeight="1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00"/>
      <c r="L34" s="198"/>
      <c r="M34" s="199"/>
      <c r="N34" s="199"/>
      <c r="O34" s="199"/>
      <c r="P34" s="199"/>
      <c r="Q34" s="199"/>
      <c r="R34" s="199"/>
      <c r="S34" s="199"/>
      <c r="T34" s="199"/>
      <c r="U34" s="200"/>
    </row>
    <row r="35" spans="1:21" ht="30" customHeight="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00"/>
      <c r="L35" s="198"/>
      <c r="M35" s="199"/>
      <c r="N35" s="199"/>
      <c r="O35" s="199"/>
      <c r="P35" s="199"/>
      <c r="Q35" s="199"/>
      <c r="R35" s="199"/>
      <c r="S35" s="199"/>
      <c r="T35" s="199"/>
      <c r="U35" s="200"/>
    </row>
    <row r="36" spans="1:21" ht="30" customHeight="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00"/>
      <c r="L36" s="198"/>
      <c r="M36" s="199"/>
      <c r="N36" s="199"/>
      <c r="O36" s="199"/>
      <c r="P36" s="199"/>
      <c r="Q36" s="199"/>
      <c r="R36" s="199"/>
      <c r="S36" s="199"/>
      <c r="T36" s="199"/>
      <c r="U36" s="200"/>
    </row>
    <row r="37" spans="1:21" ht="30" customHeight="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00"/>
      <c r="L37" s="198"/>
      <c r="M37" s="199"/>
      <c r="N37" s="199"/>
      <c r="O37" s="199"/>
      <c r="P37" s="199"/>
      <c r="Q37" s="199"/>
      <c r="R37" s="199"/>
      <c r="S37" s="199"/>
      <c r="T37" s="199"/>
      <c r="U37" s="200"/>
    </row>
    <row r="38" spans="1:21" ht="30" customHeight="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  <c r="L38" s="198"/>
      <c r="M38" s="199"/>
      <c r="N38" s="199"/>
      <c r="O38" s="199"/>
      <c r="P38" s="199"/>
      <c r="Q38" s="199"/>
      <c r="R38" s="199"/>
      <c r="S38" s="199"/>
      <c r="T38" s="199"/>
      <c r="U38" s="200"/>
    </row>
    <row r="39" spans="1:21" ht="30" customHeight="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  <c r="L39" s="198"/>
      <c r="M39" s="199"/>
      <c r="N39" s="199"/>
      <c r="O39" s="199"/>
      <c r="P39" s="199"/>
      <c r="Q39" s="199"/>
      <c r="R39" s="199"/>
      <c r="S39" s="199"/>
      <c r="T39" s="199"/>
      <c r="U39" s="200"/>
    </row>
    <row r="40" spans="1:21" ht="30" customHeight="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  <c r="L40" s="198"/>
      <c r="M40" s="199"/>
      <c r="N40" s="199"/>
      <c r="O40" s="199"/>
      <c r="P40" s="199"/>
      <c r="Q40" s="199"/>
      <c r="R40" s="199"/>
      <c r="S40" s="199"/>
      <c r="T40" s="199"/>
      <c r="U40" s="200"/>
    </row>
    <row r="41" spans="1:21" ht="30" customHeight="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  <c r="L41" s="198"/>
      <c r="M41" s="199"/>
      <c r="N41" s="199"/>
      <c r="O41" s="199"/>
      <c r="P41" s="199"/>
      <c r="Q41" s="199"/>
      <c r="R41" s="199"/>
      <c r="S41" s="199"/>
      <c r="T41" s="199"/>
      <c r="U41" s="200"/>
    </row>
    <row r="42" spans="1:21" ht="30" customHeight="1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  <c r="L42" s="198"/>
      <c r="M42" s="199"/>
      <c r="N42" s="199"/>
      <c r="O42" s="199"/>
      <c r="P42" s="199"/>
      <c r="Q42" s="199"/>
      <c r="R42" s="199"/>
      <c r="S42" s="199"/>
      <c r="T42" s="199"/>
      <c r="U42" s="200"/>
    </row>
    <row r="43" spans="1:21" ht="30" customHeight="1">
      <c r="A43" s="198"/>
      <c r="B43" s="199"/>
      <c r="C43" s="199"/>
      <c r="D43" s="199"/>
      <c r="E43" s="199"/>
      <c r="F43" s="199"/>
      <c r="G43" s="199"/>
      <c r="H43" s="199"/>
      <c r="I43" s="199"/>
      <c r="J43" s="199"/>
      <c r="K43" s="200"/>
      <c r="L43" s="198"/>
      <c r="M43" s="199"/>
      <c r="N43" s="199"/>
      <c r="O43" s="199"/>
      <c r="P43" s="199"/>
      <c r="Q43" s="199"/>
      <c r="R43" s="199"/>
      <c r="S43" s="199"/>
      <c r="T43" s="199"/>
      <c r="U43" s="200"/>
    </row>
    <row r="44" spans="1:21" ht="30" customHeight="1">
      <c r="A44" s="198"/>
      <c r="B44" s="199"/>
      <c r="C44" s="199"/>
      <c r="D44" s="199"/>
      <c r="E44" s="199"/>
      <c r="F44" s="199"/>
      <c r="G44" s="199"/>
      <c r="H44" s="199"/>
      <c r="I44" s="199"/>
      <c r="J44" s="199"/>
      <c r="K44" s="200"/>
      <c r="L44" s="198"/>
      <c r="M44" s="199"/>
      <c r="N44" s="199"/>
      <c r="O44" s="199"/>
      <c r="P44" s="199"/>
      <c r="Q44" s="199"/>
      <c r="R44" s="199"/>
      <c r="S44" s="199"/>
      <c r="T44" s="199"/>
      <c r="U44" s="200"/>
    </row>
    <row r="45" spans="1:21" ht="30" customHeight="1" thickBot="1">
      <c r="A45" s="201"/>
      <c r="B45" s="202"/>
      <c r="C45" s="202"/>
      <c r="D45" s="202"/>
      <c r="E45" s="202"/>
      <c r="F45" s="202"/>
      <c r="G45" s="202"/>
      <c r="H45" s="202"/>
      <c r="I45" s="202"/>
      <c r="J45" s="202"/>
      <c r="K45" s="203"/>
      <c r="L45" s="201"/>
      <c r="M45" s="202"/>
      <c r="N45" s="202"/>
      <c r="O45" s="202"/>
      <c r="P45" s="202"/>
      <c r="Q45" s="202"/>
      <c r="R45" s="202"/>
      <c r="S45" s="202"/>
      <c r="T45" s="202"/>
      <c r="U45" s="203"/>
    </row>
    <row r="46" spans="1:21" ht="30" customHeight="1">
      <c r="A46" s="204" t="s">
        <v>93</v>
      </c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</row>
  </sheetData>
  <sheetProtection sheet="1"/>
  <protectedRanges>
    <protectedRange sqref="A8:B19 D8:M19 O8:P19 A26:K45 L26:U45" name="範囲1"/>
  </protectedRanges>
  <mergeCells count="24">
    <mergeCell ref="A26:K45"/>
    <mergeCell ref="L26:U45"/>
    <mergeCell ref="A46:U46"/>
    <mergeCell ref="A21:K21"/>
    <mergeCell ref="L22:O22"/>
    <mergeCell ref="Q22:T22"/>
    <mergeCell ref="Q23:T23"/>
    <mergeCell ref="A25:K25"/>
    <mergeCell ref="L25:U25"/>
    <mergeCell ref="A1:AI1"/>
    <mergeCell ref="A20:H20"/>
    <mergeCell ref="A2:U2"/>
    <mergeCell ref="L3:P3"/>
    <mergeCell ref="Q3:U3"/>
    <mergeCell ref="B4:D4"/>
    <mergeCell ref="L4:N4"/>
    <mergeCell ref="O4:P4"/>
    <mergeCell ref="Q4:S4"/>
    <mergeCell ref="T4:U4"/>
    <mergeCell ref="B5:D5"/>
    <mergeCell ref="L5:M5"/>
    <mergeCell ref="N5:O5"/>
    <mergeCell ref="Q5:R5"/>
    <mergeCell ref="S5:T5"/>
  </mergeCells>
  <phoneticPr fontId="5"/>
  <conditionalFormatting sqref="A8:B19 O8:P19">
    <cfRule type="containsBlanks" dxfId="3" priority="3">
      <formula>LEN(TRIM(A8))=0</formula>
    </cfRule>
  </conditionalFormatting>
  <conditionalFormatting sqref="D8:M19">
    <cfRule type="containsBlanks" dxfId="2" priority="1">
      <formula>LEN(TRIM(D8))=0</formula>
    </cfRule>
  </conditionalFormatting>
  <dataValidations count="2">
    <dataValidation type="list" allowBlank="1" showInputMessage="1" showErrorMessage="1" sqref="K8:K19" xr:uid="{00000000-0002-0000-0400-000000000000}">
      <formula1>"有,無"</formula1>
    </dataValidation>
    <dataValidation type="list" allowBlank="1" showInputMessage="1" showErrorMessage="1" sqref="I8:I19" xr:uid="{00000000-0002-0000-0400-000001000000}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I46"/>
  <sheetViews>
    <sheetView showZeros="0" view="pageBreakPreview" zoomScale="80" zoomScaleNormal="70" zoomScaleSheetLayoutView="80" workbookViewId="0">
      <selection sqref="A1:AI1"/>
    </sheetView>
  </sheetViews>
  <sheetFormatPr defaultColWidth="2.5" defaultRowHeight="30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5" style="9" customWidth="1"/>
    <col min="6" max="6" width="18.75" style="9" customWidth="1"/>
    <col min="7" max="7" width="12.5" style="9" customWidth="1"/>
    <col min="8" max="8" width="18.75" style="9" customWidth="1"/>
    <col min="9" max="9" width="8.875" style="9" customWidth="1"/>
    <col min="10" max="10" width="8.875" style="73" customWidth="1"/>
    <col min="11" max="11" width="9.5" style="73" bestFit="1" customWidth="1"/>
    <col min="12" max="21" width="10" style="9" customWidth="1"/>
    <col min="22" max="16384" width="2.5" style="9"/>
  </cols>
  <sheetData>
    <row r="1" spans="1:35" ht="18.7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</row>
    <row r="2" spans="1:35" ht="16.5" thickBot="1">
      <c r="A2" s="161" t="s">
        <v>53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35" ht="30" customHeight="1">
      <c r="E3" s="34"/>
      <c r="F3" s="34"/>
      <c r="K3" s="35"/>
      <c r="L3" s="163" t="s">
        <v>54</v>
      </c>
      <c r="M3" s="164"/>
      <c r="N3" s="164"/>
      <c r="O3" s="164"/>
      <c r="P3" s="165"/>
      <c r="Q3" s="163" t="s">
        <v>55</v>
      </c>
      <c r="R3" s="164"/>
      <c r="S3" s="164"/>
      <c r="T3" s="164"/>
      <c r="U3" s="165"/>
    </row>
    <row r="4" spans="1:35" ht="30" customHeight="1">
      <c r="A4" s="33" t="s">
        <v>56</v>
      </c>
      <c r="B4" s="205">
        <f>報告書!Y18</f>
        <v>0</v>
      </c>
      <c r="C4" s="205"/>
      <c r="D4" s="205"/>
      <c r="E4" s="8"/>
      <c r="F4" s="8"/>
      <c r="K4" s="36"/>
      <c r="L4" s="166" t="s">
        <v>57</v>
      </c>
      <c r="M4" s="167"/>
      <c r="N4" s="167"/>
      <c r="O4" s="168" t="str">
        <f>IF(J20&lt;8,"",J20*37)</f>
        <v/>
      </c>
      <c r="P4" s="169"/>
      <c r="Q4" s="166" t="s">
        <v>57</v>
      </c>
      <c r="R4" s="167"/>
      <c r="S4" s="167"/>
      <c r="T4" s="168" t="str">
        <f>O4</f>
        <v/>
      </c>
      <c r="U4" s="169"/>
    </row>
    <row r="5" spans="1:35" ht="30" customHeight="1" thickBot="1">
      <c r="A5" s="33" t="s">
        <v>58</v>
      </c>
      <c r="B5" s="205">
        <f>報告書!N18</f>
        <v>0</v>
      </c>
      <c r="C5" s="205"/>
      <c r="D5" s="205"/>
      <c r="E5" s="8"/>
      <c r="F5" s="8"/>
      <c r="G5" s="8"/>
      <c r="H5" s="8"/>
      <c r="I5" s="8"/>
      <c r="J5" s="36"/>
      <c r="K5" s="36"/>
      <c r="L5" s="170" t="s">
        <v>59</v>
      </c>
      <c r="M5" s="171"/>
      <c r="N5" s="172" t="s">
        <v>60</v>
      </c>
      <c r="O5" s="171"/>
      <c r="P5" s="37" t="s">
        <v>61</v>
      </c>
      <c r="Q5" s="170" t="s">
        <v>59</v>
      </c>
      <c r="R5" s="171"/>
      <c r="S5" s="172" t="s">
        <v>60</v>
      </c>
      <c r="T5" s="171"/>
      <c r="U5" s="37" t="s">
        <v>61</v>
      </c>
    </row>
    <row r="6" spans="1:35" ht="30" customHeight="1">
      <c r="A6" s="38" t="s">
        <v>62</v>
      </c>
      <c r="B6" s="39" t="s">
        <v>63</v>
      </c>
      <c r="C6" s="40" t="s">
        <v>64</v>
      </c>
      <c r="D6" s="41" t="s">
        <v>65</v>
      </c>
      <c r="E6" s="42" t="s">
        <v>66</v>
      </c>
      <c r="F6" s="42" t="s">
        <v>67</v>
      </c>
      <c r="G6" s="43" t="s">
        <v>68</v>
      </c>
      <c r="H6" s="42" t="s">
        <v>67</v>
      </c>
      <c r="I6" s="42" t="s">
        <v>69</v>
      </c>
      <c r="J6" s="44" t="s">
        <v>70</v>
      </c>
      <c r="K6" s="44" t="s">
        <v>71</v>
      </c>
      <c r="L6" s="45" t="s">
        <v>72</v>
      </c>
      <c r="M6" s="46" t="s">
        <v>73</v>
      </c>
      <c r="N6" s="46" t="s">
        <v>74</v>
      </c>
      <c r="O6" s="46" t="s">
        <v>73</v>
      </c>
      <c r="P6" s="47" t="s">
        <v>75</v>
      </c>
      <c r="Q6" s="45" t="s">
        <v>72</v>
      </c>
      <c r="R6" s="46" t="s">
        <v>73</v>
      </c>
      <c r="S6" s="46" t="s">
        <v>74</v>
      </c>
      <c r="T6" s="46" t="s">
        <v>73</v>
      </c>
      <c r="U6" s="48" t="s">
        <v>75</v>
      </c>
    </row>
    <row r="7" spans="1:35" s="60" customFormat="1" ht="15.75">
      <c r="A7" s="49"/>
      <c r="B7" s="50"/>
      <c r="C7" s="51"/>
      <c r="D7" s="52"/>
      <c r="E7" s="53"/>
      <c r="F7" s="53"/>
      <c r="G7" s="54"/>
      <c r="H7" s="53"/>
      <c r="I7" s="53"/>
      <c r="J7" s="55" t="s">
        <v>76</v>
      </c>
      <c r="K7" s="50"/>
      <c r="L7" s="49" t="s">
        <v>77</v>
      </c>
      <c r="M7" s="56" t="s">
        <v>78</v>
      </c>
      <c r="N7" s="56" t="s">
        <v>79</v>
      </c>
      <c r="O7" s="57" t="s">
        <v>78</v>
      </c>
      <c r="P7" s="58" t="s">
        <v>78</v>
      </c>
      <c r="Q7" s="49" t="s">
        <v>77</v>
      </c>
      <c r="R7" s="56" t="s">
        <v>78</v>
      </c>
      <c r="S7" s="56" t="s">
        <v>79</v>
      </c>
      <c r="T7" s="57" t="s">
        <v>78</v>
      </c>
      <c r="U7" s="59" t="s">
        <v>78</v>
      </c>
    </row>
    <row r="8" spans="1:35" ht="30" customHeight="1">
      <c r="A8" s="100"/>
      <c r="B8" s="101"/>
      <c r="C8" s="61" t="s">
        <v>64</v>
      </c>
      <c r="D8" s="87"/>
      <c r="E8" s="85"/>
      <c r="F8" s="85"/>
      <c r="G8" s="85"/>
      <c r="H8" s="85"/>
      <c r="I8" s="85"/>
      <c r="J8" s="88"/>
      <c r="K8" s="89"/>
      <c r="L8" s="90"/>
      <c r="M8" s="91"/>
      <c r="N8" s="107" t="str">
        <f t="shared" ref="N8:N19" si="0">IF(I8="","",1)</f>
        <v/>
      </c>
      <c r="O8" s="91"/>
      <c r="P8" s="104"/>
      <c r="Q8" s="109">
        <f>L8</f>
        <v>0</v>
      </c>
      <c r="R8" s="110" t="str">
        <f>IF(L8="","",IF(M8&lt;IF(Q8="","",VLOOKUP(IF(ISNA(VLOOKUP(報告書!$N$18,#REF!,2,FALSE)),"",VLOOKUP(報告書!$N$18,#REF!,2,FALSE)),#REF!,2,FALSE)),M8,VLOOKUP(IF(ISNA(VLOOKUP(報告書!$N$18,#REF!,2,FALSE)),"",VLOOKUP(報告書!$N$18,#REF!,2,FALSE)),#REF!,2,FALSE)*Q8))</f>
        <v/>
      </c>
      <c r="S8" s="110" t="str">
        <f>N8</f>
        <v/>
      </c>
      <c r="T8" s="110" t="str">
        <f>IF(OR(I8="東京都特別区",I8="横浜市",I8="川崎市",I8="相模原市",I8="千葉市",I8="さいたま市",I8="名古屋市",I8="京都市",I8="大阪市",I8="堺市",I8="神戸市",I8="広島市",I8="福岡市"),IF(S8=1,MIN(O8,VLOOKUP(IF(ISNA(VLOOKUP(報告書!$N$18,#REF!,2,FALSE)),"",VLOOKUP(報告書!$N$18,#REF!,2,FALSE)),#REF!,3,FALSE)),""),IF(S8=1,MIN(O8,VLOOKUP(IF(ISNA(VLOOKUP(報告書!$N$18,#REF!,2,FALSE)),"",VLOOKUP(報告書!$N$18,#REF!,2,FALSE)),#REF!,4,FALSE)),""))</f>
        <v/>
      </c>
      <c r="U8" s="111">
        <f t="shared" ref="U8:U19" si="1">P8</f>
        <v>0</v>
      </c>
    </row>
    <row r="9" spans="1:35" ht="30" customHeight="1">
      <c r="A9" s="100"/>
      <c r="B9" s="102"/>
      <c r="C9" s="62" t="s">
        <v>64</v>
      </c>
      <c r="D9" s="92"/>
      <c r="E9" s="86"/>
      <c r="F9" s="86"/>
      <c r="G9" s="86"/>
      <c r="H9" s="86"/>
      <c r="I9" s="85"/>
      <c r="J9" s="93"/>
      <c r="K9" s="89"/>
      <c r="L9" s="94"/>
      <c r="M9" s="95"/>
      <c r="N9" s="108" t="str">
        <f t="shared" si="0"/>
        <v/>
      </c>
      <c r="O9" s="91"/>
      <c r="P9" s="104"/>
      <c r="Q9" s="112">
        <f>L9</f>
        <v>0</v>
      </c>
      <c r="R9" s="110" t="str">
        <f>IF(L9="","",IF(M9&lt;IF(Q9="","",VLOOKUP(IF(ISNA(VLOOKUP(報告書!$N$18,#REF!,2,FALSE)),"",VLOOKUP(報告書!$N$18,#REF!,2,FALSE)),#REF!,2,FALSE)),M9,VLOOKUP(IF(ISNA(VLOOKUP(報告書!$N$18,#REF!,2,FALSE)),"",VLOOKUP(報告書!$N$18,#REF!,2,FALSE)),#REF!,2,FALSE)*Q9))</f>
        <v/>
      </c>
      <c r="S9" s="110" t="str">
        <f t="shared" ref="S9:S19" si="2">N9</f>
        <v/>
      </c>
      <c r="T9" s="110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報告書!$N$18,#REF!,2,FALSE)),"",VLOOKUP(報告書!$N$18,#REF!,2,FALSE)),#REF!,3,FALSE)),""),IF(S9=1,MIN(O9,VLOOKUP(IF(ISNA(VLOOKUP(報告書!$N$18,#REF!,2,FALSE)),"",VLOOKUP(報告書!$N$18,#REF!,2,FALSE)),#REF!,4,FALSE)),""))</f>
        <v/>
      </c>
      <c r="U9" s="114">
        <f t="shared" si="1"/>
        <v>0</v>
      </c>
    </row>
    <row r="10" spans="1:35" ht="30" customHeight="1">
      <c r="A10" s="103"/>
      <c r="B10" s="102"/>
      <c r="C10" s="62" t="s">
        <v>64</v>
      </c>
      <c r="D10" s="92"/>
      <c r="E10" s="85"/>
      <c r="F10" s="85"/>
      <c r="G10" s="85"/>
      <c r="H10" s="85"/>
      <c r="I10" s="85"/>
      <c r="J10" s="88"/>
      <c r="K10" s="89"/>
      <c r="L10" s="94"/>
      <c r="M10" s="95"/>
      <c r="N10" s="108" t="str">
        <f t="shared" si="0"/>
        <v/>
      </c>
      <c r="O10" s="95"/>
      <c r="P10" s="105"/>
      <c r="Q10" s="112">
        <f t="shared" ref="Q10:Q13" si="3">L10</f>
        <v>0</v>
      </c>
      <c r="R10" s="110" t="str">
        <f>IF(L10="","",IF(M10&lt;IF(Q10="","",VLOOKUP(IF(ISNA(VLOOKUP(報告書!$N$18,#REF!,2,FALSE)),"",VLOOKUP(報告書!$N$18,#REF!,2,FALSE)),#REF!,2,FALSE)),M10,VLOOKUP(IF(ISNA(VLOOKUP(報告書!$N$18,#REF!,2,FALSE)),"",VLOOKUP(報告書!$N$18,#REF!,2,FALSE)),#REF!,2,FALSE)*Q10))</f>
        <v/>
      </c>
      <c r="S10" s="110" t="str">
        <f t="shared" si="2"/>
        <v/>
      </c>
      <c r="T10" s="110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報告書!$N$18,#REF!,2,FALSE)),"",VLOOKUP(報告書!$N$18,#REF!,2,FALSE)),#REF!,3,FALSE)),""),IF(S10=1,MIN(O10,VLOOKUP(IF(ISNA(VLOOKUP(報告書!$N$18,#REF!,2,FALSE)),"",VLOOKUP(報告書!$N$18,#REF!,2,FALSE)),#REF!,4,FALSE)),""))</f>
        <v/>
      </c>
      <c r="U10" s="114">
        <f t="shared" si="1"/>
        <v>0</v>
      </c>
    </row>
    <row r="11" spans="1:35" ht="30" customHeight="1">
      <c r="A11" s="103"/>
      <c r="B11" s="102"/>
      <c r="C11" s="62" t="s">
        <v>64</v>
      </c>
      <c r="D11" s="92"/>
      <c r="E11" s="86"/>
      <c r="F11" s="86"/>
      <c r="G11" s="86"/>
      <c r="H11" s="86"/>
      <c r="I11" s="85"/>
      <c r="J11" s="93"/>
      <c r="K11" s="89"/>
      <c r="L11" s="94" t="s">
        <v>95</v>
      </c>
      <c r="M11" s="95"/>
      <c r="N11" s="108" t="str">
        <f t="shared" si="0"/>
        <v/>
      </c>
      <c r="O11" s="95"/>
      <c r="P11" s="105"/>
      <c r="Q11" s="112" t="str">
        <f t="shared" si="3"/>
        <v/>
      </c>
      <c r="R11" s="110" t="str">
        <f>IF(L11="","",IF(M11&lt;IF(Q11="","",VLOOKUP(IF(ISNA(VLOOKUP(報告書!$N$18,#REF!,2,FALSE)),"",VLOOKUP(報告書!$N$18,#REF!,2,FALSE)),#REF!,2,FALSE)),M11,VLOOKUP(IF(ISNA(VLOOKUP(報告書!$N$18,#REF!,2,FALSE)),"",VLOOKUP(報告書!$N$18,#REF!,2,FALSE)),#REF!,2,FALSE)*Q11))</f>
        <v/>
      </c>
      <c r="S11" s="110" t="str">
        <f t="shared" si="2"/>
        <v/>
      </c>
      <c r="T11" s="110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報告書!$N$18,#REF!,2,FALSE)),"",VLOOKUP(報告書!$N$18,#REF!,2,FALSE)),#REF!,3,FALSE)),""),IF(S11=1,MIN(O11,VLOOKUP(IF(ISNA(VLOOKUP(報告書!$N$18,#REF!,2,FALSE)),"",VLOOKUP(報告書!$N$18,#REF!,2,FALSE)),#REF!,4,FALSE)),""))</f>
        <v/>
      </c>
      <c r="U11" s="114">
        <f t="shared" si="1"/>
        <v>0</v>
      </c>
    </row>
    <row r="12" spans="1:35" ht="30" customHeight="1">
      <c r="A12" s="103"/>
      <c r="B12" s="102"/>
      <c r="C12" s="62" t="s">
        <v>64</v>
      </c>
      <c r="D12" s="92"/>
      <c r="E12" s="86"/>
      <c r="F12" s="86"/>
      <c r="G12" s="96"/>
      <c r="H12" s="96"/>
      <c r="I12" s="85"/>
      <c r="J12" s="93"/>
      <c r="K12" s="97"/>
      <c r="L12" s="94"/>
      <c r="M12" s="95"/>
      <c r="N12" s="108" t="str">
        <f t="shared" si="0"/>
        <v/>
      </c>
      <c r="O12" s="95"/>
      <c r="P12" s="105"/>
      <c r="Q12" s="112">
        <f t="shared" si="3"/>
        <v>0</v>
      </c>
      <c r="R12" s="110" t="str">
        <f>IF(L12="","",IF(M12&lt;IF(Q12="","",VLOOKUP(IF(ISNA(VLOOKUP(報告書!$N$18,#REF!,2,FALSE)),"",VLOOKUP(報告書!$N$18,#REF!,2,FALSE)),#REF!,2,FALSE)),M12,VLOOKUP(IF(ISNA(VLOOKUP(報告書!$N$18,#REF!,2,FALSE)),"",VLOOKUP(報告書!$N$18,#REF!,2,FALSE)),#REF!,2,FALSE)*Q12))</f>
        <v/>
      </c>
      <c r="S12" s="110" t="str">
        <f t="shared" si="2"/>
        <v/>
      </c>
      <c r="T12" s="110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報告書!$N$18,#REF!,2,FALSE)),"",VLOOKUP(報告書!$N$18,#REF!,2,FALSE)),#REF!,3,FALSE)),""),IF(S12=1,MIN(O12,VLOOKUP(IF(ISNA(VLOOKUP(報告書!$N$18,#REF!,2,FALSE)),"",VLOOKUP(報告書!$N$18,#REF!,2,FALSE)),#REF!,4,FALSE)),""))</f>
        <v/>
      </c>
      <c r="U12" s="114">
        <f t="shared" si="1"/>
        <v>0</v>
      </c>
    </row>
    <row r="13" spans="1:35" ht="30" customHeight="1">
      <c r="A13" s="103"/>
      <c r="B13" s="102"/>
      <c r="C13" s="62" t="s">
        <v>64</v>
      </c>
      <c r="D13" s="92"/>
      <c r="E13" s="86"/>
      <c r="F13" s="86"/>
      <c r="G13" s="96"/>
      <c r="H13" s="96"/>
      <c r="I13" s="85"/>
      <c r="J13" s="93"/>
      <c r="K13" s="97"/>
      <c r="L13" s="94"/>
      <c r="M13" s="95"/>
      <c r="N13" s="108" t="str">
        <f t="shared" si="0"/>
        <v/>
      </c>
      <c r="O13" s="95"/>
      <c r="P13" s="105"/>
      <c r="Q13" s="112">
        <f t="shared" si="3"/>
        <v>0</v>
      </c>
      <c r="R13" s="110" t="str">
        <f>IF(L13="","",IF(M13&lt;IF(Q13="","",VLOOKUP(IF(ISNA(VLOOKUP(報告書!$N$18,#REF!,2,FALSE)),"",VLOOKUP(報告書!$N$18,#REF!,2,FALSE)),#REF!,2,FALSE)),M13,VLOOKUP(IF(ISNA(VLOOKUP(報告書!$N$18,#REF!,2,FALSE)),"",VLOOKUP(報告書!$N$18,#REF!,2,FALSE)),#REF!,2,FALSE)*Q13))</f>
        <v/>
      </c>
      <c r="S13" s="110" t="str">
        <f t="shared" si="2"/>
        <v/>
      </c>
      <c r="T13" s="110" t="str">
        <f>IF(OR(I13="東京都特別区",I13="横浜市",I13="川崎市",I13="相模原市",I13="千葉市",I13="さいたま市",I13="名古屋市",I13="京都市",I13="大阪市",I13="堺市",I13="神戸市",I13="広島市",I13="福岡市"),IF(S13=1,MIN(O13,VLOOKUP(IF(ISNA(VLOOKUP(報告書!$N$18,#REF!,2,FALSE)),"",VLOOKUP(報告書!$N$18,#REF!,2,FALSE)),#REF!,3,FALSE)),""),IF(S13=1,MIN(O13,VLOOKUP(IF(ISNA(VLOOKUP(報告書!$N$18,#REF!,2,FALSE)),"",VLOOKUP(報告書!$N$18,#REF!,2,FALSE)),#REF!,4,FALSE)),""))</f>
        <v/>
      </c>
      <c r="U13" s="114">
        <f t="shared" si="1"/>
        <v>0</v>
      </c>
    </row>
    <row r="14" spans="1:35" ht="30" customHeight="1">
      <c r="A14" s="100"/>
      <c r="B14" s="102"/>
      <c r="C14" s="62" t="s">
        <v>64</v>
      </c>
      <c r="D14" s="92"/>
      <c r="E14" s="86"/>
      <c r="F14" s="86"/>
      <c r="G14" s="86"/>
      <c r="H14" s="86"/>
      <c r="I14" s="85"/>
      <c r="J14" s="93"/>
      <c r="K14" s="89"/>
      <c r="L14" s="94"/>
      <c r="M14" s="95"/>
      <c r="N14" s="108" t="str">
        <f t="shared" si="0"/>
        <v/>
      </c>
      <c r="O14" s="91"/>
      <c r="P14" s="104"/>
      <c r="Q14" s="112">
        <f>L14</f>
        <v>0</v>
      </c>
      <c r="R14" s="110" t="str">
        <f>IF(L14="","",IF(M14&lt;IF(Q14="","",VLOOKUP(IF(ISNA(VLOOKUP(報告書!$N$18,#REF!,2,FALSE)),"",VLOOKUP(報告書!$N$18,#REF!,2,FALSE)),#REF!,2,FALSE)),M14,VLOOKUP(IF(ISNA(VLOOKUP(報告書!$N$18,#REF!,2,FALSE)),"",VLOOKUP(報告書!$N$18,#REF!,2,FALSE)),#REF!,2,FALSE)*Q14))</f>
        <v/>
      </c>
      <c r="S14" s="110" t="str">
        <f t="shared" si="2"/>
        <v/>
      </c>
      <c r="T14" s="110" t="str">
        <f>IF(OR(I14="東京都特別区",I14="横浜市",I14="川崎市",I14="相模原市",I14="千葉市",I14="さいたま市",I14="名古屋市",I14="京都市",I14="大阪市",I14="堺市",I14="神戸市",I14="広島市",I14="福岡市"),IF(S14=1,MIN(O14,VLOOKUP(IF(ISNA(VLOOKUP(報告書!$N$18,#REF!,2,FALSE)),"",VLOOKUP(報告書!$N$18,#REF!,2,FALSE)),#REF!,3,FALSE)),""),IF(S14=1,MIN(O14,VLOOKUP(IF(ISNA(VLOOKUP(報告書!$N$18,#REF!,2,FALSE)),"",VLOOKUP(報告書!$N$18,#REF!,2,FALSE)),#REF!,4,FALSE)),""))</f>
        <v/>
      </c>
      <c r="U14" s="114">
        <f t="shared" si="1"/>
        <v>0</v>
      </c>
    </row>
    <row r="15" spans="1:35" ht="30" customHeight="1">
      <c r="A15" s="103"/>
      <c r="B15" s="102"/>
      <c r="C15" s="62" t="s">
        <v>64</v>
      </c>
      <c r="D15" s="92"/>
      <c r="E15" s="85"/>
      <c r="F15" s="85"/>
      <c r="G15" s="85"/>
      <c r="H15" s="85"/>
      <c r="I15" s="85"/>
      <c r="J15" s="88"/>
      <c r="K15" s="89"/>
      <c r="L15" s="94"/>
      <c r="M15" s="95"/>
      <c r="N15" s="108" t="str">
        <f t="shared" si="0"/>
        <v/>
      </c>
      <c r="O15" s="95"/>
      <c r="P15" s="105"/>
      <c r="Q15" s="112">
        <f t="shared" ref="Q15:Q19" si="4">L15</f>
        <v>0</v>
      </c>
      <c r="R15" s="110" t="str">
        <f>IF(L15="","",IF(M15&lt;IF(Q15="","",VLOOKUP(IF(ISNA(VLOOKUP(報告書!$N$18,#REF!,2,FALSE)),"",VLOOKUP(報告書!$N$18,#REF!,2,FALSE)),#REF!,2,FALSE)),M15,VLOOKUP(IF(ISNA(VLOOKUP(報告書!$N$18,#REF!,2,FALSE)),"",VLOOKUP(報告書!$N$18,#REF!,2,FALSE)),#REF!,2,FALSE)*Q15))</f>
        <v/>
      </c>
      <c r="S15" s="110" t="str">
        <f t="shared" si="2"/>
        <v/>
      </c>
      <c r="T15" s="110" t="str">
        <f>IF(OR(I15="東京都特別区",I15="横浜市",I15="川崎市",I15="相模原市",I15="千葉市",I15="さいたま市",I15="名古屋市",I15="京都市",I15="大阪市",I15="堺市",I15="神戸市",I15="広島市",I15="福岡市"),IF(S15=1,MIN(O15,VLOOKUP(IF(ISNA(VLOOKUP(報告書!$N$18,#REF!,2,FALSE)),"",VLOOKUP(報告書!$N$18,#REF!,2,FALSE)),#REF!,3,FALSE)),""),IF(S15=1,MIN(O15,VLOOKUP(IF(ISNA(VLOOKUP(報告書!$N$18,#REF!,2,FALSE)),"",VLOOKUP(報告書!$N$18,#REF!,2,FALSE)),#REF!,4,FALSE)),""))</f>
        <v/>
      </c>
      <c r="U15" s="114">
        <f t="shared" si="1"/>
        <v>0</v>
      </c>
    </row>
    <row r="16" spans="1:35" ht="30" customHeight="1">
      <c r="A16" s="103"/>
      <c r="B16" s="102"/>
      <c r="C16" s="62" t="s">
        <v>64</v>
      </c>
      <c r="D16" s="92"/>
      <c r="E16" s="86"/>
      <c r="F16" s="86"/>
      <c r="G16" s="86"/>
      <c r="H16" s="86"/>
      <c r="I16" s="85"/>
      <c r="J16" s="93"/>
      <c r="K16" s="89"/>
      <c r="L16" s="94" t="s">
        <v>95</v>
      </c>
      <c r="M16" s="95"/>
      <c r="N16" s="108" t="str">
        <f t="shared" si="0"/>
        <v/>
      </c>
      <c r="O16" s="95"/>
      <c r="P16" s="105"/>
      <c r="Q16" s="112" t="str">
        <f t="shared" si="4"/>
        <v/>
      </c>
      <c r="R16" s="110" t="str">
        <f>IF(L16="","",IF(M16&lt;IF(Q16="","",VLOOKUP(IF(ISNA(VLOOKUP(報告書!$N$18,#REF!,2,FALSE)),"",VLOOKUP(報告書!$N$18,#REF!,2,FALSE)),#REF!,2,FALSE)),M16,VLOOKUP(IF(ISNA(VLOOKUP(報告書!$N$18,#REF!,2,FALSE)),"",VLOOKUP(報告書!$N$18,#REF!,2,FALSE)),#REF!,2,FALSE)*Q16))</f>
        <v/>
      </c>
      <c r="S16" s="110" t="str">
        <f t="shared" si="2"/>
        <v/>
      </c>
      <c r="T16" s="110" t="str">
        <f>IF(OR(I16="東京都特別区",I16="横浜市",I16="川崎市",I16="相模原市",I16="千葉市",I16="さいたま市",I16="名古屋市",I16="京都市",I16="大阪市",I16="堺市",I16="神戸市",I16="広島市",I16="福岡市"),IF(S16=1,MIN(O16,VLOOKUP(IF(ISNA(VLOOKUP(報告書!$N$18,#REF!,2,FALSE)),"",VLOOKUP(報告書!$N$18,#REF!,2,FALSE)),#REF!,3,FALSE)),""),IF(S16=1,MIN(O16,VLOOKUP(IF(ISNA(VLOOKUP(報告書!$N$18,#REF!,2,FALSE)),"",VLOOKUP(報告書!$N$18,#REF!,2,FALSE)),#REF!,4,FALSE)),""))</f>
        <v/>
      </c>
      <c r="U16" s="114">
        <f t="shared" si="1"/>
        <v>0</v>
      </c>
    </row>
    <row r="17" spans="1:21" ht="30" customHeight="1">
      <c r="A17" s="103"/>
      <c r="B17" s="102"/>
      <c r="C17" s="62" t="s">
        <v>64</v>
      </c>
      <c r="D17" s="92"/>
      <c r="E17" s="86"/>
      <c r="F17" s="86"/>
      <c r="G17" s="96"/>
      <c r="H17" s="96"/>
      <c r="I17" s="85"/>
      <c r="J17" s="93"/>
      <c r="K17" s="97"/>
      <c r="L17" s="94"/>
      <c r="M17" s="95"/>
      <c r="N17" s="108" t="str">
        <f t="shared" si="0"/>
        <v/>
      </c>
      <c r="O17" s="95"/>
      <c r="P17" s="105"/>
      <c r="Q17" s="112">
        <f t="shared" si="4"/>
        <v>0</v>
      </c>
      <c r="R17" s="110" t="str">
        <f>IF(L17="","",IF(M17&lt;IF(Q17="","",VLOOKUP(IF(ISNA(VLOOKUP(報告書!$N$18,#REF!,2,FALSE)),"",VLOOKUP(報告書!$N$18,#REF!,2,FALSE)),#REF!,2,FALSE)),M17,VLOOKUP(IF(ISNA(VLOOKUP(報告書!$N$18,#REF!,2,FALSE)),"",VLOOKUP(報告書!$N$18,#REF!,2,FALSE)),#REF!,2,FALSE)*Q17))</f>
        <v/>
      </c>
      <c r="S17" s="110" t="str">
        <f t="shared" si="2"/>
        <v/>
      </c>
      <c r="T17" s="110" t="str">
        <f>IF(OR(I17="東京都特別区",I17="横浜市",I17="川崎市",I17="相模原市",I17="千葉市",I17="さいたま市",I17="名古屋市",I17="京都市",I17="大阪市",I17="堺市",I17="神戸市",I17="広島市",I17="福岡市"),IF(S17=1,MIN(O17,VLOOKUP(IF(ISNA(VLOOKUP(報告書!$N$18,#REF!,2,FALSE)),"",VLOOKUP(報告書!$N$18,#REF!,2,FALSE)),#REF!,3,FALSE)),""),IF(S17=1,MIN(O17,VLOOKUP(IF(ISNA(VLOOKUP(報告書!$N$18,#REF!,2,FALSE)),"",VLOOKUP(報告書!$N$18,#REF!,2,FALSE)),#REF!,4,FALSE)),""))</f>
        <v/>
      </c>
      <c r="U17" s="114">
        <f t="shared" si="1"/>
        <v>0</v>
      </c>
    </row>
    <row r="18" spans="1:21" ht="30" customHeight="1">
      <c r="A18" s="103"/>
      <c r="B18" s="102"/>
      <c r="C18" s="62" t="s">
        <v>64</v>
      </c>
      <c r="D18" s="92"/>
      <c r="E18" s="86"/>
      <c r="F18" s="86"/>
      <c r="G18" s="96"/>
      <c r="H18" s="96"/>
      <c r="I18" s="85"/>
      <c r="J18" s="93"/>
      <c r="K18" s="97"/>
      <c r="L18" s="94"/>
      <c r="M18" s="95"/>
      <c r="N18" s="108" t="str">
        <f t="shared" si="0"/>
        <v/>
      </c>
      <c r="O18" s="95"/>
      <c r="P18" s="105"/>
      <c r="Q18" s="112">
        <f t="shared" si="4"/>
        <v>0</v>
      </c>
      <c r="R18" s="110" t="str">
        <f>IF(L18="","",IF(M18&lt;IF(Q18="","",VLOOKUP(IF(ISNA(VLOOKUP(報告書!$N$18,#REF!,2,FALSE)),"",VLOOKUP(報告書!$N$18,#REF!,2,FALSE)),#REF!,2,FALSE)),M18,VLOOKUP(IF(ISNA(VLOOKUP(報告書!$N$18,#REF!,2,FALSE)),"",VLOOKUP(報告書!$N$18,#REF!,2,FALSE)),#REF!,2,FALSE)*Q18))</f>
        <v/>
      </c>
      <c r="S18" s="110" t="str">
        <f t="shared" si="2"/>
        <v/>
      </c>
      <c r="T18" s="110" t="str">
        <f>IF(OR(I18="東京都特別区",I18="横浜市",I18="川崎市",I18="相模原市",I18="千葉市",I18="さいたま市",I18="名古屋市",I18="京都市",I18="大阪市",I18="堺市",I18="神戸市",I18="広島市",I18="福岡市"),IF(S18=1,MIN(O18,VLOOKUP(IF(ISNA(VLOOKUP(報告書!$N$18,#REF!,2,FALSE)),"",VLOOKUP(報告書!$N$18,#REF!,2,FALSE)),#REF!,3,FALSE)),""),IF(S18=1,MIN(O18,VLOOKUP(IF(ISNA(VLOOKUP(報告書!$N$18,#REF!,2,FALSE)),"",VLOOKUP(報告書!$N$18,#REF!,2,FALSE)),#REF!,4,FALSE)),""))</f>
        <v/>
      </c>
      <c r="U18" s="114">
        <f t="shared" si="1"/>
        <v>0</v>
      </c>
    </row>
    <row r="19" spans="1:21" ht="30" customHeight="1" thickBot="1">
      <c r="A19" s="103"/>
      <c r="B19" s="102"/>
      <c r="C19" s="62" t="s">
        <v>64</v>
      </c>
      <c r="D19" s="92"/>
      <c r="E19" s="86"/>
      <c r="F19" s="86"/>
      <c r="G19" s="86"/>
      <c r="H19" s="86"/>
      <c r="I19" s="85"/>
      <c r="J19" s="93"/>
      <c r="K19" s="97"/>
      <c r="L19" s="98"/>
      <c r="M19" s="99"/>
      <c r="N19" s="123" t="str">
        <f t="shared" si="0"/>
        <v/>
      </c>
      <c r="O19" s="99"/>
      <c r="P19" s="106"/>
      <c r="Q19" s="124">
        <f t="shared" si="4"/>
        <v>0</v>
      </c>
      <c r="R19" s="110" t="str">
        <f>IF(L19="","",IF(M19&lt;IF(Q19="","",VLOOKUP(IF(ISNA(VLOOKUP(報告書!$N$18,#REF!,2,FALSE)),"",VLOOKUP(報告書!$N$18,#REF!,2,FALSE)),#REF!,2,FALSE)),M19,VLOOKUP(IF(ISNA(VLOOKUP(報告書!$N$18,#REF!,2,FALSE)),"",VLOOKUP(報告書!$N$18,#REF!,2,FALSE)),#REF!,2,FALSE)*Q19))</f>
        <v/>
      </c>
      <c r="S19" s="110" t="str">
        <f t="shared" si="2"/>
        <v/>
      </c>
      <c r="T19" s="110" t="str">
        <f>IF(OR(I19="東京都特別区",I19="横浜市",I19="川崎市",I19="相模原市",I19="千葉市",I19="さいたま市",I19="名古屋市",I19="京都市",I19="大阪市",I19="堺市",I19="神戸市",I19="広島市",I19="福岡市"),IF(S19=1,MIN(O19,VLOOKUP(IF(ISNA(VLOOKUP(報告書!$N$18,#REF!,2,FALSE)),"",VLOOKUP(報告書!$N$18,#REF!,2,FALSE)),#REF!,3,FALSE)),""),IF(S19=1,MIN(O19,VLOOKUP(IF(ISNA(VLOOKUP(報告書!$N$18,#REF!,2,FALSE)),"",VLOOKUP(報告書!$N$18,#REF!,2,FALSE)),#REF!,4,FALSE)),""))</f>
        <v/>
      </c>
      <c r="U19" s="126">
        <f t="shared" si="1"/>
        <v>0</v>
      </c>
    </row>
    <row r="20" spans="1:21" ht="30" customHeight="1" thickBot="1">
      <c r="A20" s="173" t="s">
        <v>87</v>
      </c>
      <c r="B20" s="174"/>
      <c r="C20" s="174"/>
      <c r="D20" s="174"/>
      <c r="E20" s="174"/>
      <c r="F20" s="174"/>
      <c r="G20" s="174"/>
      <c r="H20" s="175"/>
      <c r="I20" s="116"/>
      <c r="J20" s="117">
        <f>TRUNC(SUM(J8:J19),-0.1)</f>
        <v>0</v>
      </c>
      <c r="K20" s="118"/>
      <c r="L20" s="119">
        <f t="shared" ref="L20:U20" si="5">SUM(L8:L19)</f>
        <v>0</v>
      </c>
      <c r="M20" s="120">
        <f t="shared" si="5"/>
        <v>0</v>
      </c>
      <c r="N20" s="120">
        <f t="shared" si="5"/>
        <v>0</v>
      </c>
      <c r="O20" s="120">
        <f t="shared" si="5"/>
        <v>0</v>
      </c>
      <c r="P20" s="121">
        <f t="shared" si="5"/>
        <v>0</v>
      </c>
      <c r="Q20" s="119">
        <f t="shared" si="5"/>
        <v>0</v>
      </c>
      <c r="R20" s="120">
        <f t="shared" si="5"/>
        <v>0</v>
      </c>
      <c r="S20" s="121">
        <f t="shared" si="5"/>
        <v>0</v>
      </c>
      <c r="T20" s="120">
        <f t="shared" si="5"/>
        <v>0</v>
      </c>
      <c r="U20" s="122">
        <f t="shared" si="5"/>
        <v>0</v>
      </c>
    </row>
    <row r="21" spans="1:21" ht="16.5" thickBot="1">
      <c r="A21" s="180" t="s">
        <v>88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70"/>
      <c r="M21" s="70"/>
      <c r="N21" s="70"/>
      <c r="O21" s="70"/>
      <c r="P21" s="70"/>
      <c r="Q21" s="70"/>
      <c r="R21" s="70"/>
      <c r="S21" s="70"/>
      <c r="T21" s="70"/>
      <c r="U21" s="70"/>
    </row>
    <row r="22" spans="1:21" ht="30" customHeight="1" thickBot="1">
      <c r="A22" s="8"/>
      <c r="B22" s="8"/>
      <c r="C22" s="36"/>
      <c r="D22" s="8"/>
      <c r="E22" s="8"/>
      <c r="F22" s="8"/>
      <c r="G22" s="8"/>
      <c r="H22" s="8"/>
      <c r="I22" s="8"/>
      <c r="J22" s="36"/>
      <c r="K22" s="36"/>
      <c r="L22" s="181" t="s">
        <v>45</v>
      </c>
      <c r="M22" s="182"/>
      <c r="N22" s="182"/>
      <c r="O22" s="182"/>
      <c r="P22" s="115">
        <f>SUM(O4,M20,O20,P20)</f>
        <v>0</v>
      </c>
      <c r="Q22" s="181" t="s">
        <v>89</v>
      </c>
      <c r="R22" s="182"/>
      <c r="S22" s="182"/>
      <c r="T22" s="182"/>
      <c r="U22" s="115">
        <f>SUM(T4,R20,T20,U20)</f>
        <v>0</v>
      </c>
    </row>
    <row r="23" spans="1:21" ht="30" customHeight="1" thickBot="1">
      <c r="A23" s="8"/>
      <c r="B23" s="8"/>
      <c r="C23" s="36"/>
      <c r="D23" s="8"/>
      <c r="E23" s="8"/>
      <c r="F23" s="8"/>
      <c r="G23" s="8"/>
      <c r="H23" s="8"/>
      <c r="I23" s="8"/>
      <c r="J23" s="36"/>
      <c r="K23" s="36"/>
      <c r="L23" s="71"/>
      <c r="M23" s="71"/>
      <c r="N23" s="71"/>
      <c r="O23" s="71"/>
      <c r="P23" s="71"/>
      <c r="Q23" s="181" t="s">
        <v>90</v>
      </c>
      <c r="R23" s="182"/>
      <c r="S23" s="182"/>
      <c r="T23" s="182"/>
      <c r="U23" s="115">
        <f>IF(P22-U22&lt;0,"-",P22-U22)</f>
        <v>0</v>
      </c>
    </row>
    <row r="24" spans="1:21" ht="16.5" thickBot="1">
      <c r="A24" s="8"/>
      <c r="B24" s="8"/>
      <c r="C24" s="36"/>
      <c r="D24" s="8"/>
      <c r="E24" s="8"/>
      <c r="F24" s="8"/>
      <c r="G24" s="8"/>
      <c r="H24" s="8"/>
      <c r="I24" s="8"/>
      <c r="J24" s="36"/>
      <c r="K24" s="36"/>
      <c r="L24" s="71"/>
      <c r="M24" s="71"/>
      <c r="N24" s="71"/>
      <c r="O24" s="71"/>
      <c r="P24" s="71"/>
      <c r="Q24" s="35"/>
      <c r="R24" s="35"/>
      <c r="S24" s="35"/>
      <c r="T24" s="35"/>
      <c r="U24" s="72"/>
    </row>
    <row r="25" spans="1:21" ht="30" customHeight="1">
      <c r="A25" s="183" t="s">
        <v>91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5"/>
      <c r="L25" s="183" t="s">
        <v>92</v>
      </c>
      <c r="M25" s="184"/>
      <c r="N25" s="184"/>
      <c r="O25" s="184"/>
      <c r="P25" s="184"/>
      <c r="Q25" s="184"/>
      <c r="R25" s="184"/>
      <c r="S25" s="184"/>
      <c r="T25" s="184"/>
      <c r="U25" s="185"/>
    </row>
    <row r="26" spans="1:21" ht="30" customHeight="1">
      <c r="A26" s="198"/>
      <c r="B26" s="199"/>
      <c r="C26" s="199"/>
      <c r="D26" s="199"/>
      <c r="E26" s="199"/>
      <c r="F26" s="199"/>
      <c r="G26" s="199"/>
      <c r="H26" s="199"/>
      <c r="I26" s="199"/>
      <c r="J26" s="199"/>
      <c r="K26" s="200"/>
      <c r="L26" s="198"/>
      <c r="M26" s="199"/>
      <c r="N26" s="199"/>
      <c r="O26" s="199"/>
      <c r="P26" s="199"/>
      <c r="Q26" s="199"/>
      <c r="R26" s="199"/>
      <c r="S26" s="199"/>
      <c r="T26" s="199"/>
      <c r="U26" s="200"/>
    </row>
    <row r="27" spans="1:21" ht="30" customHeight="1">
      <c r="A27" s="198"/>
      <c r="B27" s="199"/>
      <c r="C27" s="199"/>
      <c r="D27" s="199"/>
      <c r="E27" s="199"/>
      <c r="F27" s="199"/>
      <c r="G27" s="199"/>
      <c r="H27" s="199"/>
      <c r="I27" s="199"/>
      <c r="J27" s="199"/>
      <c r="K27" s="200"/>
      <c r="L27" s="198"/>
      <c r="M27" s="199"/>
      <c r="N27" s="199"/>
      <c r="O27" s="199"/>
      <c r="P27" s="199"/>
      <c r="Q27" s="199"/>
      <c r="R27" s="199"/>
      <c r="S27" s="199"/>
      <c r="T27" s="199"/>
      <c r="U27" s="200"/>
    </row>
    <row r="28" spans="1:21" ht="30" customHeight="1">
      <c r="A28" s="198"/>
      <c r="B28" s="199"/>
      <c r="C28" s="199"/>
      <c r="D28" s="199"/>
      <c r="E28" s="199"/>
      <c r="F28" s="199"/>
      <c r="G28" s="199"/>
      <c r="H28" s="199"/>
      <c r="I28" s="199"/>
      <c r="J28" s="199"/>
      <c r="K28" s="200"/>
      <c r="L28" s="198"/>
      <c r="M28" s="199"/>
      <c r="N28" s="199"/>
      <c r="O28" s="199"/>
      <c r="P28" s="199"/>
      <c r="Q28" s="199"/>
      <c r="R28" s="199"/>
      <c r="S28" s="199"/>
      <c r="T28" s="199"/>
      <c r="U28" s="200"/>
    </row>
    <row r="29" spans="1:21" ht="30" customHeight="1">
      <c r="A29" s="198"/>
      <c r="B29" s="199"/>
      <c r="C29" s="199"/>
      <c r="D29" s="199"/>
      <c r="E29" s="199"/>
      <c r="F29" s="199"/>
      <c r="G29" s="199"/>
      <c r="H29" s="199"/>
      <c r="I29" s="199"/>
      <c r="J29" s="199"/>
      <c r="K29" s="200"/>
      <c r="L29" s="198"/>
      <c r="M29" s="199"/>
      <c r="N29" s="199"/>
      <c r="O29" s="199"/>
      <c r="P29" s="199"/>
      <c r="Q29" s="199"/>
      <c r="R29" s="199"/>
      <c r="S29" s="199"/>
      <c r="T29" s="199"/>
      <c r="U29" s="200"/>
    </row>
    <row r="30" spans="1:21" ht="30" customHeight="1">
      <c r="A30" s="198"/>
      <c r="B30" s="199"/>
      <c r="C30" s="199"/>
      <c r="D30" s="199"/>
      <c r="E30" s="199"/>
      <c r="F30" s="199"/>
      <c r="G30" s="199"/>
      <c r="H30" s="199"/>
      <c r="I30" s="199"/>
      <c r="J30" s="199"/>
      <c r="K30" s="200"/>
      <c r="L30" s="198"/>
      <c r="M30" s="199"/>
      <c r="N30" s="199"/>
      <c r="O30" s="199"/>
      <c r="P30" s="199"/>
      <c r="Q30" s="199"/>
      <c r="R30" s="199"/>
      <c r="S30" s="199"/>
      <c r="T30" s="199"/>
      <c r="U30" s="200"/>
    </row>
    <row r="31" spans="1:21" ht="30" customHeight="1">
      <c r="A31" s="198"/>
      <c r="B31" s="199"/>
      <c r="C31" s="199"/>
      <c r="D31" s="199"/>
      <c r="E31" s="199"/>
      <c r="F31" s="199"/>
      <c r="G31" s="199"/>
      <c r="H31" s="199"/>
      <c r="I31" s="199"/>
      <c r="J31" s="199"/>
      <c r="K31" s="200"/>
      <c r="L31" s="198"/>
      <c r="M31" s="199"/>
      <c r="N31" s="199"/>
      <c r="O31" s="199"/>
      <c r="P31" s="199"/>
      <c r="Q31" s="199"/>
      <c r="R31" s="199"/>
      <c r="S31" s="199"/>
      <c r="T31" s="199"/>
      <c r="U31" s="200"/>
    </row>
    <row r="32" spans="1:21" ht="30" customHeight="1">
      <c r="A32" s="198"/>
      <c r="B32" s="199"/>
      <c r="C32" s="199"/>
      <c r="D32" s="199"/>
      <c r="E32" s="199"/>
      <c r="F32" s="199"/>
      <c r="G32" s="199"/>
      <c r="H32" s="199"/>
      <c r="I32" s="199"/>
      <c r="J32" s="199"/>
      <c r="K32" s="200"/>
      <c r="L32" s="198"/>
      <c r="M32" s="199"/>
      <c r="N32" s="199"/>
      <c r="O32" s="199"/>
      <c r="P32" s="199"/>
      <c r="Q32" s="199"/>
      <c r="R32" s="199"/>
      <c r="S32" s="199"/>
      <c r="T32" s="199"/>
      <c r="U32" s="200"/>
    </row>
    <row r="33" spans="1:21" ht="30" customHeight="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00"/>
      <c r="L33" s="198"/>
      <c r="M33" s="199"/>
      <c r="N33" s="199"/>
      <c r="O33" s="199"/>
      <c r="P33" s="199"/>
      <c r="Q33" s="199"/>
      <c r="R33" s="199"/>
      <c r="S33" s="199"/>
      <c r="T33" s="199"/>
      <c r="U33" s="200"/>
    </row>
    <row r="34" spans="1:21" ht="30" customHeight="1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00"/>
      <c r="L34" s="198"/>
      <c r="M34" s="199"/>
      <c r="N34" s="199"/>
      <c r="O34" s="199"/>
      <c r="P34" s="199"/>
      <c r="Q34" s="199"/>
      <c r="R34" s="199"/>
      <c r="S34" s="199"/>
      <c r="T34" s="199"/>
      <c r="U34" s="200"/>
    </row>
    <row r="35" spans="1:21" ht="30" customHeight="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00"/>
      <c r="L35" s="198"/>
      <c r="M35" s="199"/>
      <c r="N35" s="199"/>
      <c r="O35" s="199"/>
      <c r="P35" s="199"/>
      <c r="Q35" s="199"/>
      <c r="R35" s="199"/>
      <c r="S35" s="199"/>
      <c r="T35" s="199"/>
      <c r="U35" s="200"/>
    </row>
    <row r="36" spans="1:21" ht="30" customHeight="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00"/>
      <c r="L36" s="198"/>
      <c r="M36" s="199"/>
      <c r="N36" s="199"/>
      <c r="O36" s="199"/>
      <c r="P36" s="199"/>
      <c r="Q36" s="199"/>
      <c r="R36" s="199"/>
      <c r="S36" s="199"/>
      <c r="T36" s="199"/>
      <c r="U36" s="200"/>
    </row>
    <row r="37" spans="1:21" ht="30" customHeight="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00"/>
      <c r="L37" s="198"/>
      <c r="M37" s="199"/>
      <c r="N37" s="199"/>
      <c r="O37" s="199"/>
      <c r="P37" s="199"/>
      <c r="Q37" s="199"/>
      <c r="R37" s="199"/>
      <c r="S37" s="199"/>
      <c r="T37" s="199"/>
      <c r="U37" s="200"/>
    </row>
    <row r="38" spans="1:21" ht="30" customHeight="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  <c r="L38" s="198"/>
      <c r="M38" s="199"/>
      <c r="N38" s="199"/>
      <c r="O38" s="199"/>
      <c r="P38" s="199"/>
      <c r="Q38" s="199"/>
      <c r="R38" s="199"/>
      <c r="S38" s="199"/>
      <c r="T38" s="199"/>
      <c r="U38" s="200"/>
    </row>
    <row r="39" spans="1:21" ht="30" customHeight="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  <c r="L39" s="198"/>
      <c r="M39" s="199"/>
      <c r="N39" s="199"/>
      <c r="O39" s="199"/>
      <c r="P39" s="199"/>
      <c r="Q39" s="199"/>
      <c r="R39" s="199"/>
      <c r="S39" s="199"/>
      <c r="T39" s="199"/>
      <c r="U39" s="200"/>
    </row>
    <row r="40" spans="1:21" ht="30" customHeight="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  <c r="L40" s="198"/>
      <c r="M40" s="199"/>
      <c r="N40" s="199"/>
      <c r="O40" s="199"/>
      <c r="P40" s="199"/>
      <c r="Q40" s="199"/>
      <c r="R40" s="199"/>
      <c r="S40" s="199"/>
      <c r="T40" s="199"/>
      <c r="U40" s="200"/>
    </row>
    <row r="41" spans="1:21" ht="30" customHeight="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  <c r="L41" s="198"/>
      <c r="M41" s="199"/>
      <c r="N41" s="199"/>
      <c r="O41" s="199"/>
      <c r="P41" s="199"/>
      <c r="Q41" s="199"/>
      <c r="R41" s="199"/>
      <c r="S41" s="199"/>
      <c r="T41" s="199"/>
      <c r="U41" s="200"/>
    </row>
    <row r="42" spans="1:21" ht="30" customHeight="1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  <c r="L42" s="198"/>
      <c r="M42" s="199"/>
      <c r="N42" s="199"/>
      <c r="O42" s="199"/>
      <c r="P42" s="199"/>
      <c r="Q42" s="199"/>
      <c r="R42" s="199"/>
      <c r="S42" s="199"/>
      <c r="T42" s="199"/>
      <c r="U42" s="200"/>
    </row>
    <row r="43" spans="1:21" ht="30" customHeight="1">
      <c r="A43" s="198"/>
      <c r="B43" s="199"/>
      <c r="C43" s="199"/>
      <c r="D43" s="199"/>
      <c r="E43" s="199"/>
      <c r="F43" s="199"/>
      <c r="G43" s="199"/>
      <c r="H43" s="199"/>
      <c r="I43" s="199"/>
      <c r="J43" s="199"/>
      <c r="K43" s="200"/>
      <c r="L43" s="198"/>
      <c r="M43" s="199"/>
      <c r="N43" s="199"/>
      <c r="O43" s="199"/>
      <c r="P43" s="199"/>
      <c r="Q43" s="199"/>
      <c r="R43" s="199"/>
      <c r="S43" s="199"/>
      <c r="T43" s="199"/>
      <c r="U43" s="200"/>
    </row>
    <row r="44" spans="1:21" ht="30" customHeight="1">
      <c r="A44" s="198"/>
      <c r="B44" s="199"/>
      <c r="C44" s="199"/>
      <c r="D44" s="199"/>
      <c r="E44" s="199"/>
      <c r="F44" s="199"/>
      <c r="G44" s="199"/>
      <c r="H44" s="199"/>
      <c r="I44" s="199"/>
      <c r="J44" s="199"/>
      <c r="K44" s="200"/>
      <c r="L44" s="198"/>
      <c r="M44" s="199"/>
      <c r="N44" s="199"/>
      <c r="O44" s="199"/>
      <c r="P44" s="199"/>
      <c r="Q44" s="199"/>
      <c r="R44" s="199"/>
      <c r="S44" s="199"/>
      <c r="T44" s="199"/>
      <c r="U44" s="200"/>
    </row>
    <row r="45" spans="1:21" ht="30" customHeight="1" thickBot="1">
      <c r="A45" s="201"/>
      <c r="B45" s="202"/>
      <c r="C45" s="202"/>
      <c r="D45" s="202"/>
      <c r="E45" s="202"/>
      <c r="F45" s="202"/>
      <c r="G45" s="202"/>
      <c r="H45" s="202"/>
      <c r="I45" s="202"/>
      <c r="J45" s="202"/>
      <c r="K45" s="203"/>
      <c r="L45" s="201"/>
      <c r="M45" s="202"/>
      <c r="N45" s="202"/>
      <c r="O45" s="202"/>
      <c r="P45" s="202"/>
      <c r="Q45" s="202"/>
      <c r="R45" s="202"/>
      <c r="S45" s="202"/>
      <c r="T45" s="202"/>
      <c r="U45" s="203"/>
    </row>
    <row r="46" spans="1:21" ht="30" customHeight="1">
      <c r="A46" s="204" t="s">
        <v>93</v>
      </c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</row>
  </sheetData>
  <sheetProtection sheet="1"/>
  <protectedRanges>
    <protectedRange sqref="A8:B19 D8:M19 O8:P19 L26:U45 A26:K45" name="範囲1"/>
  </protectedRanges>
  <mergeCells count="24">
    <mergeCell ref="A26:K45"/>
    <mergeCell ref="L26:U45"/>
    <mergeCell ref="A46:U46"/>
    <mergeCell ref="A21:K21"/>
    <mergeCell ref="L22:O22"/>
    <mergeCell ref="Q22:T22"/>
    <mergeCell ref="Q23:T23"/>
    <mergeCell ref="A25:K25"/>
    <mergeCell ref="L25:U25"/>
    <mergeCell ref="A1:AI1"/>
    <mergeCell ref="A20:H20"/>
    <mergeCell ref="A2:U2"/>
    <mergeCell ref="L3:P3"/>
    <mergeCell ref="Q3:U3"/>
    <mergeCell ref="B4:D4"/>
    <mergeCell ref="L4:N4"/>
    <mergeCell ref="O4:P4"/>
    <mergeCell ref="Q4:S4"/>
    <mergeCell ref="T4:U4"/>
    <mergeCell ref="B5:D5"/>
    <mergeCell ref="L5:M5"/>
    <mergeCell ref="N5:O5"/>
    <mergeCell ref="Q5:R5"/>
    <mergeCell ref="S5:T5"/>
  </mergeCells>
  <phoneticPr fontId="5"/>
  <conditionalFormatting sqref="A8:B19 O8:P19">
    <cfRule type="containsBlanks" dxfId="1" priority="3">
      <formula>LEN(TRIM(A8))=0</formula>
    </cfRule>
  </conditionalFormatting>
  <conditionalFormatting sqref="D8:M19">
    <cfRule type="containsBlanks" dxfId="0" priority="1">
      <formula>LEN(TRIM(D8))=0</formula>
    </cfRule>
  </conditionalFormatting>
  <dataValidations count="2">
    <dataValidation type="list" allowBlank="1" showInputMessage="1" showErrorMessage="1" sqref="K8:K19" xr:uid="{00000000-0002-0000-0500-000000000000}">
      <formula1>"有,無"</formula1>
    </dataValidation>
    <dataValidation type="list" allowBlank="1" showInputMessage="1" showErrorMessage="1" sqref="I8:I19" xr:uid="{00000000-0002-0000-0500-000001000000}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21CAA-AE64-492B-B128-B88F82AF168B}">
  <sheetPr>
    <tabColor rgb="FFFFFF00"/>
  </sheetPr>
  <dimension ref="A1:AI42"/>
  <sheetViews>
    <sheetView view="pageBreakPreview" zoomScale="79" zoomScaleNormal="100" workbookViewId="0">
      <selection sqref="A1:AI1"/>
    </sheetView>
  </sheetViews>
  <sheetFormatPr defaultColWidth="2.375" defaultRowHeight="18.75"/>
  <cols>
    <col min="1" max="16384" width="2.375" style="127"/>
  </cols>
  <sheetData>
    <row r="1" spans="1:35" ht="15" customHeight="1">
      <c r="A1" s="210" t="s">
        <v>96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</row>
    <row r="2" spans="1:35" ht="15" customHeight="1">
      <c r="A2" s="211" t="s">
        <v>97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</row>
    <row r="6" spans="1:35" ht="16.5" customHeight="1">
      <c r="A6" s="212" t="s">
        <v>98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</row>
    <row r="7" spans="1:35" ht="16.5" customHeight="1">
      <c r="A7" s="21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</row>
    <row r="8" spans="1:35" ht="16.5" customHeight="1">
      <c r="A8" s="212"/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</row>
    <row r="10" spans="1:35" ht="15" customHeight="1">
      <c r="T10" s="213" t="s">
        <v>99</v>
      </c>
      <c r="U10" s="213"/>
      <c r="V10" s="213"/>
    </row>
    <row r="11" spans="1:35" ht="15" customHeight="1">
      <c r="R11" s="128"/>
      <c r="S11" s="128"/>
      <c r="T11" s="128"/>
      <c r="U11" s="206" t="str">
        <f>IF(報告書!U5="","",報告書!U5)</f>
        <v/>
      </c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</row>
    <row r="12" spans="1:35" ht="15" customHeight="1">
      <c r="R12" s="128"/>
      <c r="S12" s="128"/>
      <c r="T12" s="128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</row>
    <row r="13" spans="1:35" ht="15" customHeight="1">
      <c r="R13" s="128"/>
      <c r="S13" s="128"/>
      <c r="T13" s="128"/>
      <c r="U13" s="206" t="str">
        <f>IF(報告書!U7="","",報告書!U7)</f>
        <v/>
      </c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</row>
    <row r="17" spans="2:34" ht="15" customHeight="1">
      <c r="B17" s="207" t="s">
        <v>100</v>
      </c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</row>
    <row r="18" spans="2:34" ht="15" customHeight="1">
      <c r="B18" s="207"/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</row>
    <row r="19" spans="2:34" ht="15" customHeight="1"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</row>
    <row r="20" spans="2:34" ht="15" customHeight="1"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</row>
    <row r="21" spans="2:34" ht="15" customHeight="1"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</row>
    <row r="22" spans="2:34" ht="15" customHeight="1"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</row>
    <row r="23" spans="2:34" ht="15" customHeight="1"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</row>
    <row r="39" spans="1:35" ht="30.75" customHeight="1">
      <c r="A39" s="208" t="s">
        <v>101</v>
      </c>
      <c r="B39" s="208"/>
      <c r="C39" s="208"/>
      <c r="D39" s="209" t="s">
        <v>102</v>
      </c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/>
    </row>
    <row r="40" spans="1:35" ht="13.5" customHeight="1">
      <c r="A40" s="208" t="s">
        <v>103</v>
      </c>
      <c r="B40" s="208"/>
      <c r="C40" s="208"/>
      <c r="D40" s="209" t="s">
        <v>104</v>
      </c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</row>
    <row r="41" spans="1:35" ht="15" customHeight="1">
      <c r="A41" s="129"/>
      <c r="B41" s="129"/>
      <c r="C41" s="12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09"/>
      <c r="AB41" s="209"/>
      <c r="AC41" s="209"/>
      <c r="AD41" s="209"/>
      <c r="AE41" s="209"/>
      <c r="AF41" s="209"/>
      <c r="AG41" s="209"/>
      <c r="AH41" s="209"/>
      <c r="AI41" s="209"/>
    </row>
    <row r="42" spans="1:35" ht="15" customHeight="1">
      <c r="A42" s="130"/>
    </row>
  </sheetData>
  <sheetProtection sheet="1" objects="1" scenarios="1"/>
  <protectedRanges>
    <protectedRange sqref="B17:AH23" name="範囲2"/>
  </protectedRanges>
  <mergeCells count="11">
    <mergeCell ref="A1:AI1"/>
    <mergeCell ref="A2:AI2"/>
    <mergeCell ref="A6:AI8"/>
    <mergeCell ref="T10:V10"/>
    <mergeCell ref="U11:AH12"/>
    <mergeCell ref="U13:AH13"/>
    <mergeCell ref="B17:AH23"/>
    <mergeCell ref="A39:C39"/>
    <mergeCell ref="D39:AI39"/>
    <mergeCell ref="A40:C40"/>
    <mergeCell ref="D40:AI41"/>
  </mergeCells>
  <phoneticPr fontId="5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CA4A5-DF6F-4A1F-A3F5-901AAFB7E51B}">
  <sheetPr>
    <tabColor theme="0" tint="-0.499984740745262"/>
    <pageSetUpPr fitToPage="1"/>
  </sheetPr>
  <dimension ref="A1:N25"/>
  <sheetViews>
    <sheetView view="pageBreakPreview" zoomScaleSheetLayoutView="100" workbookViewId="0">
      <selection activeCell="L10" sqref="L10"/>
    </sheetView>
  </sheetViews>
  <sheetFormatPr defaultColWidth="9" defaultRowHeight="18.75"/>
  <cols>
    <col min="1" max="1" width="9" style="16" bestFit="1" customWidth="1"/>
    <col min="2" max="2" width="25.375" style="16" bestFit="1" customWidth="1"/>
    <col min="3" max="3" width="5.25" style="83" bestFit="1" customWidth="1"/>
    <col min="4" max="4" width="7.375" style="16" bestFit="1" customWidth="1"/>
    <col min="5" max="6" width="7.125" style="16" bestFit="1" customWidth="1"/>
    <col min="7" max="9" width="6" style="16" bestFit="1" customWidth="1"/>
    <col min="10" max="10" width="13" style="16" bestFit="1" customWidth="1"/>
    <col min="11" max="16384" width="9" style="16"/>
  </cols>
  <sheetData>
    <row r="1" spans="1:14">
      <c r="A1" s="214" t="s">
        <v>105</v>
      </c>
      <c r="B1" s="214" t="s">
        <v>106</v>
      </c>
      <c r="C1" s="214" t="s">
        <v>107</v>
      </c>
      <c r="D1" s="214" t="s">
        <v>108</v>
      </c>
      <c r="E1" s="217" t="s">
        <v>109</v>
      </c>
      <c r="F1" s="217"/>
      <c r="G1" s="217" t="s">
        <v>110</v>
      </c>
      <c r="H1" s="217"/>
      <c r="I1" s="217"/>
      <c r="J1" s="132" t="s">
        <v>111</v>
      </c>
    </row>
    <row r="2" spans="1:14">
      <c r="A2" s="214"/>
      <c r="B2" s="214"/>
      <c r="C2" s="214"/>
      <c r="D2" s="214"/>
      <c r="E2" s="132" t="s">
        <v>111</v>
      </c>
      <c r="F2" s="132" t="s">
        <v>112</v>
      </c>
      <c r="G2" s="132" t="s">
        <v>87</v>
      </c>
      <c r="H2" s="132" t="s">
        <v>79</v>
      </c>
      <c r="I2" s="132" t="s">
        <v>113</v>
      </c>
      <c r="J2" s="132" t="s">
        <v>114</v>
      </c>
    </row>
    <row r="3" spans="1:14">
      <c r="A3" s="214" t="s">
        <v>115</v>
      </c>
      <c r="B3" s="76" t="s">
        <v>116</v>
      </c>
      <c r="C3" s="132" t="s">
        <v>117</v>
      </c>
      <c r="D3" s="77">
        <v>7900</v>
      </c>
      <c r="E3" s="77">
        <v>14800</v>
      </c>
      <c r="F3" s="77">
        <v>13300</v>
      </c>
      <c r="G3" s="77">
        <f t="shared" ref="G3:G25" si="0">H3+I3</f>
        <v>3000</v>
      </c>
      <c r="H3" s="77">
        <v>2000</v>
      </c>
      <c r="I3" s="77">
        <v>1000</v>
      </c>
      <c r="J3" s="132" t="s">
        <v>118</v>
      </c>
      <c r="K3" s="78"/>
      <c r="L3" s="79"/>
      <c r="M3" s="80"/>
      <c r="N3" s="79"/>
    </row>
    <row r="4" spans="1:14">
      <c r="A4" s="214"/>
      <c r="B4" s="76" t="s">
        <v>119</v>
      </c>
      <c r="C4" s="132" t="s">
        <v>120</v>
      </c>
      <c r="D4" s="77">
        <v>9800</v>
      </c>
      <c r="E4" s="77">
        <v>14800</v>
      </c>
      <c r="F4" s="77">
        <v>13300</v>
      </c>
      <c r="G4" s="77">
        <f t="shared" si="0"/>
        <v>3000</v>
      </c>
      <c r="H4" s="77">
        <v>2000</v>
      </c>
      <c r="I4" s="77">
        <v>1000</v>
      </c>
      <c r="J4" s="132" t="s">
        <v>121</v>
      </c>
      <c r="K4" s="78"/>
      <c r="L4" s="79"/>
      <c r="M4" s="80"/>
      <c r="N4" s="79"/>
    </row>
    <row r="5" spans="1:14">
      <c r="A5" s="214"/>
      <c r="B5" s="76" t="s">
        <v>122</v>
      </c>
      <c r="C5" s="132" t="s">
        <v>123</v>
      </c>
      <c r="D5" s="77">
        <v>8800</v>
      </c>
      <c r="E5" s="77">
        <v>14800</v>
      </c>
      <c r="F5" s="77">
        <v>13300</v>
      </c>
      <c r="G5" s="77">
        <f t="shared" si="0"/>
        <v>3000</v>
      </c>
      <c r="H5" s="77">
        <v>2000</v>
      </c>
      <c r="I5" s="77">
        <v>1000</v>
      </c>
      <c r="J5" s="132" t="s">
        <v>124</v>
      </c>
      <c r="K5" s="78"/>
      <c r="L5" s="79"/>
      <c r="M5" s="80"/>
      <c r="N5" s="79"/>
    </row>
    <row r="6" spans="1:14">
      <c r="A6" s="214"/>
      <c r="B6" s="76" t="s">
        <v>125</v>
      </c>
      <c r="C6" s="132" t="s">
        <v>126</v>
      </c>
      <c r="D6" s="77">
        <v>11400</v>
      </c>
      <c r="E6" s="77">
        <v>14800</v>
      </c>
      <c r="F6" s="77">
        <v>13300</v>
      </c>
      <c r="G6" s="77">
        <f t="shared" si="0"/>
        <v>3000</v>
      </c>
      <c r="H6" s="77">
        <v>2000</v>
      </c>
      <c r="I6" s="77">
        <v>1000</v>
      </c>
      <c r="J6" s="132" t="s">
        <v>127</v>
      </c>
      <c r="K6" s="78"/>
      <c r="L6" s="79"/>
      <c r="M6" s="80"/>
      <c r="N6" s="79"/>
    </row>
    <row r="7" spans="1:14">
      <c r="A7" s="214"/>
      <c r="B7" s="76" t="s">
        <v>128</v>
      </c>
      <c r="C7" s="132" t="s">
        <v>120</v>
      </c>
      <c r="D7" s="77">
        <v>9800</v>
      </c>
      <c r="E7" s="77">
        <v>14800</v>
      </c>
      <c r="F7" s="77">
        <v>13300</v>
      </c>
      <c r="G7" s="77">
        <f t="shared" si="0"/>
        <v>3000</v>
      </c>
      <c r="H7" s="77">
        <v>2000</v>
      </c>
      <c r="I7" s="77">
        <v>1000</v>
      </c>
      <c r="J7" s="132" t="s">
        <v>129</v>
      </c>
      <c r="K7" s="78"/>
      <c r="L7" s="79"/>
      <c r="M7" s="80"/>
      <c r="N7" s="79"/>
    </row>
    <row r="8" spans="1:14">
      <c r="A8" s="214"/>
      <c r="B8" s="76" t="s">
        <v>130</v>
      </c>
      <c r="C8" s="132" t="s">
        <v>123</v>
      </c>
      <c r="D8" s="77">
        <v>8800</v>
      </c>
      <c r="E8" s="77">
        <v>14800</v>
      </c>
      <c r="F8" s="77">
        <v>13300</v>
      </c>
      <c r="G8" s="77">
        <f t="shared" si="0"/>
        <v>3000</v>
      </c>
      <c r="H8" s="77">
        <v>2000</v>
      </c>
      <c r="I8" s="77">
        <v>1000</v>
      </c>
      <c r="J8" s="132" t="s">
        <v>131</v>
      </c>
      <c r="K8" s="78"/>
      <c r="L8" s="79"/>
      <c r="M8" s="80"/>
      <c r="N8" s="79"/>
    </row>
    <row r="9" spans="1:14">
      <c r="A9" s="215" t="s">
        <v>132</v>
      </c>
      <c r="B9" s="81" t="s">
        <v>133</v>
      </c>
      <c r="C9" s="133" t="s">
        <v>134</v>
      </c>
      <c r="D9" s="82">
        <v>6100</v>
      </c>
      <c r="E9" s="82">
        <v>13100</v>
      </c>
      <c r="F9" s="82">
        <v>11800</v>
      </c>
      <c r="G9" s="77">
        <f t="shared" si="0"/>
        <v>2600</v>
      </c>
      <c r="H9" s="82">
        <v>1700</v>
      </c>
      <c r="I9" s="82">
        <v>900</v>
      </c>
      <c r="J9" s="132" t="s">
        <v>135</v>
      </c>
      <c r="K9" s="78"/>
      <c r="L9" s="79"/>
      <c r="M9" s="80"/>
      <c r="N9" s="79"/>
    </row>
    <row r="10" spans="1:14">
      <c r="A10" s="215"/>
      <c r="B10" s="81" t="s">
        <v>136</v>
      </c>
      <c r="C10" s="133" t="s">
        <v>137</v>
      </c>
      <c r="D10" s="82">
        <v>7000</v>
      </c>
      <c r="E10" s="82">
        <v>13100</v>
      </c>
      <c r="F10" s="82">
        <v>11800</v>
      </c>
      <c r="G10" s="77">
        <f t="shared" si="0"/>
        <v>2600</v>
      </c>
      <c r="H10" s="82">
        <v>1700</v>
      </c>
      <c r="I10" s="82">
        <v>900</v>
      </c>
      <c r="J10" s="132" t="s">
        <v>138</v>
      </c>
      <c r="K10" s="78"/>
      <c r="L10" s="79"/>
      <c r="M10" s="80"/>
      <c r="N10" s="79"/>
    </row>
    <row r="11" spans="1:14">
      <c r="A11" s="215"/>
      <c r="B11" s="81" t="s">
        <v>139</v>
      </c>
      <c r="C11" s="133" t="s">
        <v>137</v>
      </c>
      <c r="D11" s="82">
        <v>7000</v>
      </c>
      <c r="E11" s="82">
        <v>13100</v>
      </c>
      <c r="F11" s="82">
        <v>11800</v>
      </c>
      <c r="G11" s="77">
        <f t="shared" si="0"/>
        <v>2600</v>
      </c>
      <c r="H11" s="82">
        <v>1700</v>
      </c>
      <c r="I11" s="82">
        <v>900</v>
      </c>
      <c r="J11" s="132" t="s">
        <v>140</v>
      </c>
      <c r="K11" s="78"/>
      <c r="L11" s="79"/>
      <c r="M11" s="80"/>
      <c r="N11" s="79"/>
    </row>
    <row r="12" spans="1:14">
      <c r="A12" s="215"/>
      <c r="B12" s="81" t="s">
        <v>141</v>
      </c>
      <c r="C12" s="133" t="s">
        <v>137</v>
      </c>
      <c r="D12" s="82">
        <v>7000</v>
      </c>
      <c r="E12" s="82">
        <v>13100</v>
      </c>
      <c r="F12" s="82">
        <v>11800</v>
      </c>
      <c r="G12" s="77">
        <f t="shared" si="0"/>
        <v>2600</v>
      </c>
      <c r="H12" s="82">
        <v>1700</v>
      </c>
      <c r="I12" s="82">
        <v>900</v>
      </c>
      <c r="J12" s="132" t="s">
        <v>142</v>
      </c>
      <c r="K12" s="78"/>
      <c r="L12" s="79"/>
      <c r="M12" s="80"/>
      <c r="N12" s="79"/>
    </row>
    <row r="13" spans="1:14">
      <c r="A13" s="215"/>
      <c r="B13" s="81" t="s">
        <v>143</v>
      </c>
      <c r="C13" s="133" t="s">
        <v>134</v>
      </c>
      <c r="D13" s="82">
        <v>6100</v>
      </c>
      <c r="E13" s="82">
        <v>13100</v>
      </c>
      <c r="F13" s="82">
        <v>11800</v>
      </c>
      <c r="G13" s="77">
        <f t="shared" si="0"/>
        <v>2600</v>
      </c>
      <c r="H13" s="82">
        <v>1700</v>
      </c>
      <c r="I13" s="82">
        <v>900</v>
      </c>
      <c r="J13" s="132" t="s">
        <v>144</v>
      </c>
      <c r="K13" s="78"/>
      <c r="L13" s="79"/>
      <c r="M13" s="80"/>
      <c r="N13" s="79"/>
    </row>
    <row r="14" spans="1:14">
      <c r="A14" s="215"/>
      <c r="B14" s="81" t="s">
        <v>145</v>
      </c>
      <c r="C14" s="133" t="s">
        <v>137</v>
      </c>
      <c r="D14" s="82">
        <v>7000</v>
      </c>
      <c r="E14" s="82">
        <v>13100</v>
      </c>
      <c r="F14" s="82">
        <v>11800</v>
      </c>
      <c r="G14" s="77">
        <f t="shared" si="0"/>
        <v>2600</v>
      </c>
      <c r="H14" s="82">
        <v>1700</v>
      </c>
      <c r="I14" s="82">
        <v>900</v>
      </c>
      <c r="J14" s="132" t="s">
        <v>146</v>
      </c>
      <c r="K14" s="78"/>
      <c r="L14" s="79"/>
      <c r="M14" s="80"/>
      <c r="N14" s="79"/>
    </row>
    <row r="15" spans="1:14">
      <c r="A15" s="215"/>
      <c r="B15" s="81" t="s">
        <v>147</v>
      </c>
      <c r="C15" s="133" t="s">
        <v>134</v>
      </c>
      <c r="D15" s="82">
        <v>6100</v>
      </c>
      <c r="E15" s="82">
        <v>13100</v>
      </c>
      <c r="F15" s="82">
        <v>11800</v>
      </c>
      <c r="G15" s="77">
        <f t="shared" si="0"/>
        <v>2600</v>
      </c>
      <c r="H15" s="82">
        <v>1700</v>
      </c>
      <c r="I15" s="82">
        <v>900</v>
      </c>
      <c r="J15" s="84" t="s">
        <v>86</v>
      </c>
      <c r="K15" s="78"/>
      <c r="L15" s="79"/>
      <c r="M15" s="80"/>
      <c r="N15" s="79"/>
    </row>
    <row r="16" spans="1:14">
      <c r="A16" s="216" t="s">
        <v>148</v>
      </c>
      <c r="B16" s="76" t="s">
        <v>149</v>
      </c>
      <c r="C16" s="132" t="s">
        <v>150</v>
      </c>
      <c r="D16" s="77">
        <v>5200</v>
      </c>
      <c r="E16" s="77">
        <v>10900</v>
      </c>
      <c r="F16" s="77">
        <v>9800</v>
      </c>
      <c r="G16" s="77">
        <f t="shared" si="0"/>
        <v>2200</v>
      </c>
      <c r="H16" s="77">
        <v>1500</v>
      </c>
      <c r="I16" s="77">
        <v>700</v>
      </c>
      <c r="K16" s="78"/>
      <c r="L16" s="79"/>
      <c r="M16" s="80"/>
      <c r="N16" s="79"/>
    </row>
    <row r="17" spans="1:14">
      <c r="A17" s="214"/>
      <c r="B17" s="76" t="s">
        <v>151</v>
      </c>
      <c r="C17" s="132" t="s">
        <v>150</v>
      </c>
      <c r="D17" s="77">
        <v>5200</v>
      </c>
      <c r="E17" s="77">
        <v>10900</v>
      </c>
      <c r="F17" s="77">
        <v>9800</v>
      </c>
      <c r="G17" s="77">
        <f t="shared" si="0"/>
        <v>2200</v>
      </c>
      <c r="H17" s="77">
        <v>1500</v>
      </c>
      <c r="I17" s="77">
        <v>700</v>
      </c>
      <c r="K17" s="78"/>
      <c r="L17" s="79"/>
      <c r="M17" s="80"/>
      <c r="N17" s="79"/>
    </row>
    <row r="18" spans="1:14">
      <c r="A18" s="214"/>
      <c r="B18" s="76" t="s">
        <v>26</v>
      </c>
      <c r="C18" s="132" t="s">
        <v>150</v>
      </c>
      <c r="D18" s="77">
        <v>5200</v>
      </c>
      <c r="E18" s="77">
        <v>10900</v>
      </c>
      <c r="F18" s="77">
        <v>9800</v>
      </c>
      <c r="G18" s="77">
        <f t="shared" si="0"/>
        <v>2200</v>
      </c>
      <c r="H18" s="77">
        <v>1500</v>
      </c>
      <c r="I18" s="77">
        <v>700</v>
      </c>
      <c r="K18" s="78"/>
      <c r="L18" s="79"/>
      <c r="M18" s="80"/>
      <c r="N18" s="79"/>
    </row>
    <row r="19" spans="1:14">
      <c r="A19" s="214"/>
      <c r="B19" s="76" t="s">
        <v>152</v>
      </c>
      <c r="C19" s="132" t="s">
        <v>150</v>
      </c>
      <c r="D19" s="77">
        <v>5200</v>
      </c>
      <c r="E19" s="77">
        <v>10900</v>
      </c>
      <c r="F19" s="77">
        <v>9800</v>
      </c>
      <c r="G19" s="77">
        <f t="shared" si="0"/>
        <v>2200</v>
      </c>
      <c r="H19" s="77">
        <v>1500</v>
      </c>
      <c r="I19" s="77">
        <v>700</v>
      </c>
      <c r="K19" s="78"/>
      <c r="L19" s="79"/>
      <c r="M19" s="80"/>
      <c r="N19" s="79"/>
    </row>
    <row r="20" spans="1:14">
      <c r="A20" s="214"/>
      <c r="B20" s="76" t="s">
        <v>153</v>
      </c>
      <c r="C20" s="132" t="s">
        <v>154</v>
      </c>
      <c r="D20" s="77">
        <v>4600</v>
      </c>
      <c r="E20" s="77">
        <v>10900</v>
      </c>
      <c r="F20" s="77">
        <v>9800</v>
      </c>
      <c r="G20" s="77">
        <f t="shared" si="0"/>
        <v>2200</v>
      </c>
      <c r="H20" s="77">
        <v>1500</v>
      </c>
      <c r="I20" s="77">
        <v>700</v>
      </c>
      <c r="K20" s="78"/>
      <c r="L20" s="79"/>
      <c r="M20" s="80"/>
      <c r="N20" s="79"/>
    </row>
    <row r="21" spans="1:14">
      <c r="A21" s="214"/>
      <c r="B21" s="76" t="s">
        <v>155</v>
      </c>
      <c r="C21" s="132" t="s">
        <v>154</v>
      </c>
      <c r="D21" s="77">
        <v>4600</v>
      </c>
      <c r="E21" s="77">
        <v>10900</v>
      </c>
      <c r="F21" s="77">
        <v>9800</v>
      </c>
      <c r="G21" s="77">
        <f t="shared" si="0"/>
        <v>2200</v>
      </c>
      <c r="H21" s="77">
        <v>1500</v>
      </c>
      <c r="I21" s="77">
        <v>700</v>
      </c>
      <c r="K21" s="78"/>
      <c r="L21" s="79"/>
      <c r="M21" s="80"/>
      <c r="N21" s="79"/>
    </row>
    <row r="22" spans="1:14">
      <c r="A22" s="215" t="s">
        <v>156</v>
      </c>
      <c r="B22" s="81" t="s">
        <v>157</v>
      </c>
      <c r="C22" s="133" t="s">
        <v>158</v>
      </c>
      <c r="D22" s="82">
        <v>3600</v>
      </c>
      <c r="E22" s="82">
        <v>8700</v>
      </c>
      <c r="F22" s="82">
        <v>7800</v>
      </c>
      <c r="G22" s="77">
        <f t="shared" si="0"/>
        <v>1700</v>
      </c>
      <c r="H22" s="82">
        <v>1100</v>
      </c>
      <c r="I22" s="82">
        <v>600</v>
      </c>
      <c r="K22" s="78"/>
      <c r="L22" s="79"/>
      <c r="M22" s="80"/>
      <c r="N22" s="79"/>
    </row>
    <row r="23" spans="1:14">
      <c r="A23" s="215"/>
      <c r="B23" s="81" t="s">
        <v>159</v>
      </c>
      <c r="C23" s="133" t="s">
        <v>158</v>
      </c>
      <c r="D23" s="82">
        <v>3600</v>
      </c>
      <c r="E23" s="82">
        <v>8700</v>
      </c>
      <c r="F23" s="82">
        <v>7800</v>
      </c>
      <c r="G23" s="77">
        <f t="shared" si="0"/>
        <v>1700</v>
      </c>
      <c r="H23" s="82">
        <v>1100</v>
      </c>
      <c r="I23" s="82">
        <v>600</v>
      </c>
      <c r="K23" s="78"/>
      <c r="L23" s="79"/>
      <c r="M23" s="80"/>
      <c r="N23" s="79"/>
    </row>
    <row r="24" spans="1:14">
      <c r="A24" s="215"/>
      <c r="B24" s="81" t="s">
        <v>160</v>
      </c>
      <c r="C24" s="133" t="s">
        <v>161</v>
      </c>
      <c r="D24" s="82">
        <v>2600</v>
      </c>
      <c r="E24" s="82">
        <v>8700</v>
      </c>
      <c r="F24" s="82">
        <v>7800</v>
      </c>
      <c r="G24" s="77">
        <f t="shared" si="0"/>
        <v>1700</v>
      </c>
      <c r="H24" s="82">
        <v>1100</v>
      </c>
      <c r="I24" s="82">
        <v>600</v>
      </c>
      <c r="K24" s="78"/>
      <c r="L24" s="79"/>
      <c r="M24" s="80"/>
      <c r="N24" s="79"/>
    </row>
    <row r="25" spans="1:14">
      <c r="A25" s="215"/>
      <c r="B25" s="81" t="s">
        <v>162</v>
      </c>
      <c r="C25" s="133" t="s">
        <v>163</v>
      </c>
      <c r="D25" s="82">
        <v>1600</v>
      </c>
      <c r="E25" s="82">
        <v>8700</v>
      </c>
      <c r="F25" s="82">
        <v>7800</v>
      </c>
      <c r="G25" s="77">
        <f t="shared" si="0"/>
        <v>1700</v>
      </c>
      <c r="H25" s="82">
        <v>1100</v>
      </c>
      <c r="I25" s="82">
        <v>600</v>
      </c>
      <c r="K25" s="78"/>
      <c r="L25" s="79"/>
      <c r="M25" s="80"/>
      <c r="N25" s="79"/>
    </row>
  </sheetData>
  <sheetProtection sheet="1" selectLockedCells="1" selectUnlockedCells="1"/>
  <mergeCells count="10">
    <mergeCell ref="B1:B2"/>
    <mergeCell ref="C1:C2"/>
    <mergeCell ref="D1:D2"/>
    <mergeCell ref="E1:F1"/>
    <mergeCell ref="G1:I1"/>
    <mergeCell ref="A3:A8"/>
    <mergeCell ref="A9:A15"/>
    <mergeCell ref="A16:A21"/>
    <mergeCell ref="A22:A25"/>
    <mergeCell ref="A1:A2"/>
  </mergeCells>
  <phoneticPr fontId="5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car_op15</cp:lastModifiedBy>
  <cp:revision/>
  <dcterms:created xsi:type="dcterms:W3CDTF">2014-01-15T10:06:00Z</dcterms:created>
  <dcterms:modified xsi:type="dcterms:W3CDTF">2024-09-06T07:34:45Z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2021-01-15T08:34:41Z</vt:filetime>
  </property>
</Properties>
</file>