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16"/>
  <workbookPr/>
  <mc:AlternateContent xmlns:mc="http://schemas.openxmlformats.org/markup-compatibility/2006">
    <mc:Choice Requires="x15">
      <x15ac:absPath xmlns:x15ac="http://schemas.microsoft.com/office/spreadsheetml/2010/11/ac" url="C:\Users\user\Downloads\研修旅費\研修開催\"/>
    </mc:Choice>
  </mc:AlternateContent>
  <xr:revisionPtr revIDLastSave="8" documentId="13_ncr:1_{5CEFD6BD-5A87-4D7A-8CE6-8E9C88F51D40}" xr6:coauthVersionLast="47" xr6:coauthVersionMax="47" xr10:uidLastSave="{EE23E0F0-FD48-4BC8-8663-72A41AC97BA1}"/>
  <bookViews>
    <workbookView xWindow="0" yWindow="0" windowWidth="20490" windowHeight="6705" tabRatio="872" xr2:uid="{00000000-000D-0000-FFFF-FFFF00000000}"/>
  </bookViews>
  <sheets>
    <sheet name="＜見本＞報告書" sheetId="5" r:id="rId1"/>
    <sheet name="&lt;見本&gt;行程表及び諸謝金等積算書" sheetId="1" r:id="rId2"/>
    <sheet name="報告書" sheetId="14" r:id="rId3"/>
    <sheet name="A" sheetId="15" r:id="rId4"/>
    <sheet name="B" sheetId="18" r:id="rId5"/>
    <sheet name="C" sheetId="19" r:id="rId6"/>
    <sheet name="(参考)諸謝金・宿泊料" sheetId="4" r:id="rId7"/>
  </sheets>
  <definedNames>
    <definedName name="_xlnm.Print_Area" localSheetId="1">'&lt;見本&gt;行程表及び諸謝金等積算書'!$A$1:$AH$13</definedName>
    <definedName name="_xlnm.Print_Area" localSheetId="0">'＜見本＞報告書'!$A$1:$AI$44</definedName>
    <definedName name="_xlnm.Print_Area" localSheetId="3">A!$A$1:$AH$26</definedName>
    <definedName name="_xlnm.Print_Area" localSheetId="4">B!$A$1:$AH$26</definedName>
    <definedName name="_xlnm.Print_Area" localSheetId="5">'C'!$A$1:$AH$26</definedName>
    <definedName name="_xlnm.Print_Area" localSheetId="2">報告書!$A$1:$AI$44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O23" i="15" l="1"/>
  <c r="AD8" i="19"/>
  <c r="T8" i="1"/>
  <c r="T9" i="1"/>
  <c r="B5" i="19"/>
  <c r="B4" i="19"/>
  <c r="S23" i="19"/>
  <c r="Q23" i="19"/>
  <c r="O23" i="19"/>
  <c r="N23" i="19"/>
  <c r="M23" i="19"/>
  <c r="L23" i="19"/>
  <c r="K23" i="19"/>
  <c r="J23" i="19"/>
  <c r="I23" i="19"/>
  <c r="AB22" i="19"/>
  <c r="AA22" i="19"/>
  <c r="Z22" i="19"/>
  <c r="Y22" i="19"/>
  <c r="X22" i="19"/>
  <c r="W22" i="19"/>
  <c r="V22" i="19"/>
  <c r="T22" i="19"/>
  <c r="U22" i="19" s="1"/>
  <c r="R22" i="19"/>
  <c r="AE22" i="19" s="1"/>
  <c r="AF22" i="19" s="1"/>
  <c r="AB21" i="19"/>
  <c r="AA21" i="19"/>
  <c r="Z21" i="19"/>
  <c r="Y21" i="19"/>
  <c r="X21" i="19"/>
  <c r="W21" i="19"/>
  <c r="V21" i="19"/>
  <c r="T21" i="19"/>
  <c r="U21" i="19" s="1"/>
  <c r="R21" i="19"/>
  <c r="AE21" i="19" s="1"/>
  <c r="AF21" i="19" s="1"/>
  <c r="AB20" i="19"/>
  <c r="AA20" i="19"/>
  <c r="Z20" i="19"/>
  <c r="Y20" i="19"/>
  <c r="X20" i="19"/>
  <c r="W20" i="19"/>
  <c r="V20" i="19"/>
  <c r="T20" i="19"/>
  <c r="U20" i="19" s="1"/>
  <c r="R20" i="19"/>
  <c r="AE20" i="19" s="1"/>
  <c r="AF20" i="19" s="1"/>
  <c r="AC20" i="19"/>
  <c r="AB19" i="19"/>
  <c r="AA19" i="19"/>
  <c r="Z19" i="19"/>
  <c r="Y19" i="19"/>
  <c r="X19" i="19"/>
  <c r="W19" i="19"/>
  <c r="V19" i="19"/>
  <c r="T19" i="19"/>
  <c r="U19" i="19" s="1"/>
  <c r="R19" i="19"/>
  <c r="AE19" i="19" s="1"/>
  <c r="AF19" i="19" s="1"/>
  <c r="AD19" i="19"/>
  <c r="AB18" i="19"/>
  <c r="AA18" i="19"/>
  <c r="Z18" i="19"/>
  <c r="Y18" i="19"/>
  <c r="X18" i="19"/>
  <c r="W18" i="19"/>
  <c r="V18" i="19"/>
  <c r="T18" i="19"/>
  <c r="U18" i="19" s="1"/>
  <c r="R18" i="19"/>
  <c r="AE18" i="19" s="1"/>
  <c r="AF18" i="19" s="1"/>
  <c r="AB17" i="19"/>
  <c r="AA17" i="19"/>
  <c r="Z17" i="19"/>
  <c r="Y17" i="19"/>
  <c r="X17" i="19"/>
  <c r="W17" i="19"/>
  <c r="V17" i="19"/>
  <c r="T17" i="19"/>
  <c r="U17" i="19" s="1"/>
  <c r="R17" i="19"/>
  <c r="AE17" i="19" s="1"/>
  <c r="AF17" i="19" s="1"/>
  <c r="AB16" i="19"/>
  <c r="AA16" i="19"/>
  <c r="Z16" i="19"/>
  <c r="Y16" i="19"/>
  <c r="X16" i="19"/>
  <c r="W16" i="19"/>
  <c r="V16" i="19"/>
  <c r="T16" i="19"/>
  <c r="U16" i="19" s="1"/>
  <c r="R16" i="19"/>
  <c r="AE16" i="19" s="1"/>
  <c r="AF16" i="19" s="1"/>
  <c r="AC16" i="19"/>
  <c r="AB15" i="19"/>
  <c r="AA15" i="19"/>
  <c r="Z15" i="19"/>
  <c r="Y15" i="19"/>
  <c r="X15" i="19"/>
  <c r="W15" i="19"/>
  <c r="V15" i="19"/>
  <c r="T15" i="19"/>
  <c r="U15" i="19" s="1"/>
  <c r="R15" i="19"/>
  <c r="AE15" i="19" s="1"/>
  <c r="AF15" i="19" s="1"/>
  <c r="AD15" i="19"/>
  <c r="AB14" i="19"/>
  <c r="AA14" i="19"/>
  <c r="Z14" i="19"/>
  <c r="Y14" i="19"/>
  <c r="X14" i="19"/>
  <c r="W14" i="19"/>
  <c r="V14" i="19"/>
  <c r="T14" i="19"/>
  <c r="U14" i="19" s="1"/>
  <c r="R14" i="19"/>
  <c r="AE14" i="19" s="1"/>
  <c r="AF14" i="19" s="1"/>
  <c r="AB13" i="19"/>
  <c r="AA13" i="19"/>
  <c r="Z13" i="19"/>
  <c r="Y13" i="19"/>
  <c r="X13" i="19"/>
  <c r="W13" i="19"/>
  <c r="V13" i="19"/>
  <c r="T13" i="19"/>
  <c r="U13" i="19" s="1"/>
  <c r="R13" i="19"/>
  <c r="AE13" i="19" s="1"/>
  <c r="AF13" i="19" s="1"/>
  <c r="AB12" i="19"/>
  <c r="AA12" i="19"/>
  <c r="Z12" i="19"/>
  <c r="Y12" i="19"/>
  <c r="X12" i="19"/>
  <c r="W12" i="19"/>
  <c r="V12" i="19"/>
  <c r="T12" i="19"/>
  <c r="U12" i="19" s="1"/>
  <c r="R12" i="19"/>
  <c r="AE12" i="19" s="1"/>
  <c r="AF12" i="19" s="1"/>
  <c r="AC12" i="19"/>
  <c r="AB11" i="19"/>
  <c r="AA11" i="19"/>
  <c r="Z11" i="19"/>
  <c r="Y11" i="19"/>
  <c r="X11" i="19"/>
  <c r="W11" i="19"/>
  <c r="V11" i="19"/>
  <c r="T11" i="19"/>
  <c r="U11" i="19" s="1"/>
  <c r="R11" i="19"/>
  <c r="AD11" i="19"/>
  <c r="AB10" i="19"/>
  <c r="AA10" i="19"/>
  <c r="Z10" i="19"/>
  <c r="Y10" i="19"/>
  <c r="X10" i="19"/>
  <c r="W10" i="19"/>
  <c r="V10" i="19"/>
  <c r="T10" i="19"/>
  <c r="U10" i="19" s="1"/>
  <c r="R10" i="19"/>
  <c r="AE10" i="19" s="1"/>
  <c r="AF10" i="19" s="1"/>
  <c r="AD9" i="19"/>
  <c r="AC9" i="19"/>
  <c r="AB9" i="19"/>
  <c r="AA9" i="19"/>
  <c r="Z9" i="19"/>
  <c r="Y9" i="19"/>
  <c r="X9" i="19"/>
  <c r="W9" i="19"/>
  <c r="V9" i="19"/>
  <c r="T9" i="19"/>
  <c r="U9" i="19" s="1"/>
  <c r="R9" i="19"/>
  <c r="AE9" i="19" s="1"/>
  <c r="AF9" i="19" s="1"/>
  <c r="AC8" i="19"/>
  <c r="AB8" i="19"/>
  <c r="AA8" i="19"/>
  <c r="Z8" i="19"/>
  <c r="Y8" i="19"/>
  <c r="X8" i="19"/>
  <c r="W8" i="19"/>
  <c r="V8" i="19"/>
  <c r="T8" i="19"/>
  <c r="R8" i="19"/>
  <c r="AE8" i="19" s="1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AG5" i="19"/>
  <c r="AE5" i="19"/>
  <c r="AC5" i="19"/>
  <c r="Y5" i="19"/>
  <c r="V5" i="19"/>
  <c r="AG4" i="19"/>
  <c r="AC4" i="19"/>
  <c r="X4" i="19"/>
  <c r="V4" i="19"/>
  <c r="AB1" i="19"/>
  <c r="B5" i="18"/>
  <c r="B4" i="18"/>
  <c r="S23" i="18"/>
  <c r="Q23" i="18"/>
  <c r="O23" i="18"/>
  <c r="N23" i="18"/>
  <c r="M23" i="18"/>
  <c r="L23" i="18"/>
  <c r="K23" i="18"/>
  <c r="J23" i="18"/>
  <c r="I23" i="18"/>
  <c r="AB22" i="18"/>
  <c r="AA22" i="18"/>
  <c r="Z22" i="18"/>
  <c r="Y22" i="18"/>
  <c r="X22" i="18"/>
  <c r="W22" i="18"/>
  <c r="V22" i="18"/>
  <c r="T22" i="18"/>
  <c r="U22" i="18" s="1"/>
  <c r="R22" i="18"/>
  <c r="AE22" i="18" s="1"/>
  <c r="AF22" i="18" s="1"/>
  <c r="AD22" i="18"/>
  <c r="AB21" i="18"/>
  <c r="AA21" i="18"/>
  <c r="Z21" i="18"/>
  <c r="Y21" i="18"/>
  <c r="X21" i="18"/>
  <c r="W21" i="18"/>
  <c r="V21" i="18"/>
  <c r="T21" i="18"/>
  <c r="U21" i="18" s="1"/>
  <c r="R21" i="18"/>
  <c r="AE21" i="18" s="1"/>
  <c r="AF21" i="18" s="1"/>
  <c r="AB20" i="18"/>
  <c r="AA20" i="18"/>
  <c r="Z20" i="18"/>
  <c r="Y20" i="18"/>
  <c r="X20" i="18"/>
  <c r="W20" i="18"/>
  <c r="V20" i="18"/>
  <c r="T20" i="18"/>
  <c r="U20" i="18" s="1"/>
  <c r="R20" i="18"/>
  <c r="AE20" i="18" s="1"/>
  <c r="AF20" i="18" s="1"/>
  <c r="AC20" i="18"/>
  <c r="AB19" i="18"/>
  <c r="AA19" i="18"/>
  <c r="Z19" i="18"/>
  <c r="Y19" i="18"/>
  <c r="X19" i="18"/>
  <c r="W19" i="18"/>
  <c r="V19" i="18"/>
  <c r="T19" i="18"/>
  <c r="U19" i="18" s="1"/>
  <c r="R19" i="18"/>
  <c r="AE19" i="18" s="1"/>
  <c r="AF19" i="18" s="1"/>
  <c r="AD19" i="18"/>
  <c r="AB18" i="18"/>
  <c r="AA18" i="18"/>
  <c r="Z18" i="18"/>
  <c r="Y18" i="18"/>
  <c r="X18" i="18"/>
  <c r="W18" i="18"/>
  <c r="V18" i="18"/>
  <c r="T18" i="18"/>
  <c r="U18" i="18" s="1"/>
  <c r="R18" i="18"/>
  <c r="AE18" i="18" s="1"/>
  <c r="AF18" i="18" s="1"/>
  <c r="AD18" i="18"/>
  <c r="AB17" i="18"/>
  <c r="AA17" i="18"/>
  <c r="Z17" i="18"/>
  <c r="Y17" i="18"/>
  <c r="X17" i="18"/>
  <c r="W17" i="18"/>
  <c r="V17" i="18"/>
  <c r="T17" i="18"/>
  <c r="U17" i="18" s="1"/>
  <c r="R17" i="18"/>
  <c r="AE17" i="18" s="1"/>
  <c r="AF17" i="18" s="1"/>
  <c r="AB16" i="18"/>
  <c r="AA16" i="18"/>
  <c r="Z16" i="18"/>
  <c r="Y16" i="18"/>
  <c r="X16" i="18"/>
  <c r="W16" i="18"/>
  <c r="V16" i="18"/>
  <c r="T16" i="18"/>
  <c r="U16" i="18" s="1"/>
  <c r="R16" i="18"/>
  <c r="AE16" i="18" s="1"/>
  <c r="AF16" i="18" s="1"/>
  <c r="AC16" i="18"/>
  <c r="AB15" i="18"/>
  <c r="AA15" i="18"/>
  <c r="Z15" i="18"/>
  <c r="Y15" i="18"/>
  <c r="X15" i="18"/>
  <c r="W15" i="18"/>
  <c r="V15" i="18"/>
  <c r="T15" i="18"/>
  <c r="U15" i="18" s="1"/>
  <c r="R15" i="18"/>
  <c r="AE15" i="18" s="1"/>
  <c r="AF15" i="18" s="1"/>
  <c r="AD15" i="18"/>
  <c r="AB14" i="18"/>
  <c r="AA14" i="18"/>
  <c r="Z14" i="18"/>
  <c r="Y14" i="18"/>
  <c r="X14" i="18"/>
  <c r="W14" i="18"/>
  <c r="V14" i="18"/>
  <c r="T14" i="18"/>
  <c r="U14" i="18" s="1"/>
  <c r="R14" i="18"/>
  <c r="AE14" i="18" s="1"/>
  <c r="AF14" i="18" s="1"/>
  <c r="AD14" i="18"/>
  <c r="AB13" i="18"/>
  <c r="AA13" i="18"/>
  <c r="Z13" i="18"/>
  <c r="Y13" i="18"/>
  <c r="X13" i="18"/>
  <c r="W13" i="18"/>
  <c r="V13" i="18"/>
  <c r="T13" i="18"/>
  <c r="U13" i="18" s="1"/>
  <c r="R13" i="18"/>
  <c r="AE13" i="18" s="1"/>
  <c r="AF13" i="18" s="1"/>
  <c r="AB12" i="18"/>
  <c r="AA12" i="18"/>
  <c r="Z12" i="18"/>
  <c r="Y12" i="18"/>
  <c r="X12" i="18"/>
  <c r="W12" i="18"/>
  <c r="V12" i="18"/>
  <c r="T12" i="18"/>
  <c r="U12" i="18" s="1"/>
  <c r="R12" i="18"/>
  <c r="AE12" i="18" s="1"/>
  <c r="AF12" i="18" s="1"/>
  <c r="AC12" i="18"/>
  <c r="AB11" i="18"/>
  <c r="AA11" i="18"/>
  <c r="Z11" i="18"/>
  <c r="Y11" i="18"/>
  <c r="X11" i="18"/>
  <c r="W11" i="18"/>
  <c r="V11" i="18"/>
  <c r="T11" i="18"/>
  <c r="U11" i="18" s="1"/>
  <c r="R11" i="18"/>
  <c r="AE11" i="18" s="1"/>
  <c r="AF11" i="18" s="1"/>
  <c r="AB10" i="18"/>
  <c r="AA10" i="18"/>
  <c r="Z10" i="18"/>
  <c r="Y10" i="18"/>
  <c r="X10" i="18"/>
  <c r="W10" i="18"/>
  <c r="V10" i="18"/>
  <c r="T10" i="18"/>
  <c r="U10" i="18" s="1"/>
  <c r="R10" i="18"/>
  <c r="AE10" i="18" s="1"/>
  <c r="AF10" i="18" s="1"/>
  <c r="AD9" i="18"/>
  <c r="AC9" i="18"/>
  <c r="AB9" i="18"/>
  <c r="AA9" i="18"/>
  <c r="Z9" i="18"/>
  <c r="Y9" i="18"/>
  <c r="X9" i="18"/>
  <c r="W9" i="18"/>
  <c r="V9" i="18"/>
  <c r="T9" i="18"/>
  <c r="U9" i="18" s="1"/>
  <c r="R9" i="18"/>
  <c r="AE9" i="18" s="1"/>
  <c r="AF9" i="18" s="1"/>
  <c r="AD8" i="18"/>
  <c r="AC8" i="18"/>
  <c r="AB8" i="18"/>
  <c r="AA8" i="18"/>
  <c r="Z8" i="18"/>
  <c r="Y8" i="18"/>
  <c r="X8" i="18"/>
  <c r="W8" i="18"/>
  <c r="W23" i="18" s="1"/>
  <c r="V8" i="18"/>
  <c r="T8" i="18"/>
  <c r="R8" i="18"/>
  <c r="AE8" i="18" s="1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AG5" i="18"/>
  <c r="AE5" i="18"/>
  <c r="AC5" i="18"/>
  <c r="Y5" i="18"/>
  <c r="V5" i="18"/>
  <c r="AG4" i="18"/>
  <c r="AC4" i="18"/>
  <c r="X4" i="18"/>
  <c r="AG20" i="18" s="1"/>
  <c r="AH20" i="18" s="1"/>
  <c r="V4" i="18"/>
  <c r="AB1" i="18"/>
  <c r="R8" i="15"/>
  <c r="AE8" i="15" s="1"/>
  <c r="T8" i="15"/>
  <c r="U8" i="15" s="1"/>
  <c r="AE37" i="5"/>
  <c r="Y23" i="19" l="1"/>
  <c r="Y23" i="18"/>
  <c r="AA23" i="18"/>
  <c r="AB23" i="18"/>
  <c r="AB23" i="19"/>
  <c r="X23" i="18"/>
  <c r="P23" i="18"/>
  <c r="X23" i="19"/>
  <c r="V23" i="18"/>
  <c r="Z23" i="18"/>
  <c r="AD13" i="18"/>
  <c r="AC13" i="18"/>
  <c r="AD17" i="18"/>
  <c r="AC17" i="18"/>
  <c r="AD21" i="18"/>
  <c r="AC21" i="18"/>
  <c r="AG20" i="19"/>
  <c r="AH20" i="19" s="1"/>
  <c r="AG9" i="19"/>
  <c r="AG8" i="19"/>
  <c r="AH8" i="19" s="1"/>
  <c r="P23" i="19"/>
  <c r="AC10" i="19"/>
  <c r="W23" i="19"/>
  <c r="AA23" i="19"/>
  <c r="V23" i="19"/>
  <c r="Z23" i="19"/>
  <c r="AD13" i="19"/>
  <c r="AC13" i="19"/>
  <c r="AD14" i="19"/>
  <c r="AC14" i="19"/>
  <c r="AD17" i="19"/>
  <c r="AC17" i="19"/>
  <c r="AD18" i="19"/>
  <c r="AC18" i="19"/>
  <c r="AD21" i="19"/>
  <c r="AC21" i="19"/>
  <c r="AD22" i="19"/>
  <c r="AC22" i="19"/>
  <c r="T23" i="18"/>
  <c r="T23" i="19"/>
  <c r="U8" i="19"/>
  <c r="U23" i="19" s="1"/>
  <c r="O25" i="19" s="1"/>
  <c r="R23" i="19"/>
  <c r="AF8" i="19"/>
  <c r="AG17" i="19"/>
  <c r="AH17" i="19" s="1"/>
  <c r="AD20" i="19"/>
  <c r="AG21" i="19"/>
  <c r="AH21" i="19" s="1"/>
  <c r="AG10" i="19"/>
  <c r="AH10" i="19" s="1"/>
  <c r="AG14" i="19"/>
  <c r="AH14" i="19" s="1"/>
  <c r="AG18" i="19"/>
  <c r="AH18" i="19" s="1"/>
  <c r="AG22" i="19"/>
  <c r="AH22" i="19" s="1"/>
  <c r="AD10" i="19"/>
  <c r="AC11" i="19"/>
  <c r="AG11" i="19"/>
  <c r="AH11" i="19" s="1"/>
  <c r="AC15" i="19"/>
  <c r="AG15" i="19"/>
  <c r="AH15" i="19" s="1"/>
  <c r="AC19" i="19"/>
  <c r="AG19" i="19"/>
  <c r="AH19" i="19" s="1"/>
  <c r="AH9" i="19"/>
  <c r="AE11" i="19"/>
  <c r="AF11" i="19" s="1"/>
  <c r="AD12" i="19"/>
  <c r="AG13" i="19"/>
  <c r="AH13" i="19" s="1"/>
  <c r="AD16" i="19"/>
  <c r="AG12" i="19"/>
  <c r="AH12" i="19" s="1"/>
  <c r="AG16" i="19"/>
  <c r="AH16" i="19" s="1"/>
  <c r="U8" i="18"/>
  <c r="U23" i="18" s="1"/>
  <c r="O25" i="18" s="1"/>
  <c r="AF8" i="18"/>
  <c r="AF23" i="18" s="1"/>
  <c r="AE23" i="18"/>
  <c r="AD12" i="18"/>
  <c r="AG17" i="18"/>
  <c r="AH17" i="18" s="1"/>
  <c r="AG21" i="18"/>
  <c r="AH21" i="18" s="1"/>
  <c r="R23" i="18"/>
  <c r="AC10" i="18"/>
  <c r="AG10" i="18"/>
  <c r="AH10" i="18" s="1"/>
  <c r="AC14" i="18"/>
  <c r="AG14" i="18"/>
  <c r="AH14" i="18" s="1"/>
  <c r="AC18" i="18"/>
  <c r="AG18" i="18"/>
  <c r="AH18" i="18" s="1"/>
  <c r="AC22" i="18"/>
  <c r="AG22" i="18"/>
  <c r="AH22" i="18" s="1"/>
  <c r="AG8" i="18"/>
  <c r="AG9" i="18"/>
  <c r="AH9" i="18" s="1"/>
  <c r="AG13" i="18"/>
  <c r="AH13" i="18" s="1"/>
  <c r="AD16" i="18"/>
  <c r="AD20" i="18"/>
  <c r="AD10" i="18"/>
  <c r="AC11" i="18"/>
  <c r="AD11" i="18" s="1"/>
  <c r="AG11" i="18"/>
  <c r="AH11" i="18" s="1"/>
  <c r="AC15" i="18"/>
  <c r="AG15" i="18"/>
  <c r="AH15" i="18" s="1"/>
  <c r="AC19" i="18"/>
  <c r="AG19" i="18"/>
  <c r="AH19" i="18" s="1"/>
  <c r="AG12" i="18"/>
  <c r="AH12" i="18" s="1"/>
  <c r="AG16" i="18"/>
  <c r="AH16" i="18" s="1"/>
  <c r="AC23" i="18" l="1"/>
  <c r="AC23" i="19"/>
  <c r="AE23" i="19"/>
  <c r="AG23" i="19"/>
  <c r="AH23" i="19"/>
  <c r="AD23" i="19"/>
  <c r="AF23" i="19"/>
  <c r="AD23" i="18"/>
  <c r="AG23" i="18"/>
  <c r="AH8" i="18"/>
  <c r="AH23" i="18" s="1"/>
  <c r="AB25" i="18" l="1"/>
  <c r="AB26" i="18" s="1"/>
  <c r="AB25" i="19"/>
  <c r="AB26" i="19" s="1"/>
  <c r="R8" i="1" l="1"/>
  <c r="AD9" i="1"/>
  <c r="S23" i="15"/>
  <c r="Q23" i="15"/>
  <c r="M39" i="14" s="1"/>
  <c r="N23" i="15"/>
  <c r="M23" i="15"/>
  <c r="L23" i="15"/>
  <c r="K23" i="15"/>
  <c r="J23" i="15"/>
  <c r="I23" i="15"/>
  <c r="AB22" i="15"/>
  <c r="AA22" i="15"/>
  <c r="Z22" i="15"/>
  <c r="Y22" i="15"/>
  <c r="X22" i="15"/>
  <c r="W22" i="15"/>
  <c r="V22" i="15"/>
  <c r="T22" i="15"/>
  <c r="U22" i="15" s="1"/>
  <c r="R22" i="15"/>
  <c r="AE22" i="15" s="1"/>
  <c r="AF22" i="15" s="1"/>
  <c r="AB21" i="15"/>
  <c r="AA21" i="15"/>
  <c r="Z21" i="15"/>
  <c r="Y21" i="15"/>
  <c r="X21" i="15"/>
  <c r="W21" i="15"/>
  <c r="V21" i="15"/>
  <c r="T21" i="15"/>
  <c r="U21" i="15" s="1"/>
  <c r="R21" i="15"/>
  <c r="AE21" i="15" s="1"/>
  <c r="AF21" i="15" s="1"/>
  <c r="AB20" i="15"/>
  <c r="AA20" i="15"/>
  <c r="Z20" i="15"/>
  <c r="Y20" i="15"/>
  <c r="X20" i="15"/>
  <c r="W20" i="15"/>
  <c r="V20" i="15"/>
  <c r="T20" i="15"/>
  <c r="U20" i="15" s="1"/>
  <c r="R20" i="15"/>
  <c r="AE20" i="15" s="1"/>
  <c r="AF20" i="15" s="1"/>
  <c r="AB19" i="15"/>
  <c r="AA19" i="15"/>
  <c r="Z19" i="15"/>
  <c r="Y19" i="15"/>
  <c r="X19" i="15"/>
  <c r="W19" i="15"/>
  <c r="V19" i="15"/>
  <c r="T19" i="15"/>
  <c r="U19" i="15" s="1"/>
  <c r="R19" i="15"/>
  <c r="AE19" i="15" s="1"/>
  <c r="AF19" i="15" s="1"/>
  <c r="AB18" i="15"/>
  <c r="AA18" i="15"/>
  <c r="Z18" i="15"/>
  <c r="Y18" i="15"/>
  <c r="X18" i="15"/>
  <c r="W18" i="15"/>
  <c r="V18" i="15"/>
  <c r="T18" i="15"/>
  <c r="U18" i="15" s="1"/>
  <c r="R18" i="15"/>
  <c r="AE18" i="15" s="1"/>
  <c r="AF18" i="15" s="1"/>
  <c r="AB17" i="15"/>
  <c r="AA17" i="15"/>
  <c r="Z17" i="15"/>
  <c r="Y17" i="15"/>
  <c r="X17" i="15"/>
  <c r="W17" i="15"/>
  <c r="V17" i="15"/>
  <c r="T17" i="15"/>
  <c r="U17" i="15" s="1"/>
  <c r="R17" i="15"/>
  <c r="AE17" i="15" s="1"/>
  <c r="AF17" i="15" s="1"/>
  <c r="AB16" i="15"/>
  <c r="AA16" i="15"/>
  <c r="Z16" i="15"/>
  <c r="Y16" i="15"/>
  <c r="X16" i="15"/>
  <c r="W16" i="15"/>
  <c r="V16" i="15"/>
  <c r="T16" i="15"/>
  <c r="U16" i="15" s="1"/>
  <c r="R16" i="15"/>
  <c r="AE16" i="15" s="1"/>
  <c r="AF16" i="15" s="1"/>
  <c r="AB15" i="15"/>
  <c r="AA15" i="15"/>
  <c r="Z15" i="15"/>
  <c r="Y15" i="15"/>
  <c r="X15" i="15"/>
  <c r="W15" i="15"/>
  <c r="V15" i="15"/>
  <c r="T15" i="15"/>
  <c r="U15" i="15" s="1"/>
  <c r="R15" i="15"/>
  <c r="AE15" i="15" s="1"/>
  <c r="AF15" i="15" s="1"/>
  <c r="AB14" i="15"/>
  <c r="AA14" i="15"/>
  <c r="Z14" i="15"/>
  <c r="Y14" i="15"/>
  <c r="X14" i="15"/>
  <c r="W14" i="15"/>
  <c r="V14" i="15"/>
  <c r="T14" i="15"/>
  <c r="U14" i="15" s="1"/>
  <c r="R14" i="15"/>
  <c r="AE14" i="15" s="1"/>
  <c r="AF14" i="15" s="1"/>
  <c r="AB13" i="15"/>
  <c r="AA13" i="15"/>
  <c r="Z13" i="15"/>
  <c r="Y13" i="15"/>
  <c r="X13" i="15"/>
  <c r="W13" i="15"/>
  <c r="V13" i="15"/>
  <c r="T13" i="15"/>
  <c r="U13" i="15" s="1"/>
  <c r="R13" i="15"/>
  <c r="AE13" i="15" s="1"/>
  <c r="AF13" i="15" s="1"/>
  <c r="AB12" i="15"/>
  <c r="AA12" i="15"/>
  <c r="Z12" i="15"/>
  <c r="Y12" i="15"/>
  <c r="X12" i="15"/>
  <c r="W12" i="15"/>
  <c r="V12" i="15"/>
  <c r="T12" i="15"/>
  <c r="U12" i="15" s="1"/>
  <c r="R12" i="15"/>
  <c r="AE12" i="15" s="1"/>
  <c r="AF12" i="15" s="1"/>
  <c r="AB11" i="15"/>
  <c r="AA11" i="15"/>
  <c r="Z11" i="15"/>
  <c r="Y11" i="15"/>
  <c r="X11" i="15"/>
  <c r="W11" i="15"/>
  <c r="V11" i="15"/>
  <c r="T11" i="15"/>
  <c r="U11" i="15" s="1"/>
  <c r="R11" i="15"/>
  <c r="AE11" i="15" s="1"/>
  <c r="AF11" i="15" s="1"/>
  <c r="AB10" i="15"/>
  <c r="AA10" i="15"/>
  <c r="Z10" i="15"/>
  <c r="Y10" i="15"/>
  <c r="X10" i="15"/>
  <c r="W10" i="15"/>
  <c r="V10" i="15"/>
  <c r="T10" i="15"/>
  <c r="U10" i="15" s="1"/>
  <c r="R10" i="15"/>
  <c r="AE10" i="15" s="1"/>
  <c r="AF10" i="15" s="1"/>
  <c r="AC9" i="15"/>
  <c r="AD9" i="15" s="1"/>
  <c r="AB9" i="15"/>
  <c r="AA9" i="15"/>
  <c r="Z9" i="15"/>
  <c r="Y9" i="15"/>
  <c r="X9" i="15"/>
  <c r="W9" i="15"/>
  <c r="V9" i="15"/>
  <c r="T9" i="15"/>
  <c r="U9" i="15" s="1"/>
  <c r="R9" i="15"/>
  <c r="AE9" i="15" s="1"/>
  <c r="AF9" i="15" s="1"/>
  <c r="AC8" i="15"/>
  <c r="AD8" i="15" s="1"/>
  <c r="AB8" i="15"/>
  <c r="AA8" i="15"/>
  <c r="Z8" i="15"/>
  <c r="Y8" i="15"/>
  <c r="X8" i="15"/>
  <c r="W8" i="15"/>
  <c r="V8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AG5" i="15"/>
  <c r="AE5" i="15"/>
  <c r="AC5" i="15"/>
  <c r="Y5" i="15"/>
  <c r="V5" i="15"/>
  <c r="B5" i="15"/>
  <c r="AF8" i="15" s="1"/>
  <c r="AG4" i="15"/>
  <c r="AC4" i="15"/>
  <c r="X4" i="15"/>
  <c r="V4" i="15"/>
  <c r="B4" i="15"/>
  <c r="AB1" i="15"/>
  <c r="AE37" i="14"/>
  <c r="V12" i="14"/>
  <c r="V11" i="14"/>
  <c r="V11" i="5"/>
  <c r="V12" i="5"/>
  <c r="Y23" i="15" l="1"/>
  <c r="X23" i="15"/>
  <c r="AA23" i="15"/>
  <c r="AB23" i="15"/>
  <c r="P23" i="15"/>
  <c r="AC12" i="15"/>
  <c r="AD12" i="15" s="1"/>
  <c r="Z23" i="15"/>
  <c r="AC13" i="15"/>
  <c r="AD13" i="15" s="1"/>
  <c r="AC16" i="15"/>
  <c r="AD16" i="15" s="1"/>
  <c r="AC17" i="15"/>
  <c r="AD17" i="15" s="1"/>
  <c r="AC20" i="15"/>
  <c r="AD20" i="15" s="1"/>
  <c r="AC21" i="15"/>
  <c r="AD21" i="15" s="1"/>
  <c r="AG13" i="15"/>
  <c r="AH13" i="15" s="1"/>
  <c r="AG17" i="15"/>
  <c r="AH17" i="15" s="1"/>
  <c r="AG21" i="15"/>
  <c r="AH21" i="15" s="1"/>
  <c r="AG10" i="15"/>
  <c r="AH10" i="15" s="1"/>
  <c r="AG14" i="15"/>
  <c r="AH14" i="15" s="1"/>
  <c r="AG18" i="15"/>
  <c r="AH18" i="15" s="1"/>
  <c r="AG22" i="15"/>
  <c r="AH22" i="15" s="1"/>
  <c r="AG16" i="15"/>
  <c r="AH16" i="15" s="1"/>
  <c r="AG9" i="15"/>
  <c r="AH9" i="15" s="1"/>
  <c r="AG11" i="15"/>
  <c r="AH11" i="15" s="1"/>
  <c r="AG15" i="15"/>
  <c r="AH15" i="15" s="1"/>
  <c r="AG19" i="15"/>
  <c r="AH19" i="15" s="1"/>
  <c r="AG8" i="15"/>
  <c r="AH8" i="15" s="1"/>
  <c r="AG12" i="15"/>
  <c r="AH12" i="15" s="1"/>
  <c r="AG20" i="15"/>
  <c r="AH20" i="15" s="1"/>
  <c r="T23" i="15"/>
  <c r="U23" i="15"/>
  <c r="O25" i="15" s="1"/>
  <c r="M38" i="14" s="1"/>
  <c r="V23" i="15"/>
  <c r="W23" i="15"/>
  <c r="AF23" i="15"/>
  <c r="AE23" i="15"/>
  <c r="AC10" i="15"/>
  <c r="AD10" i="15" s="1"/>
  <c r="AC14" i="15"/>
  <c r="AD14" i="15" s="1"/>
  <c r="AC18" i="15"/>
  <c r="AD18" i="15" s="1"/>
  <c r="AC22" i="15"/>
  <c r="AD22" i="15" s="1"/>
  <c r="R23" i="15"/>
  <c r="AC11" i="15"/>
  <c r="AD11" i="15" s="1"/>
  <c r="AC15" i="15"/>
  <c r="AD15" i="15" s="1"/>
  <c r="AC19" i="15"/>
  <c r="AD19" i="15" s="1"/>
  <c r="AD23" i="15" l="1"/>
  <c r="V39" i="14" s="1"/>
  <c r="AE39" i="14" s="1"/>
  <c r="AC23" i="15"/>
  <c r="AH23" i="15"/>
  <c r="AG23" i="15"/>
  <c r="AB25" i="15" l="1"/>
  <c r="AB26" i="15" s="1"/>
  <c r="J36" i="14"/>
  <c r="V38" i="14" l="1"/>
  <c r="V36" i="14" s="1"/>
  <c r="AE38" i="14" l="1"/>
  <c r="AE36" i="14" s="1"/>
  <c r="U8" i="1"/>
  <c r="U9" i="1"/>
  <c r="R9" i="1"/>
  <c r="Z9" i="1"/>
  <c r="Z8" i="1" l="1"/>
  <c r="Y9" i="1"/>
  <c r="Y8" i="1"/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Z10" i="1"/>
  <c r="Y10" i="1"/>
  <c r="S10" i="1"/>
  <c r="Q10" i="1"/>
  <c r="M39" i="5" s="1"/>
  <c r="O10" i="1"/>
  <c r="N10" i="1"/>
  <c r="M10" i="1"/>
  <c r="L10" i="1"/>
  <c r="K10" i="1"/>
  <c r="J10" i="1"/>
  <c r="I10" i="1"/>
  <c r="AC9" i="1"/>
  <c r="AB9" i="1"/>
  <c r="AA9" i="1"/>
  <c r="X9" i="1"/>
  <c r="W9" i="1"/>
  <c r="V9" i="1"/>
  <c r="AE9" i="1"/>
  <c r="AF9" i="1" s="1"/>
  <c r="AC8" i="1"/>
  <c r="AB8" i="1"/>
  <c r="AA8" i="1"/>
  <c r="X8" i="1"/>
  <c r="W8" i="1"/>
  <c r="V8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AG5" i="1"/>
  <c r="AE5" i="1"/>
  <c r="AC5" i="1"/>
  <c r="Y5" i="1"/>
  <c r="V5" i="1"/>
  <c r="B5" i="1"/>
  <c r="AG4" i="1"/>
  <c r="AC4" i="1"/>
  <c r="X4" i="1"/>
  <c r="V4" i="1"/>
  <c r="B4" i="1"/>
  <c r="AD8" i="1" l="1"/>
  <c r="AG9" i="1"/>
  <c r="AG8" i="1"/>
  <c r="AH8" i="1" s="1"/>
  <c r="X10" i="1"/>
  <c r="AA10" i="1"/>
  <c r="AB10" i="1"/>
  <c r="V10" i="1"/>
  <c r="R10" i="1"/>
  <c r="W10" i="1"/>
  <c r="P10" i="1"/>
  <c r="AE8" i="1"/>
  <c r="AF8" i="1" s="1"/>
  <c r="AH9" i="1"/>
  <c r="AD10" i="1" l="1"/>
  <c r="V39" i="5" s="1"/>
  <c r="AC10" i="1"/>
  <c r="U10" i="1"/>
  <c r="O12" i="1" s="1"/>
  <c r="M38" i="5" s="1"/>
  <c r="T10" i="1"/>
  <c r="AG10" i="1"/>
  <c r="AH10" i="1"/>
  <c r="AF10" i="1"/>
  <c r="AE10" i="1"/>
  <c r="AB12" i="1" l="1"/>
  <c r="V38" i="5" s="1"/>
  <c r="AE39" i="5"/>
  <c r="J36" i="5"/>
  <c r="AE38" i="5" l="1"/>
  <c r="AE36" i="5" s="1"/>
  <c r="AB13" i="1"/>
  <c r="V36" i="5" l="1"/>
</calcChain>
</file>

<file path=xl/sharedStrings.xml><?xml version="1.0" encoding="utf-8"?>
<sst xmlns="http://schemas.openxmlformats.org/spreadsheetml/2006/main" count="527" uniqueCount="149">
  <si>
    <t>公募要領２.（４）⑤に規定する補助金の交付に関して参考となる書類</t>
  </si>
  <si>
    <t>研修等開催実績報告書&lt;公共交通機関を使用した場合&gt;</t>
    <rPh sb="2" eb="3">
      <t>トウ</t>
    </rPh>
    <rPh sb="3" eb="5">
      <t>カイサイ</t>
    </rPh>
    <rPh sb="5" eb="7">
      <t>ジッセキ</t>
    </rPh>
    <rPh sb="7" eb="10">
      <t>ホウコクショ</t>
    </rPh>
    <phoneticPr fontId="4"/>
  </si>
  <si>
    <t>社会福祉法人国交会自動車苑</t>
    <phoneticPr fontId="5"/>
  </si>
  <si>
    <t>理事長　国土　太郎</t>
    <phoneticPr fontId="5"/>
  </si>
  <si>
    <t>１．</t>
    <phoneticPr fontId="4"/>
  </si>
  <si>
    <t>研修等の概要</t>
  </si>
  <si>
    <t>①</t>
    <phoneticPr fontId="4"/>
  </si>
  <si>
    <t>研修等の名称</t>
    <phoneticPr fontId="4"/>
  </si>
  <si>
    <t>：</t>
    <phoneticPr fontId="4"/>
  </si>
  <si>
    <t>〇〇〇研修</t>
    <rPh sb="3" eb="5">
      <t>ケンシュウ</t>
    </rPh>
    <phoneticPr fontId="4"/>
  </si>
  <si>
    <t>②</t>
    <phoneticPr fontId="4"/>
  </si>
  <si>
    <t>開催日時</t>
    <phoneticPr fontId="4"/>
  </si>
  <si>
    <t>　</t>
  </si>
  <si>
    <t>③</t>
    <phoneticPr fontId="4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</si>
  <si>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</si>
  <si>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</si>
  <si>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4"/>
  </si>
  <si>
    <t>（住　　　所）</t>
    <rPh sb="1" eb="2">
      <t>ジュウ</t>
    </rPh>
    <rPh sb="5" eb="6">
      <t>ジョ</t>
    </rPh>
    <phoneticPr fontId="4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</si>
  <si>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</si>
  <si>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</si>
  <si>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</si>
  <si>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</si>
  <si>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</si>
  <si>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</si>
  <si>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</si>
  <si>
    <t>（役職A）</t>
    <rPh sb="1" eb="3">
      <t>ヤクショク</t>
    </rPh>
    <phoneticPr fontId="4"/>
  </si>
  <si>
    <t>大学准教授</t>
    <rPh sb="0" eb="2">
      <t>ダイガク</t>
    </rPh>
    <rPh sb="2" eb="5">
      <t>ジュンキョウジュ</t>
    </rPh>
    <phoneticPr fontId="4"/>
  </si>
  <si>
    <t>（氏名A）</t>
    <rPh sb="1" eb="3">
      <t>シメイ</t>
    </rPh>
    <phoneticPr fontId="4"/>
  </si>
  <si>
    <t>井上　○○</t>
    <rPh sb="0" eb="2">
      <t>イノウエ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</si>
  <si>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</si>
  <si>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</si>
  <si>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</si>
  <si>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</si>
  <si>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</si>
  <si>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</si>
  <si>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⑦開催した研修等に期待される重度後遺障害者の受入促進の効果</t>
    <rPh sb="1" eb="3">
      <t>カイサイ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</si>
  <si>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</si>
  <si>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4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</si>
  <si>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4"/>
  </si>
  <si>
    <t>３．研修等の開催に要した経費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</si>
  <si>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</si>
  <si>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</si>
  <si>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</si>
  <si>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</si>
  <si>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</si>
  <si>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</si>
  <si>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</si>
  <si>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諸謝金</t>
    <rPh sb="0" eb="3">
      <t>ショシャキン</t>
    </rPh>
    <phoneticPr fontId="4"/>
  </si>
  <si>
    <t>※会議費・会場使用料・放送機器使用料・資料費の根拠は、領収書等のとおり</t>
    <phoneticPr fontId="4"/>
  </si>
  <si>
    <t>※旅費・諸謝金等の積算方法は、別紙「行程表及び諸謝金等積算書」のとおり</t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</si>
  <si>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</si>
  <si>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</si>
  <si>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行程表及び諸謝金等積算書&lt;公共交通機関を使用した場合&gt;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</si>
  <si>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4"/>
  </si>
  <si>
    <t>補助金申請額
（国家公務員等の旅費に関する法律積算額）</t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</si>
  <si>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</si>
  <si>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</si>
  <si>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rPh sb="8" eb="10">
      <t>ユウショク</t>
    </rPh>
    <rPh sb="11" eb="13">
      <t>ウム</t>
    </rPh>
    <phoneticPr fontId="4"/>
  </si>
  <si>
    <t>(パックのみ)
朝食の有無</t>
    <rPh sb="8" eb="10">
      <t>チョウショク</t>
    </rPh>
    <rPh sb="11" eb="13">
      <t>ウム</t>
    </rPh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</si>
  <si>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</si>
  <si>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</si>
  <si>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</si>
  <si>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</si>
  <si>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</si>
  <si>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</si>
  <si>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</si>
  <si>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</si>
  <si>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</si>
  <si>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</si>
  <si>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</si>
  <si>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</si>
  <si>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</si>
  <si>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</si>
  <si>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</si>
  <si>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</si>
  <si>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</si>
  <si>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</si>
  <si>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</si>
  <si>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</si>
  <si>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夜数</t>
    <rPh sb="0" eb="1">
      <t>ヨル</t>
    </rPh>
    <rPh sb="1" eb="2">
      <t>カズ</t>
    </rPh>
    <phoneticPr fontId="4"/>
  </si>
  <si>
    <t>km</t>
  </si>
  <si>
    <t>円</t>
    <rPh sb="0" eb="1">
      <t>エン</t>
    </rPh>
    <phoneticPr fontId="4"/>
  </si>
  <si>
    <t>h</t>
    <phoneticPr fontId="4"/>
  </si>
  <si>
    <t>夜</t>
    <rPh sb="0" eb="1">
      <t>ヨル</t>
    </rPh>
    <phoneticPr fontId="4"/>
  </si>
  <si>
    <t>千葉</t>
    <rPh sb="0" eb="2">
      <t>チバ</t>
    </rPh>
    <phoneticPr fontId="5"/>
  </si>
  <si>
    <t>JR</t>
    <phoneticPr fontId="5"/>
  </si>
  <si>
    <t>品川</t>
    <rPh sb="0" eb="2">
      <t>シナガワ</t>
    </rPh>
    <phoneticPr fontId="5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</si>
  <si>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</si>
  <si>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</si>
  <si>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</si>
  <si>
    <t>自己負担額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</si>
  <si>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</si>
  <si>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</si>
  <si>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</si>
  <si>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</si>
  <si>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</si>
  <si>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</si>
  <si>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</si>
  <si>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</si>
  <si>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</si>
  <si>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</si>
  <si>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</si>
  <si>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</si>
  <si>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</si>
  <si>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</si>
  <si>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</si>
  <si>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</si>
  <si>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</si>
  <si>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</si>
  <si>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</si>
  <si>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</si>
  <si>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</si>
  <si>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</si>
  <si>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</si>
  <si>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</si>
  <si>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</si>
  <si>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</si>
  <si>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</si>
  <si>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</si>
  <si>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</si>
  <si>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</si>
  <si>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</si>
  <si>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</si>
  <si>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</si>
  <si>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</si>
  <si>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</si>
  <si>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</si>
  <si>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</si>
  <si>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</si>
  <si>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</si>
  <si>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</si>
  <si>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</si>
  <si>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</si>
  <si>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</si>
  <si>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</si>
  <si>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</si>
  <si>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各種福祉士</t>
    <rPh sb="0" eb="2">
      <t>カクシュ</t>
    </rPh>
    <rPh sb="2" eb="5">
      <t>フクシシ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</si>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</sst>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</numFmts>
  <fonts count="10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38" fontId="9" fillId="0" borderId="21" xfId="6" applyFont="1" applyBorder="1" applyAlignme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2" borderId="21" xfId="0" applyFont="1" applyFill="1" applyBorder="1">
      <alignment vertical="center"/>
    </xf>
    <xf numFmtId="0" fontId="9" fillId="2" borderId="21" xfId="0" applyFont="1" applyFill="1" applyBorder="1" applyAlignment="1">
      <alignment horizontal="center" vertical="center"/>
    </xf>
    <xf numFmtId="38" fontId="9" fillId="2" borderId="21" xfId="6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2" borderId="20" xfId="6" applyFont="1" applyFill="1" applyBorder="1" applyAlignment="1">
      <alignment vertical="center" shrinkToFit="1"/>
    </xf>
    <xf numFmtId="38" fontId="7" fillId="2" borderId="33" xfId="6" applyFont="1" applyFill="1" applyBorder="1" applyAlignment="1">
      <alignment vertical="center" shrinkToFit="1"/>
    </xf>
    <xf numFmtId="177" fontId="7" fillId="2" borderId="3" xfId="6" applyNumberFormat="1" applyFont="1" applyFill="1" applyBorder="1" applyAlignment="1">
      <alignment vertical="center" shrinkToFit="1"/>
    </xf>
    <xf numFmtId="177" fontId="7" fillId="2" borderId="20" xfId="6" applyNumberFormat="1" applyFont="1" applyFill="1" applyBorder="1" applyAlignment="1">
      <alignment vertical="center" shrinkToFit="1"/>
    </xf>
    <xf numFmtId="38" fontId="7" fillId="2" borderId="21" xfId="6" applyFont="1" applyFill="1" applyBorder="1" applyAlignment="1">
      <alignment vertical="center" shrinkToFit="1"/>
    </xf>
    <xf numFmtId="177" fontId="7" fillId="2" borderId="25" xfId="6" applyNumberFormat="1" applyFont="1" applyFill="1" applyBorder="1" applyAlignment="1">
      <alignment vertical="center" shrinkToFit="1"/>
    </xf>
    <xf numFmtId="177" fontId="7" fillId="2" borderId="21" xfId="6" applyNumberFormat="1" applyFont="1" applyFill="1" applyBorder="1" applyAlignment="1">
      <alignment vertical="center" shrinkToFit="1"/>
    </xf>
    <xf numFmtId="177" fontId="7" fillId="2" borderId="26" xfId="6" applyNumberFormat="1" applyFont="1" applyFill="1" applyBorder="1" applyAlignment="1">
      <alignment horizontal="right" vertical="center" shrinkToFit="1"/>
    </xf>
    <xf numFmtId="38" fontId="7" fillId="2" borderId="28" xfId="6" applyFont="1" applyFill="1" applyBorder="1" applyAlignment="1">
      <alignment horizontal="right" vertical="center" shrinkToFit="1"/>
    </xf>
    <xf numFmtId="38" fontId="7" fillId="2" borderId="29" xfId="6" applyFont="1" applyFill="1" applyBorder="1" applyAlignment="1">
      <alignment horizontal="right" vertical="center" shrinkToFit="1"/>
    </xf>
    <xf numFmtId="177" fontId="7" fillId="2" borderId="28" xfId="6" applyNumberFormat="1" applyFont="1" applyFill="1" applyBorder="1" applyAlignment="1">
      <alignment horizontal="right" vertical="center" shrinkToFit="1"/>
    </xf>
    <xf numFmtId="177" fontId="7" fillId="2" borderId="26" xfId="6" applyNumberFormat="1" applyFont="1" applyFill="1" applyBorder="1" applyAlignment="1">
      <alignment vertical="center" shrinkToFit="1"/>
    </xf>
    <xf numFmtId="38" fontId="7" fillId="2" borderId="28" xfId="6" applyFont="1" applyFill="1" applyBorder="1" applyAlignment="1">
      <alignment vertical="center" shrinkToFit="1"/>
    </xf>
    <xf numFmtId="177" fontId="7" fillId="2" borderId="28" xfId="6" applyNumberFormat="1" applyFont="1" applyFill="1" applyBorder="1" applyAlignment="1">
      <alignment vertical="center" shrinkToFit="1"/>
    </xf>
    <xf numFmtId="38" fontId="7" fillId="2" borderId="34" xfId="6" applyFont="1" applyFill="1" applyBorder="1" applyAlignment="1">
      <alignment vertical="center" shrinkToFit="1"/>
    </xf>
    <xf numFmtId="178" fontId="7" fillId="0" borderId="0" xfId="4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shrinkToFit="1"/>
    </xf>
    <xf numFmtId="0" fontId="7" fillId="0" borderId="19" xfId="0" applyFont="1" applyBorder="1" applyAlignment="1">
      <alignment horizontal="right" vertical="top" shrinkToFit="1"/>
    </xf>
    <xf numFmtId="0" fontId="7" fillId="0" borderId="23" xfId="0" applyFont="1" applyBorder="1" applyAlignment="1">
      <alignment horizontal="right" vertical="top" shrinkToFit="1"/>
    </xf>
    <xf numFmtId="14" fontId="7" fillId="0" borderId="3" xfId="0" applyNumberFormat="1" applyFont="1" applyBorder="1" applyAlignment="1">
      <alignment horizontal="center" vertic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shrinkToFit="1"/>
    </xf>
    <xf numFmtId="177" fontId="7" fillId="0" borderId="3" xfId="6" applyNumberFormat="1" applyFont="1" applyFill="1" applyBorder="1" applyAlignment="1">
      <alignment vertical="center" shrinkToFit="1"/>
    </xf>
    <xf numFmtId="38" fontId="7" fillId="0" borderId="20" xfId="6" applyFont="1" applyFill="1" applyBorder="1" applyAlignment="1">
      <alignment vertical="center" shrinkToFit="1"/>
    </xf>
    <xf numFmtId="177" fontId="7" fillId="0" borderId="20" xfId="6" applyNumberFormat="1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20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20" fontId="7" fillId="0" borderId="17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justify" vertical="center" wrapText="1"/>
    </xf>
    <xf numFmtId="177" fontId="7" fillId="0" borderId="25" xfId="6" applyNumberFormat="1" applyFont="1" applyFill="1" applyBorder="1" applyAlignment="1">
      <alignment vertical="center" shrinkToFit="1"/>
    </xf>
    <xf numFmtId="38" fontId="7" fillId="0" borderId="21" xfId="6" applyFont="1" applyFill="1" applyBorder="1" applyAlignment="1">
      <alignment vertical="center" shrinkToFit="1"/>
    </xf>
    <xf numFmtId="177" fontId="7" fillId="0" borderId="21" xfId="6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4" applyFont="1" applyAlignment="1">
      <alignment horizontal="justify" vertical="center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center"/>
    </xf>
    <xf numFmtId="38" fontId="7" fillId="2" borderId="7" xfId="6" applyFont="1" applyFill="1" applyBorder="1" applyAlignment="1">
      <alignment vertical="center" shrinkToFit="1"/>
    </xf>
    <xf numFmtId="0" fontId="7" fillId="0" borderId="32" xfId="0" applyFont="1" applyBorder="1" applyAlignment="1">
      <alignment horizontal="right" vertical="top" shrinkToFit="1"/>
    </xf>
    <xf numFmtId="38" fontId="7" fillId="2" borderId="37" xfId="6" applyFont="1" applyFill="1" applyBorder="1" applyAlignment="1">
      <alignment vertical="center" shrinkToFit="1"/>
    </xf>
    <xf numFmtId="14" fontId="7" fillId="0" borderId="3" xfId="0" applyNumberFormat="1" applyFont="1" applyBorder="1" applyAlignment="1" applyProtection="1">
      <alignment horizontal="center" vertical="center" shrinkToFit="1"/>
      <protection locked="0"/>
    </xf>
    <xf numFmtId="20" fontId="7" fillId="0" borderId="7" xfId="0" applyNumberFormat="1" applyFont="1" applyBorder="1" applyAlignment="1" applyProtection="1">
      <alignment horizontal="center" vertical="center" shrinkToFit="1"/>
      <protection locked="0"/>
    </xf>
    <xf numFmtId="2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177" fontId="7" fillId="0" borderId="3" xfId="6" applyNumberFormat="1" applyFont="1" applyFill="1" applyBorder="1" applyAlignment="1" applyProtection="1">
      <alignment vertical="center" shrinkToFit="1"/>
      <protection locked="0"/>
    </xf>
    <xf numFmtId="38" fontId="7" fillId="0" borderId="20" xfId="6" applyFont="1" applyFill="1" applyBorder="1" applyAlignment="1" applyProtection="1">
      <alignment vertical="center" shrinkToFit="1"/>
      <protection locked="0"/>
    </xf>
    <xf numFmtId="177" fontId="7" fillId="0" borderId="20" xfId="6" applyNumberFormat="1" applyFont="1" applyFill="1" applyBorder="1" applyAlignment="1" applyProtection="1">
      <alignment vertical="center" shrinkToFit="1"/>
      <protection locked="0"/>
    </xf>
    <xf numFmtId="38" fontId="7" fillId="0" borderId="7" xfId="6" applyFont="1" applyFill="1" applyBorder="1" applyAlignment="1" applyProtection="1">
      <alignment vertical="center" shrinkToFit="1"/>
      <protection locked="0"/>
    </xf>
    <xf numFmtId="38" fontId="7" fillId="0" borderId="21" xfId="6" applyFont="1" applyFill="1" applyBorder="1" applyAlignment="1" applyProtection="1">
      <alignment vertical="center" shrinkToFit="1"/>
      <protection locked="0"/>
    </xf>
    <xf numFmtId="177" fontId="7" fillId="0" borderId="21" xfId="6" applyNumberFormat="1" applyFont="1" applyFill="1" applyBorder="1" applyAlignment="1" applyProtection="1">
      <alignment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20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177" fontId="7" fillId="0" borderId="25" xfId="6" applyNumberFormat="1" applyFont="1" applyFill="1" applyBorder="1" applyAlignment="1" applyProtection="1">
      <alignment vertical="center" shrinkToFi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38" fontId="7" fillId="3" borderId="20" xfId="6" applyFont="1" applyFill="1" applyBorder="1" applyAlignment="1">
      <alignment vertical="center" shrinkToFit="1"/>
    </xf>
    <xf numFmtId="38" fontId="7" fillId="0" borderId="20" xfId="6" applyFont="1" applyFill="1" applyBorder="1" applyAlignment="1" applyProtection="1">
      <alignment vertical="center" shrinkToFit="1"/>
    </xf>
    <xf numFmtId="38" fontId="7" fillId="0" borderId="21" xfId="6" applyFont="1" applyFill="1" applyBorder="1" applyAlignment="1" applyProtection="1">
      <alignment vertical="center" shrinkToFit="1"/>
    </xf>
    <xf numFmtId="38" fontId="7" fillId="0" borderId="0" xfId="6" applyFont="1" applyFill="1" applyAlignment="1">
      <alignment horizontal="right" vertical="center"/>
    </xf>
    <xf numFmtId="0" fontId="7" fillId="0" borderId="0" xfId="4" applyFont="1" applyAlignment="1">
      <alignment horizontal="left" vertical="center"/>
    </xf>
    <xf numFmtId="179" fontId="7" fillId="0" borderId="0" xfId="4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36" xfId="4" applyFont="1" applyBorder="1" applyAlignment="1">
      <alignment horizontal="left" vertical="center" shrinkToFit="1"/>
    </xf>
    <xf numFmtId="0" fontId="7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7" fillId="0" borderId="0" xfId="4" applyFont="1" applyAlignment="1">
      <alignment horizontal="justify" vertical="top" wrapText="1"/>
    </xf>
    <xf numFmtId="0" fontId="7" fillId="0" borderId="35" xfId="4" applyFont="1" applyBorder="1" applyAlignment="1">
      <alignment horizontal="center" vertical="center"/>
    </xf>
    <xf numFmtId="0" fontId="7" fillId="0" borderId="36" xfId="4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left" vertical="center" shrinkToFit="1"/>
    </xf>
    <xf numFmtId="176" fontId="7" fillId="2" borderId="0" xfId="4" applyNumberFormat="1" applyFont="1" applyFill="1" applyAlignment="1">
      <alignment horizontal="right" vertical="center" shrinkToFit="1"/>
    </xf>
    <xf numFmtId="0" fontId="7" fillId="0" borderId="0" xfId="4" applyFont="1" applyAlignment="1">
      <alignment horizontal="left" vertical="top" wrapText="1"/>
    </xf>
    <xf numFmtId="176" fontId="7" fillId="0" borderId="0" xfId="4" applyNumberFormat="1" applyFont="1" applyAlignment="1">
      <alignment horizontal="center" vertical="top" shrinkToFit="1"/>
    </xf>
    <xf numFmtId="0" fontId="7" fillId="0" borderId="0" xfId="4" applyFont="1" applyAlignment="1">
      <alignment horizontal="left" vertical="top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8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38" fontId="6" fillId="2" borderId="28" xfId="0" applyNumberFormat="1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2" borderId="21" xfId="6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38" fontId="7" fillId="0" borderId="21" xfId="6" applyFont="1" applyFill="1" applyBorder="1" applyAlignment="1">
      <alignment horizontal="center" vertical="center" shrinkToFit="1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0" fontId="7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0" fontId="7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7" applyFont="1" applyAlignment="1" applyProtection="1">
      <alignment horizontal="left" vertical="center" wrapText="1"/>
      <protection locked="0"/>
    </xf>
    <xf numFmtId="38" fontId="7" fillId="0" borderId="21" xfId="6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</cellXfs>
  <cellStyles count="9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CCA508A2-D4BE-42CD-919E-8E41D8198CBD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10</xdr:row>
      <xdr:rowOff>185853</xdr:rowOff>
    </xdr:from>
    <xdr:to>
      <xdr:col>64</xdr:col>
      <xdr:colOff>2788</xdr:colOff>
      <xdr:row>23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104775</xdr:colOff>
      <xdr:row>35</xdr:row>
      <xdr:rowOff>38100</xdr:rowOff>
    </xdr:from>
    <xdr:to>
      <xdr:col>49</xdr:col>
      <xdr:colOff>23132</xdr:colOff>
      <xdr:row>39</xdr:row>
      <xdr:rowOff>179614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88213D-927A-4CA2-B531-94DAB0FEBF0D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810375" y="70389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55982</xdr:colOff>
      <xdr:row>11</xdr:row>
      <xdr:rowOff>14469</xdr:rowOff>
    </xdr:from>
    <xdr:to>
      <xdr:col>61</xdr:col>
      <xdr:colOff>151232</xdr:colOff>
      <xdr:row>21</xdr:row>
      <xdr:rowOff>125594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DF29E7-3210-4F5B-AE27-88F055459589}"/>
            </a:ext>
          </a:extLst>
        </xdr:cNvPr>
        <xdr:cNvSpPr txBox="1"/>
      </xdr:nvSpPr>
      <xdr:spPr>
        <a:xfrm>
          <a:off x="6761582" y="2214744"/>
          <a:ext cx="5048250" cy="21113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66675</xdr:colOff>
      <xdr:row>34</xdr:row>
      <xdr:rowOff>161925</xdr:rowOff>
    </xdr:from>
    <xdr:to>
      <xdr:col>48</xdr:col>
      <xdr:colOff>175532</xdr:colOff>
      <xdr:row>39</xdr:row>
      <xdr:rowOff>103414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4EC7AE-1F37-4E25-97B1-A6278F2CA13E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72275" y="69627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44"/>
  <sheetViews>
    <sheetView showZeros="0" tabSelected="1" view="pageBreakPreview" zoomScaleSheetLayoutView="100" workbookViewId="0">
      <selection sqref="A1:AI1"/>
    </sheetView>
  </sheetViews>
  <sheetFormatPr defaultColWidth="2.5" defaultRowHeight="15.75"/>
  <cols>
    <col min="1" max="21" width="2.5" style="31"/>
    <col min="22" max="22" width="3" style="31" bestFit="1" customWidth="1"/>
    <col min="23" max="16384" width="2.5" style="31"/>
  </cols>
  <sheetData>
    <row r="1" spans="1:36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</row>
    <row r="2" spans="1:36">
      <c r="B2" s="83"/>
    </row>
    <row r="3" spans="1:36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36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AI4" s="89"/>
    </row>
    <row r="5" spans="1:36">
      <c r="B5" s="83"/>
      <c r="T5" s="89"/>
      <c r="U5" s="137" t="s">
        <v>2</v>
      </c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</row>
    <row r="6" spans="1:36">
      <c r="B6" s="83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1:36">
      <c r="B7" s="83"/>
      <c r="U7" s="134" t="s">
        <v>3</v>
      </c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</row>
    <row r="8" spans="1:36">
      <c r="B8" s="83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</row>
    <row r="9" spans="1:36">
      <c r="B9" s="84" t="s">
        <v>4</v>
      </c>
      <c r="C9" s="113" t="s">
        <v>5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6">
      <c r="C10" s="85" t="s">
        <v>6</v>
      </c>
      <c r="D10" s="127" t="s">
        <v>7</v>
      </c>
      <c r="E10" s="127"/>
      <c r="F10" s="127"/>
      <c r="G10" s="127"/>
      <c r="H10" s="127"/>
      <c r="I10" s="127"/>
      <c r="J10" s="85" t="s">
        <v>8</v>
      </c>
      <c r="K10" s="138" t="s">
        <v>9</v>
      </c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</row>
    <row r="11" spans="1:36">
      <c r="C11" s="31" t="s">
        <v>10</v>
      </c>
      <c r="D11" s="113" t="s">
        <v>11</v>
      </c>
      <c r="E11" s="113"/>
      <c r="F11" s="113"/>
      <c r="G11" s="113"/>
      <c r="H11" s="113"/>
      <c r="I11" s="113"/>
      <c r="J11" s="31" t="s">
        <v>8</v>
      </c>
      <c r="K11" s="132">
        <v>45566</v>
      </c>
      <c r="L11" s="132"/>
      <c r="M11" s="132"/>
      <c r="N11" s="132"/>
      <c r="O11" s="132"/>
      <c r="P11" s="132"/>
      <c r="Q11" s="132"/>
      <c r="R11" s="28"/>
      <c r="S11" s="133">
        <v>0.54166666666666652</v>
      </c>
      <c r="T11" s="133"/>
      <c r="U11" s="133"/>
      <c r="V11" s="31" t="str">
        <f>IF(S11="","","～")</f>
        <v>～</v>
      </c>
      <c r="W11" s="133">
        <v>0.70833333333333337</v>
      </c>
      <c r="X11" s="133"/>
      <c r="Y11" s="133"/>
    </row>
    <row r="12" spans="1:36">
      <c r="B12" s="83" t="s">
        <v>12</v>
      </c>
      <c r="K12" s="132"/>
      <c r="L12" s="132"/>
      <c r="M12" s="132"/>
      <c r="N12" s="132"/>
      <c r="O12" s="132"/>
      <c r="P12" s="132"/>
      <c r="Q12" s="132"/>
      <c r="R12" s="28"/>
      <c r="S12" s="133"/>
      <c r="T12" s="133"/>
      <c r="U12" s="133"/>
      <c r="V12" s="31" t="str">
        <f>IF(S12="","","～")</f>
        <v/>
      </c>
      <c r="W12" s="133"/>
      <c r="X12" s="133"/>
      <c r="Y12" s="133"/>
    </row>
    <row r="13" spans="1:36">
      <c r="B13" s="83"/>
      <c r="C13" s="31" t="s">
        <v>13</v>
      </c>
      <c r="D13" s="113" t="s">
        <v>14</v>
      </c>
      <c r="E13" s="113"/>
      <c r="F13" s="113"/>
      <c r="G13" s="113"/>
      <c r="J13" s="31" t="s">
        <v>8</v>
      </c>
      <c r="K13" s="114" t="s">
        <v>15</v>
      </c>
      <c r="L13" s="114"/>
      <c r="M13" s="114"/>
      <c r="N13" s="114"/>
      <c r="O13" s="113" t="s">
        <v>16</v>
      </c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</row>
    <row r="14" spans="1:36">
      <c r="B14" s="83"/>
      <c r="K14" s="114" t="s">
        <v>17</v>
      </c>
      <c r="L14" s="114"/>
      <c r="M14" s="114"/>
      <c r="N14" s="114"/>
      <c r="O14" s="113" t="s">
        <v>18</v>
      </c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</row>
    <row r="15" spans="1:36">
      <c r="B15" s="83"/>
      <c r="C15" s="31" t="s">
        <v>19</v>
      </c>
      <c r="D15" s="113" t="s">
        <v>20</v>
      </c>
      <c r="E15" s="113"/>
      <c r="F15" s="113"/>
      <c r="G15" s="113"/>
      <c r="H15" s="113"/>
      <c r="I15" s="113"/>
      <c r="J15" s="31" t="s">
        <v>8</v>
      </c>
      <c r="K15" s="112">
        <v>28</v>
      </c>
      <c r="L15" s="112"/>
      <c r="M15" s="112"/>
      <c r="N15" s="112"/>
      <c r="O15" s="112"/>
      <c r="P15" s="31" t="s">
        <v>21</v>
      </c>
      <c r="Q15" s="115" t="s">
        <v>22</v>
      </c>
      <c r="R15" s="115"/>
      <c r="S15" s="115"/>
      <c r="T15" s="115"/>
      <c r="U15" s="115"/>
      <c r="V15" s="115"/>
    </row>
    <row r="16" spans="1:36">
      <c r="B16" s="83"/>
      <c r="C16" s="31" t="s">
        <v>23</v>
      </c>
      <c r="D16" s="113" t="s">
        <v>24</v>
      </c>
      <c r="E16" s="113"/>
      <c r="F16" s="113"/>
      <c r="G16" s="113"/>
      <c r="H16" s="113"/>
      <c r="I16" s="113"/>
      <c r="J16" s="31" t="s">
        <v>8</v>
      </c>
      <c r="K16" s="120" t="s">
        <v>25</v>
      </c>
      <c r="L16" s="120"/>
      <c r="M16" s="120"/>
      <c r="N16" s="117" t="s">
        <v>26</v>
      </c>
      <c r="O16" s="117"/>
      <c r="P16" s="117"/>
      <c r="Q16" s="117"/>
      <c r="R16" s="117"/>
      <c r="S16" s="118"/>
      <c r="T16" s="120" t="s">
        <v>27</v>
      </c>
      <c r="U16" s="120"/>
      <c r="V16" s="120"/>
      <c r="W16" s="117" t="s">
        <v>28</v>
      </c>
      <c r="X16" s="117"/>
      <c r="Y16" s="117"/>
      <c r="Z16" s="117"/>
      <c r="AA16" s="117"/>
      <c r="AB16" s="117"/>
      <c r="AC16" s="118"/>
      <c r="AD16" s="118"/>
      <c r="AE16" s="118"/>
      <c r="AF16" s="118"/>
      <c r="AG16" s="118"/>
      <c r="AH16" s="118"/>
      <c r="AI16" s="118"/>
    </row>
    <row r="17" spans="2:79">
      <c r="B17" s="83"/>
      <c r="K17" s="121" t="s">
        <v>29</v>
      </c>
      <c r="L17" s="121"/>
      <c r="M17" s="121"/>
      <c r="N17" s="116"/>
      <c r="O17" s="116"/>
      <c r="P17" s="116"/>
      <c r="Q17" s="116"/>
      <c r="R17" s="116"/>
      <c r="S17" s="116"/>
      <c r="T17" s="121" t="s">
        <v>30</v>
      </c>
      <c r="U17" s="121"/>
      <c r="V17" s="121"/>
      <c r="W17" s="116"/>
      <c r="X17" s="116"/>
      <c r="Y17" s="116"/>
      <c r="Z17" s="116"/>
      <c r="AA17" s="116"/>
      <c r="AB17" s="116"/>
      <c r="AC17" s="122"/>
      <c r="AD17" s="122"/>
      <c r="AE17" s="122"/>
      <c r="AF17" s="122"/>
      <c r="AG17" s="122"/>
      <c r="AH17" s="122"/>
      <c r="AI17" s="122"/>
    </row>
    <row r="18" spans="2:79">
      <c r="B18" s="83"/>
      <c r="K18" s="121" t="s">
        <v>31</v>
      </c>
      <c r="L18" s="121"/>
      <c r="M18" s="121"/>
      <c r="N18" s="116"/>
      <c r="O18" s="116"/>
      <c r="P18" s="116"/>
      <c r="Q18" s="116"/>
      <c r="R18" s="116"/>
      <c r="S18" s="122"/>
      <c r="T18" s="121" t="s">
        <v>32</v>
      </c>
      <c r="U18" s="121"/>
      <c r="V18" s="121"/>
      <c r="W18" s="116"/>
      <c r="X18" s="116"/>
      <c r="Y18" s="116"/>
      <c r="Z18" s="116"/>
      <c r="AA18" s="116"/>
      <c r="AB18" s="116"/>
      <c r="AC18" s="122"/>
      <c r="AD18" s="122"/>
      <c r="AE18" s="122"/>
      <c r="AF18" s="122"/>
      <c r="AG18" s="122"/>
      <c r="AH18" s="122"/>
      <c r="AI18" s="122"/>
    </row>
    <row r="19" spans="2:79">
      <c r="B19" s="83"/>
      <c r="C19" s="31" t="s">
        <v>33</v>
      </c>
    </row>
    <row r="20" spans="2:79">
      <c r="D20" s="119" t="s">
        <v>34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86"/>
    </row>
    <row r="21" spans="2:79"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86"/>
    </row>
    <row r="22" spans="2:79" s="30" customFormat="1"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</row>
    <row r="23" spans="2:79">
      <c r="B23" s="83"/>
      <c r="C23" s="31" t="s">
        <v>35</v>
      </c>
    </row>
    <row r="24" spans="2:79">
      <c r="D24" s="119" t="s">
        <v>36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86"/>
    </row>
    <row r="25" spans="2:79"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86"/>
    </row>
    <row r="26" spans="2:79"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86"/>
    </row>
    <row r="27" spans="2:79"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86"/>
    </row>
    <row r="28" spans="2:79"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86"/>
    </row>
    <row r="29" spans="2:79"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86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</row>
    <row r="30" spans="2:79"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86"/>
    </row>
    <row r="31" spans="2:79" s="30" customFormat="1"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</row>
    <row r="32" spans="2:79">
      <c r="B32" s="84" t="s">
        <v>37</v>
      </c>
    </row>
    <row r="33" spans="1:35">
      <c r="C33" s="129" t="s">
        <v>38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I33" s="86"/>
    </row>
    <row r="34" spans="1:35">
      <c r="AH34" s="88"/>
      <c r="AI34" s="86"/>
    </row>
    <row r="35" spans="1:35">
      <c r="B35" s="84" t="s">
        <v>39</v>
      </c>
    </row>
    <row r="36" spans="1:35">
      <c r="C36" s="131" t="s">
        <v>40</v>
      </c>
      <c r="D36" s="131"/>
      <c r="E36" s="131"/>
      <c r="F36" s="131"/>
      <c r="G36" s="131"/>
      <c r="H36" s="131"/>
      <c r="I36" s="131"/>
      <c r="J36" s="128">
        <f>SUM(M37:O39)</f>
        <v>16648</v>
      </c>
      <c r="K36" s="128"/>
      <c r="L36" s="128"/>
      <c r="M36" s="128"/>
      <c r="N36" s="126" t="s">
        <v>41</v>
      </c>
      <c r="O36" s="126"/>
      <c r="P36" s="126"/>
      <c r="Q36" s="126"/>
      <c r="R36" s="126"/>
      <c r="S36" s="126"/>
      <c r="T36" s="126"/>
      <c r="U36" s="126"/>
      <c r="V36" s="128">
        <f>SUM(V37:X39)</f>
        <v>11648</v>
      </c>
      <c r="W36" s="128"/>
      <c r="X36" s="128"/>
      <c r="Y36" s="128"/>
      <c r="Z36" s="126" t="s">
        <v>42</v>
      </c>
      <c r="AA36" s="126"/>
      <c r="AB36" s="126"/>
      <c r="AC36" s="126"/>
      <c r="AD36" s="126"/>
      <c r="AE36" s="128">
        <f>SUM(AE37:AG39)</f>
        <v>5000</v>
      </c>
      <c r="AF36" s="128"/>
      <c r="AG36" s="128"/>
      <c r="AH36" s="128"/>
    </row>
    <row r="37" spans="1:35">
      <c r="D37" s="125" t="s">
        <v>43</v>
      </c>
      <c r="E37" s="125"/>
      <c r="F37" s="125"/>
      <c r="G37" s="124" t="s">
        <v>44</v>
      </c>
      <c r="H37" s="124"/>
      <c r="I37" s="124"/>
      <c r="J37" s="124"/>
      <c r="K37" s="124"/>
      <c r="L37" s="124"/>
      <c r="M37" s="130">
        <v>15000</v>
      </c>
      <c r="N37" s="130"/>
      <c r="O37" s="130"/>
      <c r="P37" s="124" t="s">
        <v>45</v>
      </c>
      <c r="Q37" s="124"/>
      <c r="R37" s="124"/>
      <c r="S37" s="124"/>
      <c r="T37" s="124"/>
      <c r="U37" s="124"/>
      <c r="V37" s="130">
        <v>10000</v>
      </c>
      <c r="W37" s="130"/>
      <c r="X37" s="130"/>
      <c r="Z37" s="126" t="s">
        <v>42</v>
      </c>
      <c r="AA37" s="126"/>
      <c r="AB37" s="126"/>
      <c r="AC37" s="126"/>
      <c r="AD37" s="126"/>
      <c r="AE37" s="128">
        <f>M37-V37</f>
        <v>5000</v>
      </c>
      <c r="AF37" s="128"/>
      <c r="AG37" s="128"/>
      <c r="AI37" s="86"/>
    </row>
    <row r="38" spans="1:35">
      <c r="C38" s="87"/>
      <c r="D38" s="125" t="s">
        <v>46</v>
      </c>
      <c r="E38" s="125"/>
      <c r="F38" s="125"/>
      <c r="G38" s="124" t="s">
        <v>44</v>
      </c>
      <c r="H38" s="124"/>
      <c r="I38" s="124"/>
      <c r="J38" s="124"/>
      <c r="K38" s="124"/>
      <c r="L38" s="124"/>
      <c r="M38" s="128">
        <f>SUM('&lt;見本&gt;行程表及び諸謝金等積算書'!$O$12)-M39</f>
        <v>1648</v>
      </c>
      <c r="N38" s="128"/>
      <c r="O38" s="128"/>
      <c r="P38" s="124" t="s">
        <v>45</v>
      </c>
      <c r="Q38" s="124"/>
      <c r="R38" s="124"/>
      <c r="S38" s="124"/>
      <c r="T38" s="124"/>
      <c r="U38" s="124"/>
      <c r="V38" s="128">
        <f>SUM('&lt;見本&gt;行程表及び諸謝金等積算書'!$AB$12)-V39</f>
        <v>1648</v>
      </c>
      <c r="W38" s="128"/>
      <c r="X38" s="128"/>
      <c r="Z38" s="126" t="s">
        <v>42</v>
      </c>
      <c r="AA38" s="126"/>
      <c r="AB38" s="126"/>
      <c r="AC38" s="126"/>
      <c r="AD38" s="126"/>
      <c r="AE38" s="128">
        <f t="shared" ref="AE38" si="0">M38-V38</f>
        <v>0</v>
      </c>
      <c r="AF38" s="128"/>
      <c r="AG38" s="128"/>
    </row>
    <row r="39" spans="1:35">
      <c r="C39" s="87"/>
      <c r="D39" s="125" t="s">
        <v>47</v>
      </c>
      <c r="E39" s="125"/>
      <c r="F39" s="125"/>
      <c r="G39" s="124" t="s">
        <v>44</v>
      </c>
      <c r="H39" s="124"/>
      <c r="I39" s="124"/>
      <c r="J39" s="124"/>
      <c r="K39" s="124"/>
      <c r="L39" s="124"/>
      <c r="M39" s="128">
        <f>SUM('&lt;見本&gt;行程表及び諸謝金等積算書'!$Q$10)</f>
        <v>0</v>
      </c>
      <c r="N39" s="128"/>
      <c r="O39" s="128"/>
      <c r="P39" s="124" t="s">
        <v>45</v>
      </c>
      <c r="Q39" s="124"/>
      <c r="R39" s="124"/>
      <c r="S39" s="124"/>
      <c r="T39" s="124"/>
      <c r="U39" s="124"/>
      <c r="V39" s="128">
        <f>SUM('&lt;見本&gt;行程表及び諸謝金等積算書'!$AD$10)</f>
        <v>0</v>
      </c>
      <c r="W39" s="128"/>
      <c r="X39" s="128"/>
      <c r="Z39" s="126" t="s">
        <v>42</v>
      </c>
      <c r="AA39" s="126"/>
      <c r="AB39" s="126"/>
      <c r="AC39" s="126"/>
      <c r="AD39" s="126"/>
      <c r="AE39" s="128">
        <f>M39-V39</f>
        <v>0</v>
      </c>
      <c r="AF39" s="128"/>
      <c r="AG39" s="128"/>
    </row>
    <row r="40" spans="1:35">
      <c r="C40" s="87"/>
      <c r="D40" s="127" t="s">
        <v>48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</row>
    <row r="41" spans="1:35">
      <c r="D41" s="129" t="s">
        <v>49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86"/>
    </row>
    <row r="42" spans="1:35"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</row>
    <row r="43" spans="1:35">
      <c r="A43" s="123" t="s">
        <v>50</v>
      </c>
      <c r="B43" s="123"/>
      <c r="C43" s="119" t="s">
        <v>51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</row>
    <row r="44" spans="1:35"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</row>
  </sheetData>
  <sheetProtection sheet="1" selectLockedCells="1" selectUnlockedCells="1"/>
  <mergeCells count="69">
    <mergeCell ref="A1:AI1"/>
    <mergeCell ref="A3:AI3"/>
    <mergeCell ref="U5:AI6"/>
    <mergeCell ref="D11:I11"/>
    <mergeCell ref="D10:I10"/>
    <mergeCell ref="U7:AI7"/>
    <mergeCell ref="C9:AI9"/>
    <mergeCell ref="K10:AJ10"/>
    <mergeCell ref="K12:Q12"/>
    <mergeCell ref="K11:Q11"/>
    <mergeCell ref="S12:U12"/>
    <mergeCell ref="S11:U11"/>
    <mergeCell ref="W12:Y12"/>
    <mergeCell ref="W11:Y11"/>
    <mergeCell ref="V36:Y36"/>
    <mergeCell ref="Z36:AD36"/>
    <mergeCell ref="AE36:AH36"/>
    <mergeCell ref="M37:O37"/>
    <mergeCell ref="K18:M18"/>
    <mergeCell ref="T18:V18"/>
    <mergeCell ref="N18:S18"/>
    <mergeCell ref="W18:AI18"/>
    <mergeCell ref="C33:AG33"/>
    <mergeCell ref="C36:I36"/>
    <mergeCell ref="J36:M36"/>
    <mergeCell ref="N36:U36"/>
    <mergeCell ref="M38:O38"/>
    <mergeCell ref="D37:F37"/>
    <mergeCell ref="G37:L37"/>
    <mergeCell ref="P37:U37"/>
    <mergeCell ref="D41:AH41"/>
    <mergeCell ref="Z37:AD37"/>
    <mergeCell ref="AE37:AG37"/>
    <mergeCell ref="V37:X37"/>
    <mergeCell ref="A43:B43"/>
    <mergeCell ref="G39:L39"/>
    <mergeCell ref="D39:F39"/>
    <mergeCell ref="Z38:AD38"/>
    <mergeCell ref="D40:AG40"/>
    <mergeCell ref="C43:AI44"/>
    <mergeCell ref="D38:F38"/>
    <mergeCell ref="G38:L38"/>
    <mergeCell ref="M39:O39"/>
    <mergeCell ref="P38:U38"/>
    <mergeCell ref="V38:X38"/>
    <mergeCell ref="V39:X39"/>
    <mergeCell ref="AE39:AG39"/>
    <mergeCell ref="Z39:AD39"/>
    <mergeCell ref="P39:U39"/>
    <mergeCell ref="AE38:AG38"/>
    <mergeCell ref="D16:I16"/>
    <mergeCell ref="N17:S17"/>
    <mergeCell ref="N16:S16"/>
    <mergeCell ref="D20:AH21"/>
    <mergeCell ref="D24:AH30"/>
    <mergeCell ref="K16:M16"/>
    <mergeCell ref="T16:V16"/>
    <mergeCell ref="K17:M17"/>
    <mergeCell ref="T17:V17"/>
    <mergeCell ref="W16:AI16"/>
    <mergeCell ref="W17:AI17"/>
    <mergeCell ref="K15:O15"/>
    <mergeCell ref="D15:I15"/>
    <mergeCell ref="K14:N14"/>
    <mergeCell ref="K13:N13"/>
    <mergeCell ref="O13:AI13"/>
    <mergeCell ref="O14:AI14"/>
    <mergeCell ref="Q15:V15"/>
    <mergeCell ref="D13:G13"/>
  </mergeCells>
  <phoneticPr fontId="4"/>
  <conditionalFormatting sqref="K10:AJ10">
    <cfRule type="containsBlanks" dxfId="11" priority="1">
      <formula>LEN(TRIM(K10))=0</formula>
    </cfRule>
  </conditionalFormatting>
  <conditionalFormatting sqref="M37:O37 V37:X37">
    <cfRule type="containsBlanks" dxfId="10" priority="3">
      <formula>LEN(TRIM(M37))=0</formula>
    </cfRule>
  </conditionalFormatting>
  <conditionalFormatting sqref="U5:AI7 K11:Q12 S11:U12 W11:Y12 O13:AI14 K15:O15 N16:S18 W16:AI18 D20:AH21 D24:AH30">
    <cfRule type="containsBlanks" dxfId="9" priority="4">
      <formula>LEN(TRIM(D5))=0</formula>
    </cfRule>
  </conditionalFormatting>
  <conditionalFormatting sqref="U5 U7">
    <cfRule type="containsBlanks" dxfId="8" priority="5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N16:N18 O16:R16 O18:R18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3"/>
  <sheetViews>
    <sheetView showZeros="0" view="pageBreakPreview" zoomScale="82" zoomScaleSheetLayoutView="100" workbookViewId="0">
      <selection sqref="A1:AI1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5" ht="15.7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</row>
    <row r="2" spans="1:35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5" ht="30" customHeight="1">
      <c r="A3" s="29"/>
      <c r="B3" s="29"/>
      <c r="C3" s="32"/>
      <c r="D3" s="29"/>
      <c r="E3" s="29"/>
      <c r="F3" s="29"/>
      <c r="G3" s="29"/>
      <c r="H3" s="33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5" ht="30" customHeight="1">
      <c r="A4" s="34" t="s">
        <v>55</v>
      </c>
      <c r="B4" s="171" t="str">
        <f>'＜見本＞報告書'!W16</f>
        <v>井上　○○</v>
      </c>
      <c r="C4" s="171"/>
      <c r="D4" s="171"/>
      <c r="E4" s="29"/>
      <c r="F4" s="29"/>
      <c r="G4" s="29"/>
      <c r="H4" s="33"/>
      <c r="I4" s="163" t="s">
        <v>56</v>
      </c>
      <c r="J4" s="160"/>
      <c r="K4" s="172"/>
      <c r="L4" s="172"/>
      <c r="M4" s="172"/>
      <c r="N4" s="165" t="s">
        <v>57</v>
      </c>
      <c r="O4" s="160"/>
      <c r="P4" s="160"/>
      <c r="Q4" s="160"/>
      <c r="R4" s="165" t="s">
        <v>58</v>
      </c>
      <c r="S4" s="160"/>
      <c r="T4" s="160"/>
      <c r="U4" s="162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5" ht="30" customHeight="1">
      <c r="A5" s="34" t="s">
        <v>59</v>
      </c>
      <c r="B5" s="171" t="str">
        <f>'＜見本＞報告書'!N16</f>
        <v>大学准教授</v>
      </c>
      <c r="C5" s="171"/>
      <c r="D5" s="171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5" ht="30" customHeight="1">
      <c r="A6" s="36" t="s">
        <v>66</v>
      </c>
      <c r="B6" s="37" t="s">
        <v>67</v>
      </c>
      <c r="C6" s="38" t="s">
        <v>68</v>
      </c>
      <c r="D6" s="39" t="s">
        <v>69</v>
      </c>
      <c r="E6" s="40" t="s">
        <v>70</v>
      </c>
      <c r="F6" s="41" t="s">
        <v>71</v>
      </c>
      <c r="G6" s="40" t="s">
        <v>72</v>
      </c>
      <c r="H6" s="42" t="s">
        <v>73</v>
      </c>
      <c r="I6" s="43" t="s">
        <v>74</v>
      </c>
      <c r="J6" s="44" t="s">
        <v>75</v>
      </c>
      <c r="K6" s="45" t="s">
        <v>76</v>
      </c>
      <c r="L6" s="46" t="s">
        <v>74</v>
      </c>
      <c r="M6" s="44" t="s">
        <v>75</v>
      </c>
      <c r="N6" s="44" t="s">
        <v>74</v>
      </c>
      <c r="O6" s="47" t="s">
        <v>75</v>
      </c>
      <c r="P6" s="47" t="s">
        <v>77</v>
      </c>
      <c r="Q6" s="47" t="s">
        <v>78</v>
      </c>
      <c r="R6" s="47" t="s">
        <v>79</v>
      </c>
      <c r="S6" s="47" t="s">
        <v>78</v>
      </c>
      <c r="T6" s="47" t="s">
        <v>79</v>
      </c>
      <c r="U6" s="48" t="s">
        <v>78</v>
      </c>
      <c r="V6" s="43" t="str">
        <f t="shared" ref="V6:AH6" si="0">I6</f>
        <v>路程</v>
      </c>
      <c r="W6" s="44" t="str">
        <f t="shared" si="0"/>
        <v>運賃</v>
      </c>
      <c r="X6" s="45" t="str">
        <f t="shared" si="0"/>
        <v>急行
料金</v>
      </c>
      <c r="Y6" s="46" t="str">
        <f t="shared" si="0"/>
        <v>路程</v>
      </c>
      <c r="Z6" s="44" t="str">
        <f t="shared" si="0"/>
        <v>運賃</v>
      </c>
      <c r="AA6" s="44" t="str">
        <f t="shared" si="0"/>
        <v>路程</v>
      </c>
      <c r="AB6" s="44" t="str">
        <f t="shared" si="0"/>
        <v>運賃</v>
      </c>
      <c r="AC6" s="44" t="str">
        <f t="shared" si="0"/>
        <v>時間</v>
      </c>
      <c r="AD6" s="44" t="str">
        <f t="shared" si="0"/>
        <v>定額</v>
      </c>
      <c r="AE6" s="44" t="str">
        <f t="shared" si="0"/>
        <v>夜数</v>
      </c>
      <c r="AF6" s="44" t="str">
        <f t="shared" si="0"/>
        <v>定額</v>
      </c>
      <c r="AG6" s="44" t="str">
        <f t="shared" si="0"/>
        <v>夜数</v>
      </c>
      <c r="AH6" s="49" t="str">
        <f t="shared" si="0"/>
        <v>定額</v>
      </c>
    </row>
    <row r="7" spans="1:35" ht="15.75">
      <c r="A7" s="50"/>
      <c r="B7" s="51"/>
      <c r="C7" s="52"/>
      <c r="D7" s="53"/>
      <c r="E7" s="54"/>
      <c r="F7" s="55"/>
      <c r="G7" s="54"/>
      <c r="H7" s="56"/>
      <c r="I7" s="57" t="s">
        <v>80</v>
      </c>
      <c r="J7" s="58" t="s">
        <v>81</v>
      </c>
      <c r="K7" s="59" t="s">
        <v>81</v>
      </c>
      <c r="L7" s="60" t="s">
        <v>80</v>
      </c>
      <c r="M7" s="58" t="s">
        <v>81</v>
      </c>
      <c r="N7" s="58" t="s">
        <v>80</v>
      </c>
      <c r="O7" s="61" t="s">
        <v>81</v>
      </c>
      <c r="P7" s="62" t="s">
        <v>82</v>
      </c>
      <c r="Q7" s="62" t="s">
        <v>81</v>
      </c>
      <c r="R7" s="62" t="s">
        <v>83</v>
      </c>
      <c r="S7" s="62" t="s">
        <v>81</v>
      </c>
      <c r="T7" s="62" t="s">
        <v>83</v>
      </c>
      <c r="U7" s="63" t="s">
        <v>81</v>
      </c>
      <c r="V7" s="57" t="s">
        <v>80</v>
      </c>
      <c r="W7" s="58" t="s">
        <v>81</v>
      </c>
      <c r="X7" s="59" t="s">
        <v>81</v>
      </c>
      <c r="Y7" s="60" t="s">
        <v>80</v>
      </c>
      <c r="Z7" s="58" t="s">
        <v>81</v>
      </c>
      <c r="AA7" s="58" t="s">
        <v>80</v>
      </c>
      <c r="AB7" s="61" t="s">
        <v>81</v>
      </c>
      <c r="AC7" s="62" t="s">
        <v>82</v>
      </c>
      <c r="AD7" s="62" t="s">
        <v>81</v>
      </c>
      <c r="AE7" s="62" t="s">
        <v>83</v>
      </c>
      <c r="AF7" s="62" t="s">
        <v>81</v>
      </c>
      <c r="AG7" s="62" t="s">
        <v>83</v>
      </c>
      <c r="AH7" s="63" t="s">
        <v>81</v>
      </c>
    </row>
    <row r="8" spans="1:35" ht="30" customHeight="1">
      <c r="A8" s="64">
        <v>45566</v>
      </c>
      <c r="B8" s="65">
        <v>0.42499999999999999</v>
      </c>
      <c r="C8" s="66" t="s">
        <v>68</v>
      </c>
      <c r="D8" s="67">
        <v>0.4597222222222222</v>
      </c>
      <c r="E8" s="68" t="s">
        <v>84</v>
      </c>
      <c r="F8" s="68" t="s">
        <v>85</v>
      </c>
      <c r="G8" s="68" t="s">
        <v>86</v>
      </c>
      <c r="H8" s="69"/>
      <c r="I8" s="70">
        <v>46</v>
      </c>
      <c r="J8" s="71">
        <v>824</v>
      </c>
      <c r="K8" s="71"/>
      <c r="L8" s="71"/>
      <c r="M8" s="71"/>
      <c r="N8" s="72"/>
      <c r="O8" s="73"/>
      <c r="P8" s="109"/>
      <c r="Q8" s="71"/>
      <c r="R8" s="13" t="str">
        <f>IF(H8="","",IF($K$4="",1,""))</f>
        <v/>
      </c>
      <c r="S8" s="71"/>
      <c r="T8" s="13" t="str">
        <f>IF(H8="","",IF(OR($K$4="",$P$4="",$T$4=""),"",1))</f>
        <v/>
      </c>
      <c r="U8" s="14" t="str">
        <f>IF(T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8" s="15">
        <f t="shared" ref="V8:X9" si="1">I8</f>
        <v>46</v>
      </c>
      <c r="W8" s="13">
        <f t="shared" si="1"/>
        <v>824</v>
      </c>
      <c r="X8" s="13">
        <f t="shared" si="1"/>
        <v>0</v>
      </c>
      <c r="Y8" s="13">
        <f>L8</f>
        <v>0</v>
      </c>
      <c r="Z8" s="13">
        <f>M8</f>
        <v>0</v>
      </c>
      <c r="AA8" s="16">
        <f t="shared" ref="AA8:AC9" si="2">N8</f>
        <v>0</v>
      </c>
      <c r="AB8" s="13">
        <f t="shared" si="2"/>
        <v>0</v>
      </c>
      <c r="AC8" s="13">
        <f t="shared" si="2"/>
        <v>0</v>
      </c>
      <c r="AD8" s="13" t="str">
        <f>IF(P8="","",IF(Q8&lt;VLOOKUP($B$5,'(参考)諸謝金・宿泊料'!$B:$I,3,FALSE)*AC8,Q8,VLOOKUP($B$5,'(参考)諸謝金・宿泊料'!$B:$I,3,FALSE)*AC8))</f>
        <v/>
      </c>
      <c r="AE8" s="13" t="str">
        <f t="shared" ref="AE8:AE9" si="3">R8</f>
        <v/>
      </c>
      <c r="AF8" s="13" t="str">
        <f>IF(OR(H8="東京都特別区",H8="横浜市",H8="川崎市",H8="相模原市",H8="千葉市",H8="さいたま市",H8="名古屋市",H8="京都市",H8="大阪市",H8="堺市",H8="神戸市",H8="広島市",H8="福岡市"),IF(AE8=1,MIN(S8,VLOOKUP($B$5,'(参考)諸謝金・宿泊料'!$B:$I,4,FALSE)),""),IF(AE8=1,MIN(S8,VLOOKUP($B$5,'(参考)諸謝金・宿泊料'!$B:$I,5,FALSE)),""))</f>
        <v/>
      </c>
      <c r="AG8" s="13" t="str">
        <f>IF($X$4=0,"",IF(T8="","",1))</f>
        <v/>
      </c>
      <c r="AH8" s="14" t="str">
        <f>IF(AG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9" spans="1:35" ht="30" customHeight="1" thickBot="1">
      <c r="A9" s="64"/>
      <c r="B9" s="74">
        <v>0.76388888888888884</v>
      </c>
      <c r="C9" s="75" t="s">
        <v>68</v>
      </c>
      <c r="D9" s="76">
        <v>0.79236111111111107</v>
      </c>
      <c r="E9" s="77" t="s">
        <v>86</v>
      </c>
      <c r="F9" s="77" t="s">
        <v>85</v>
      </c>
      <c r="G9" s="77" t="s">
        <v>84</v>
      </c>
      <c r="H9" s="69"/>
      <c r="I9" s="78">
        <v>46</v>
      </c>
      <c r="J9" s="79">
        <v>824</v>
      </c>
      <c r="K9" s="79"/>
      <c r="L9" s="79"/>
      <c r="M9" s="79"/>
      <c r="N9" s="80"/>
      <c r="O9" s="79"/>
      <c r="P9" s="109" t="str">
        <f>IF(A9="","",1)</f>
        <v/>
      </c>
      <c r="Q9" s="79"/>
      <c r="R9" s="13" t="str">
        <f>IF(H9="","",IF($K$4="",1,""))</f>
        <v/>
      </c>
      <c r="S9" s="79"/>
      <c r="T9" s="17" t="str">
        <f>IF(H9="","",IF(OR($K$4="",$P$4="",$T$4=""),"",1))</f>
        <v/>
      </c>
      <c r="U9" s="14" t="str">
        <f>IF(T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9" s="18">
        <f t="shared" si="1"/>
        <v>46</v>
      </c>
      <c r="W9" s="17">
        <f t="shared" si="1"/>
        <v>824</v>
      </c>
      <c r="X9" s="17">
        <f t="shared" si="1"/>
        <v>0</v>
      </c>
      <c r="Y9" s="17">
        <f t="shared" ref="Y9" si="4">L9</f>
        <v>0</v>
      </c>
      <c r="Z9" s="17">
        <f>M9</f>
        <v>0</v>
      </c>
      <c r="AA9" s="19">
        <f t="shared" si="2"/>
        <v>0</v>
      </c>
      <c r="AB9" s="17">
        <f t="shared" si="2"/>
        <v>0</v>
      </c>
      <c r="AC9" s="17" t="str">
        <f t="shared" si="2"/>
        <v/>
      </c>
      <c r="AD9" s="13" t="str">
        <f>IF(P9="","",IF(Q9&lt;VLOOKUP($B$5,'(参考)諸謝金・宿泊料'!$B:$I,3,FALSE)*AC9,Q9,VLOOKUP($B$5,'(参考)諸謝金・宿泊料'!$B:$I,3,FALSE)*AC9))</f>
        <v/>
      </c>
      <c r="AE9" s="17" t="str">
        <f t="shared" si="3"/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$5,'(参考)諸謝金・宿泊料'!$B:$F,4,FALSE)),""),IF(AE9=1,MIN(S9,VLOOKUP($B$5,'(参考)諸謝金・宿泊料'!$B:$F,5,FALSE)),""))</f>
        <v/>
      </c>
      <c r="AG9" s="13" t="str">
        <f>IF($X$4=0,"",IF(T9="","",1))</f>
        <v/>
      </c>
      <c r="AH9" s="14" t="str">
        <f>IF(AG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0" spans="1:35" ht="30" customHeight="1" thickBot="1">
      <c r="A10" s="149" t="s">
        <v>87</v>
      </c>
      <c r="B10" s="150"/>
      <c r="C10" s="150"/>
      <c r="D10" s="150"/>
      <c r="E10" s="150"/>
      <c r="F10" s="150"/>
      <c r="G10" s="150"/>
      <c r="H10" s="150"/>
      <c r="I10" s="20">
        <f t="shared" ref="I10:AH10" si="5">SUM(I8:I9)</f>
        <v>92</v>
      </c>
      <c r="J10" s="21">
        <f t="shared" si="5"/>
        <v>1648</v>
      </c>
      <c r="K10" s="22">
        <f t="shared" si="5"/>
        <v>0</v>
      </c>
      <c r="L10" s="23">
        <f t="shared" si="5"/>
        <v>0</v>
      </c>
      <c r="M10" s="21">
        <f t="shared" si="5"/>
        <v>0</v>
      </c>
      <c r="N10" s="23">
        <f t="shared" si="5"/>
        <v>0</v>
      </c>
      <c r="O10" s="21">
        <f t="shared" si="5"/>
        <v>0</v>
      </c>
      <c r="P10" s="21">
        <f t="shared" si="5"/>
        <v>0</v>
      </c>
      <c r="Q10" s="21">
        <f t="shared" si="5"/>
        <v>0</v>
      </c>
      <c r="R10" s="21">
        <f t="shared" si="5"/>
        <v>0</v>
      </c>
      <c r="S10" s="21">
        <f t="shared" si="5"/>
        <v>0</v>
      </c>
      <c r="T10" s="21">
        <f t="shared" si="5"/>
        <v>0</v>
      </c>
      <c r="U10" s="21">
        <f t="shared" si="5"/>
        <v>0</v>
      </c>
      <c r="V10" s="24">
        <f t="shared" si="5"/>
        <v>92</v>
      </c>
      <c r="W10" s="25">
        <f t="shared" si="5"/>
        <v>1648</v>
      </c>
      <c r="X10" s="25">
        <f t="shared" si="5"/>
        <v>0</v>
      </c>
      <c r="Y10" s="25">
        <f t="shared" si="5"/>
        <v>0</v>
      </c>
      <c r="Z10" s="25">
        <f t="shared" si="5"/>
        <v>0</v>
      </c>
      <c r="AA10" s="26">
        <f t="shared" si="5"/>
        <v>0</v>
      </c>
      <c r="AB10" s="25">
        <f t="shared" si="5"/>
        <v>0</v>
      </c>
      <c r="AC10" s="25">
        <f t="shared" si="5"/>
        <v>0</v>
      </c>
      <c r="AD10" s="25">
        <f t="shared" si="5"/>
        <v>0</v>
      </c>
      <c r="AE10" s="25">
        <f t="shared" si="5"/>
        <v>0</v>
      </c>
      <c r="AF10" s="25">
        <f t="shared" si="5"/>
        <v>0</v>
      </c>
      <c r="AG10" s="25">
        <f t="shared" si="5"/>
        <v>0</v>
      </c>
      <c r="AH10" s="27">
        <f t="shared" si="5"/>
        <v>0</v>
      </c>
    </row>
    <row r="11" spans="1:35" ht="15" customHeight="1">
      <c r="C11" s="30"/>
      <c r="H11" s="30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</row>
    <row r="12" spans="1:35" ht="30" customHeight="1">
      <c r="H12" s="82"/>
      <c r="I12" s="151" t="s">
        <v>44</v>
      </c>
      <c r="J12" s="142"/>
      <c r="K12" s="142"/>
      <c r="L12" s="142"/>
      <c r="M12" s="142"/>
      <c r="N12" s="142"/>
      <c r="O12" s="143">
        <f>SUM(K4,J10,K10,M10,O10,Q10,S10,U10)</f>
        <v>1648</v>
      </c>
      <c r="P12" s="144"/>
      <c r="Q12" s="144"/>
      <c r="R12" s="144"/>
      <c r="S12" s="144"/>
      <c r="T12" s="144"/>
      <c r="U12" s="145"/>
      <c r="V12" s="141" t="s">
        <v>88</v>
      </c>
      <c r="W12" s="142"/>
      <c r="X12" s="142"/>
      <c r="Y12" s="142"/>
      <c r="Z12" s="142"/>
      <c r="AA12" s="142"/>
      <c r="AB12" s="143">
        <f>SUM(X4,W10,X10,Z10,AB10,AD10,AF10,AH10)</f>
        <v>1648</v>
      </c>
      <c r="AC12" s="144"/>
      <c r="AD12" s="144"/>
      <c r="AE12" s="144"/>
      <c r="AF12" s="144"/>
      <c r="AG12" s="144"/>
      <c r="AH12" s="145"/>
    </row>
    <row r="13" spans="1:35" ht="30" customHeight="1">
      <c r="A13" s="139" t="s">
        <v>89</v>
      </c>
      <c r="B13" s="139"/>
      <c r="C13" s="139"/>
      <c r="D13" s="139"/>
      <c r="E13" s="139"/>
      <c r="F13" s="139"/>
      <c r="G13" s="139"/>
      <c r="H13" s="139"/>
      <c r="I13" s="140"/>
      <c r="J13" s="140"/>
      <c r="K13" s="140"/>
      <c r="L13" s="140"/>
      <c r="M13" s="140"/>
      <c r="N13" s="140"/>
      <c r="O13" s="32"/>
      <c r="P13" s="32"/>
      <c r="Q13" s="32"/>
      <c r="R13" s="32"/>
      <c r="S13" s="32"/>
      <c r="T13" s="32"/>
      <c r="U13" s="32"/>
      <c r="V13" s="141" t="s">
        <v>90</v>
      </c>
      <c r="W13" s="142"/>
      <c r="X13" s="142"/>
      <c r="Y13" s="142"/>
      <c r="Z13" s="142"/>
      <c r="AA13" s="142"/>
      <c r="AB13" s="143">
        <f>O12-AB12</f>
        <v>0</v>
      </c>
      <c r="AC13" s="144"/>
      <c r="AD13" s="144"/>
      <c r="AE13" s="144"/>
      <c r="AF13" s="144"/>
      <c r="AG13" s="144"/>
      <c r="AH13" s="145"/>
    </row>
  </sheetData>
  <sheetProtection sheet="1" selectLockedCells="1" selectUnlockedCells="1"/>
  <mergeCells count="38">
    <mergeCell ref="A1:AI1"/>
    <mergeCell ref="L5:M5"/>
    <mergeCell ref="N5:O5"/>
    <mergeCell ref="A2:AH2"/>
    <mergeCell ref="I3:U3"/>
    <mergeCell ref="V3:AH3"/>
    <mergeCell ref="T5:U5"/>
    <mergeCell ref="V5:X5"/>
    <mergeCell ref="AE4:AF4"/>
    <mergeCell ref="AG4:AH4"/>
    <mergeCell ref="B5:D5"/>
    <mergeCell ref="R4:S4"/>
    <mergeCell ref="B4:D4"/>
    <mergeCell ref="I4:J4"/>
    <mergeCell ref="K4:M4"/>
    <mergeCell ref="N4:O4"/>
    <mergeCell ref="P4:Q4"/>
    <mergeCell ref="AC4:AD4"/>
    <mergeCell ref="T4:U4"/>
    <mergeCell ref="V4:W4"/>
    <mergeCell ref="X4:Z4"/>
    <mergeCell ref="AA4:AB4"/>
    <mergeCell ref="A13:N13"/>
    <mergeCell ref="V13:AA13"/>
    <mergeCell ref="AB13:AH13"/>
    <mergeCell ref="AC5:AD5"/>
    <mergeCell ref="AE5:AF5"/>
    <mergeCell ref="AG5:AH5"/>
    <mergeCell ref="A10:H10"/>
    <mergeCell ref="I12:N12"/>
    <mergeCell ref="O12:U12"/>
    <mergeCell ref="V12:AA12"/>
    <mergeCell ref="AB12:AH12"/>
    <mergeCell ref="R5:S5"/>
    <mergeCell ref="I5:K5"/>
    <mergeCell ref="Y5:Z5"/>
    <mergeCell ref="AA5:AB5"/>
    <mergeCell ref="P5:Q5"/>
  </mergeCells>
  <phoneticPr fontId="4"/>
  <conditionalFormatting sqref="K4:M4 P4:Q4 T4:U4 A8:B9 S8:S9 D8:O9 Q8:Q9">
    <cfRule type="containsBlanks" dxfId="7" priority="1">
      <formula>LEN(TRIM(A4))=0</formula>
    </cfRule>
  </conditionalFormatting>
  <dataValidations count="1">
    <dataValidation type="list" allowBlank="1" showInputMessage="1" showErrorMessage="1" sqref="P4:Q4 T4:U4" xr:uid="{00000000-0002-0000-01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9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'(参考)諸謝金・宿泊料'!$J$2:$J$15</xm:f>
          </x14:formula1>
          <xm:sqref>H8:H9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44"/>
  <sheetViews>
    <sheetView showZeros="0" view="pageBreakPreview" zoomScaleSheetLayoutView="100" workbookViewId="0">
      <selection sqref="A1:AI1"/>
    </sheetView>
  </sheetViews>
  <sheetFormatPr defaultColWidth="2.5" defaultRowHeight="15.75"/>
  <cols>
    <col min="1" max="21" width="2.5" style="31"/>
    <col min="22" max="22" width="3" style="31" bestFit="1" customWidth="1"/>
    <col min="23" max="16384" width="2.5" style="31"/>
  </cols>
  <sheetData>
    <row r="1" spans="1:3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</row>
    <row r="2" spans="1:35">
      <c r="B2" s="83"/>
    </row>
    <row r="3" spans="1:35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3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AI4" s="89"/>
    </row>
    <row r="5" spans="1:35">
      <c r="B5" s="83"/>
      <c r="T5" s="89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</row>
    <row r="6" spans="1:35">
      <c r="B6" s="83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</row>
    <row r="7" spans="1:35">
      <c r="B7" s="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</row>
    <row r="8" spans="1:35">
      <c r="B8" s="83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</row>
    <row r="9" spans="1:35">
      <c r="B9" s="84" t="s">
        <v>4</v>
      </c>
      <c r="C9" s="113" t="s">
        <v>5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5">
      <c r="C10" s="85" t="s">
        <v>6</v>
      </c>
      <c r="D10" s="127" t="s">
        <v>7</v>
      </c>
      <c r="E10" s="127"/>
      <c r="F10" s="127"/>
      <c r="G10" s="127"/>
      <c r="H10" s="127"/>
      <c r="I10" s="127"/>
      <c r="J10" s="85" t="s">
        <v>8</v>
      </c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</row>
    <row r="11" spans="1:35">
      <c r="C11" s="31" t="s">
        <v>10</v>
      </c>
      <c r="D11" s="113" t="s">
        <v>11</v>
      </c>
      <c r="E11" s="113"/>
      <c r="F11" s="113"/>
      <c r="G11" s="113"/>
      <c r="H11" s="113"/>
      <c r="I11" s="113"/>
      <c r="J11" s="31" t="s">
        <v>8</v>
      </c>
      <c r="K11" s="181"/>
      <c r="L11" s="181"/>
      <c r="M11" s="181"/>
      <c r="N11" s="181"/>
      <c r="O11" s="181"/>
      <c r="P11" s="181"/>
      <c r="Q11" s="181"/>
      <c r="R11" s="28"/>
      <c r="S11" s="182"/>
      <c r="T11" s="182"/>
      <c r="U11" s="182"/>
      <c r="V11" s="31" t="str">
        <f>IF(S11="","","～")</f>
        <v/>
      </c>
      <c r="W11" s="182"/>
      <c r="X11" s="182"/>
      <c r="Y11" s="182"/>
    </row>
    <row r="12" spans="1:35">
      <c r="B12" s="83" t="s">
        <v>12</v>
      </c>
      <c r="K12" s="181"/>
      <c r="L12" s="181"/>
      <c r="M12" s="181"/>
      <c r="N12" s="181"/>
      <c r="O12" s="181"/>
      <c r="P12" s="181"/>
      <c r="Q12" s="181"/>
      <c r="R12" s="28"/>
      <c r="S12" s="182"/>
      <c r="T12" s="182"/>
      <c r="U12" s="182"/>
      <c r="V12" s="31" t="str">
        <f>IF(S12="","","～")</f>
        <v/>
      </c>
      <c r="W12" s="182"/>
      <c r="X12" s="182"/>
      <c r="Y12" s="182"/>
    </row>
    <row r="13" spans="1:35">
      <c r="B13" s="83"/>
      <c r="C13" s="31" t="s">
        <v>13</v>
      </c>
      <c r="D13" s="113" t="s">
        <v>14</v>
      </c>
      <c r="E13" s="113"/>
      <c r="F13" s="113"/>
      <c r="G13" s="113"/>
      <c r="J13" s="31" t="s">
        <v>8</v>
      </c>
      <c r="K13" s="114" t="s">
        <v>15</v>
      </c>
      <c r="L13" s="114"/>
      <c r="M13" s="114"/>
      <c r="N13" s="114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</row>
    <row r="14" spans="1:35">
      <c r="B14" s="83"/>
      <c r="K14" s="114" t="s">
        <v>17</v>
      </c>
      <c r="L14" s="114"/>
      <c r="M14" s="114"/>
      <c r="N14" s="114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</row>
    <row r="15" spans="1:35">
      <c r="B15" s="83"/>
      <c r="C15" s="31" t="s">
        <v>19</v>
      </c>
      <c r="D15" s="113" t="s">
        <v>20</v>
      </c>
      <c r="E15" s="113"/>
      <c r="F15" s="113"/>
      <c r="G15" s="113"/>
      <c r="H15" s="113"/>
      <c r="I15" s="113"/>
      <c r="J15" s="31" t="s">
        <v>8</v>
      </c>
      <c r="K15" s="178"/>
      <c r="L15" s="178"/>
      <c r="M15" s="178"/>
      <c r="N15" s="178"/>
      <c r="O15" s="178"/>
      <c r="P15" s="31" t="s">
        <v>21</v>
      </c>
      <c r="Q15" s="115" t="s">
        <v>22</v>
      </c>
      <c r="R15" s="115"/>
      <c r="S15" s="115"/>
      <c r="T15" s="115"/>
      <c r="U15" s="115"/>
      <c r="V15" s="115"/>
    </row>
    <row r="16" spans="1:35">
      <c r="B16" s="83"/>
      <c r="C16" s="31" t="s">
        <v>23</v>
      </c>
      <c r="D16" s="113" t="s">
        <v>24</v>
      </c>
      <c r="E16" s="113"/>
      <c r="F16" s="113"/>
      <c r="G16" s="113"/>
      <c r="H16" s="113"/>
      <c r="I16" s="113"/>
      <c r="J16" s="31" t="s">
        <v>8</v>
      </c>
      <c r="K16" s="120" t="s">
        <v>25</v>
      </c>
      <c r="L16" s="120"/>
      <c r="M16" s="120"/>
      <c r="N16" s="179"/>
      <c r="O16" s="179"/>
      <c r="P16" s="179"/>
      <c r="Q16" s="179"/>
      <c r="R16" s="179"/>
      <c r="S16" s="179"/>
      <c r="T16" s="120" t="s">
        <v>27</v>
      </c>
      <c r="U16" s="120"/>
      <c r="V16" s="120"/>
      <c r="W16" s="179"/>
      <c r="X16" s="179"/>
      <c r="Y16" s="179"/>
      <c r="Z16" s="179"/>
      <c r="AA16" s="179"/>
      <c r="AB16" s="179"/>
      <c r="AC16" s="180"/>
      <c r="AD16" s="180"/>
      <c r="AE16" s="180"/>
      <c r="AF16" s="180"/>
      <c r="AG16" s="180"/>
      <c r="AH16" s="180"/>
      <c r="AI16" s="180"/>
    </row>
    <row r="17" spans="2:79">
      <c r="B17" s="83"/>
      <c r="K17" s="121" t="s">
        <v>29</v>
      </c>
      <c r="L17" s="121"/>
      <c r="M17" s="121"/>
      <c r="N17" s="175"/>
      <c r="O17" s="175"/>
      <c r="P17" s="175"/>
      <c r="Q17" s="175"/>
      <c r="R17" s="175"/>
      <c r="S17" s="175"/>
      <c r="T17" s="121" t="s">
        <v>30</v>
      </c>
      <c r="U17" s="121"/>
      <c r="V17" s="121"/>
      <c r="W17" s="175"/>
      <c r="X17" s="175"/>
      <c r="Y17" s="175"/>
      <c r="Z17" s="175"/>
      <c r="AA17" s="175"/>
      <c r="AB17" s="175"/>
      <c r="AC17" s="176"/>
      <c r="AD17" s="176"/>
      <c r="AE17" s="176"/>
      <c r="AF17" s="176"/>
      <c r="AG17" s="176"/>
      <c r="AH17" s="176"/>
      <c r="AI17" s="176"/>
    </row>
    <row r="18" spans="2:79">
      <c r="B18" s="83"/>
      <c r="K18" s="121" t="s">
        <v>31</v>
      </c>
      <c r="L18" s="121"/>
      <c r="M18" s="121"/>
      <c r="N18" s="175"/>
      <c r="O18" s="175"/>
      <c r="P18" s="175"/>
      <c r="Q18" s="175"/>
      <c r="R18" s="175"/>
      <c r="S18" s="176"/>
      <c r="T18" s="121" t="s">
        <v>32</v>
      </c>
      <c r="U18" s="121"/>
      <c r="V18" s="121"/>
      <c r="W18" s="175"/>
      <c r="X18" s="175"/>
      <c r="Y18" s="175"/>
      <c r="Z18" s="175"/>
      <c r="AA18" s="175"/>
      <c r="AB18" s="175"/>
      <c r="AC18" s="176"/>
      <c r="AD18" s="176"/>
      <c r="AE18" s="176"/>
      <c r="AF18" s="176"/>
      <c r="AG18" s="176"/>
      <c r="AH18" s="176"/>
      <c r="AI18" s="176"/>
    </row>
    <row r="19" spans="2:79">
      <c r="B19" s="83"/>
      <c r="C19" s="31" t="s">
        <v>33</v>
      </c>
    </row>
    <row r="20" spans="2:79">
      <c r="D20" s="119" t="s">
        <v>34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86"/>
    </row>
    <row r="21" spans="2:79"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86"/>
    </row>
    <row r="22" spans="2:79" s="30" customFormat="1"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</row>
    <row r="23" spans="2:79">
      <c r="B23" s="83"/>
      <c r="C23" s="31" t="s">
        <v>35</v>
      </c>
    </row>
    <row r="24" spans="2:79"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86"/>
    </row>
    <row r="25" spans="2:79"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86"/>
    </row>
    <row r="26" spans="2:79"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86"/>
    </row>
    <row r="27" spans="2:79"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86"/>
    </row>
    <row r="28" spans="2:79"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86"/>
    </row>
    <row r="29" spans="2:79"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86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</row>
    <row r="30" spans="2:79"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86"/>
    </row>
    <row r="31" spans="2:79" s="30" customFormat="1"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</row>
    <row r="32" spans="2:79">
      <c r="B32" s="84" t="s">
        <v>37</v>
      </c>
    </row>
    <row r="33" spans="1:35">
      <c r="C33" s="129" t="s">
        <v>38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I33" s="86"/>
    </row>
    <row r="34" spans="1:35">
      <c r="AH34" s="88"/>
      <c r="AI34" s="86"/>
    </row>
    <row r="35" spans="1:35">
      <c r="B35" s="84" t="s">
        <v>39</v>
      </c>
    </row>
    <row r="36" spans="1:35">
      <c r="C36" s="131" t="s">
        <v>40</v>
      </c>
      <c r="D36" s="131"/>
      <c r="E36" s="131"/>
      <c r="F36" s="131"/>
      <c r="G36" s="131"/>
      <c r="H36" s="131"/>
      <c r="I36" s="131"/>
      <c r="J36" s="128">
        <f>SUM(M37:O39)</f>
        <v>0</v>
      </c>
      <c r="K36" s="128"/>
      <c r="L36" s="128"/>
      <c r="M36" s="128"/>
      <c r="N36" s="126" t="s">
        <v>41</v>
      </c>
      <c r="O36" s="126"/>
      <c r="P36" s="126"/>
      <c r="Q36" s="126"/>
      <c r="R36" s="126"/>
      <c r="S36" s="126"/>
      <c r="T36" s="126"/>
      <c r="U36" s="126"/>
      <c r="V36" s="128">
        <f>SUM(V37:X39)</f>
        <v>0</v>
      </c>
      <c r="W36" s="128"/>
      <c r="X36" s="128"/>
      <c r="Y36" s="128"/>
      <c r="Z36" s="126" t="s">
        <v>42</v>
      </c>
      <c r="AA36" s="126"/>
      <c r="AB36" s="126"/>
      <c r="AC36" s="126"/>
      <c r="AD36" s="126"/>
      <c r="AE36" s="128">
        <f>SUM(AE37:AG39)</f>
        <v>0</v>
      </c>
      <c r="AF36" s="128"/>
      <c r="AG36" s="128"/>
      <c r="AH36" s="128"/>
    </row>
    <row r="37" spans="1:35">
      <c r="D37" s="125" t="s">
        <v>43</v>
      </c>
      <c r="E37" s="125"/>
      <c r="F37" s="125"/>
      <c r="G37" s="124" t="s">
        <v>44</v>
      </c>
      <c r="H37" s="124"/>
      <c r="I37" s="124"/>
      <c r="J37" s="124"/>
      <c r="K37" s="124"/>
      <c r="L37" s="124"/>
      <c r="M37" s="173"/>
      <c r="N37" s="173"/>
      <c r="O37" s="173"/>
      <c r="P37" s="124" t="s">
        <v>45</v>
      </c>
      <c r="Q37" s="124"/>
      <c r="R37" s="124"/>
      <c r="S37" s="124"/>
      <c r="T37" s="124"/>
      <c r="U37" s="124"/>
      <c r="V37" s="173"/>
      <c r="W37" s="173"/>
      <c r="X37" s="173"/>
      <c r="Z37" s="126" t="s">
        <v>42</v>
      </c>
      <c r="AA37" s="126"/>
      <c r="AB37" s="126"/>
      <c r="AC37" s="126"/>
      <c r="AD37" s="126"/>
      <c r="AE37" s="128">
        <f>M37-V37</f>
        <v>0</v>
      </c>
      <c r="AF37" s="128"/>
      <c r="AG37" s="128"/>
      <c r="AI37" s="86"/>
    </row>
    <row r="38" spans="1:35">
      <c r="C38" s="87"/>
      <c r="D38" s="125" t="s">
        <v>46</v>
      </c>
      <c r="E38" s="125"/>
      <c r="F38" s="125"/>
      <c r="G38" s="124" t="s">
        <v>44</v>
      </c>
      <c r="H38" s="124"/>
      <c r="I38" s="124"/>
      <c r="J38" s="124"/>
      <c r="K38" s="124"/>
      <c r="L38" s="124"/>
      <c r="M38" s="128">
        <f>SUM(A!$O$25,B!$O$25,'C'!$O$25)-M39</f>
        <v>0</v>
      </c>
      <c r="N38" s="128"/>
      <c r="O38" s="128"/>
      <c r="P38" s="124" t="s">
        <v>45</v>
      </c>
      <c r="Q38" s="124"/>
      <c r="R38" s="124"/>
      <c r="S38" s="124"/>
      <c r="T38" s="124"/>
      <c r="U38" s="124"/>
      <c r="V38" s="128">
        <f>SUM(A!$AB$25,B!$AB$25,'C'!$AB$25)-V39</f>
        <v>0</v>
      </c>
      <c r="W38" s="128"/>
      <c r="X38" s="128"/>
      <c r="Z38" s="126" t="s">
        <v>42</v>
      </c>
      <c r="AA38" s="126"/>
      <c r="AB38" s="126"/>
      <c r="AC38" s="126"/>
      <c r="AD38" s="126"/>
      <c r="AE38" s="128">
        <f t="shared" ref="AE38" si="0">M38-V38</f>
        <v>0</v>
      </c>
      <c r="AF38" s="128"/>
      <c r="AG38" s="128"/>
    </row>
    <row r="39" spans="1:35">
      <c r="C39" s="87"/>
      <c r="D39" s="125" t="s">
        <v>47</v>
      </c>
      <c r="E39" s="125"/>
      <c r="F39" s="125"/>
      <c r="G39" s="124" t="s">
        <v>44</v>
      </c>
      <c r="H39" s="124"/>
      <c r="I39" s="124"/>
      <c r="J39" s="124"/>
      <c r="K39" s="124"/>
      <c r="L39" s="124"/>
      <c r="M39" s="128">
        <f>SUM(A!$Q$23,B!$Q$23,'C'!$Q$23)</f>
        <v>0</v>
      </c>
      <c r="N39" s="128"/>
      <c r="O39" s="128"/>
      <c r="P39" s="124" t="s">
        <v>45</v>
      </c>
      <c r="Q39" s="124"/>
      <c r="R39" s="124"/>
      <c r="S39" s="124"/>
      <c r="T39" s="124"/>
      <c r="U39" s="124"/>
      <c r="V39" s="128">
        <f>SUM(A!$AD$23,B!$AD$23,'C'!$AD$23)</f>
        <v>0</v>
      </c>
      <c r="W39" s="128"/>
      <c r="X39" s="128"/>
      <c r="Z39" s="126" t="s">
        <v>42</v>
      </c>
      <c r="AA39" s="126"/>
      <c r="AB39" s="126"/>
      <c r="AC39" s="126"/>
      <c r="AD39" s="126"/>
      <c r="AE39" s="128">
        <f>M39-V39</f>
        <v>0</v>
      </c>
      <c r="AF39" s="128"/>
      <c r="AG39" s="128"/>
    </row>
    <row r="40" spans="1:35">
      <c r="C40" s="87"/>
      <c r="D40" s="127" t="s">
        <v>48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</row>
    <row r="41" spans="1:35">
      <c r="D41" s="129" t="s">
        <v>49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86"/>
    </row>
    <row r="42" spans="1:35"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</row>
    <row r="43" spans="1:35">
      <c r="A43" s="123" t="s">
        <v>50</v>
      </c>
      <c r="B43" s="123"/>
      <c r="C43" s="119" t="s">
        <v>51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</row>
    <row r="44" spans="1:35"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</row>
  </sheetData>
  <sheetProtection sheet="1"/>
  <protectedRanges>
    <protectedRange sqref="U5:AI6 U7:AI7 K10:AI10 K11:Q11 S11:U11 W11:Y11 W12:Y12 S12:U12 K12:Q12 O13:AI13 O14:AI14 K15:O15 N16:S18 W16:AI18 D24:AH30 M37:O37 V37:X37" name="範囲1"/>
  </protectedRanges>
  <mergeCells count="69">
    <mergeCell ref="U7:AI7"/>
    <mergeCell ref="A1:AI1"/>
    <mergeCell ref="A3:AI3"/>
    <mergeCell ref="U5:AI6"/>
    <mergeCell ref="C9:AI9"/>
    <mergeCell ref="D10:I10"/>
    <mergeCell ref="K10:AI10"/>
    <mergeCell ref="D11:I11"/>
    <mergeCell ref="K11:Q11"/>
    <mergeCell ref="S11:U11"/>
    <mergeCell ref="W11:Y11"/>
    <mergeCell ref="K12:Q12"/>
    <mergeCell ref="S12:U12"/>
    <mergeCell ref="W12:Y12"/>
    <mergeCell ref="D13:G13"/>
    <mergeCell ref="K13:N13"/>
    <mergeCell ref="O13:AI13"/>
    <mergeCell ref="D16:I16"/>
    <mergeCell ref="K16:M16"/>
    <mergeCell ref="N16:S16"/>
    <mergeCell ref="T16:V16"/>
    <mergeCell ref="W16:AI16"/>
    <mergeCell ref="K14:N14"/>
    <mergeCell ref="O14:AI14"/>
    <mergeCell ref="D15:I15"/>
    <mergeCell ref="K15:O15"/>
    <mergeCell ref="Q15:V15"/>
    <mergeCell ref="K17:M17"/>
    <mergeCell ref="N17:S17"/>
    <mergeCell ref="T17:V17"/>
    <mergeCell ref="W17:AI17"/>
    <mergeCell ref="K18:M18"/>
    <mergeCell ref="N18:S18"/>
    <mergeCell ref="T18:V18"/>
    <mergeCell ref="W18:AI18"/>
    <mergeCell ref="D20:AH21"/>
    <mergeCell ref="D24:AH30"/>
    <mergeCell ref="C33:AG33"/>
    <mergeCell ref="C36:I36"/>
    <mergeCell ref="J36:M36"/>
    <mergeCell ref="N36:U36"/>
    <mergeCell ref="V36:Y36"/>
    <mergeCell ref="Z36:AD36"/>
    <mergeCell ref="AE36:AH36"/>
    <mergeCell ref="V38:X38"/>
    <mergeCell ref="AE37:AG37"/>
    <mergeCell ref="D37:F37"/>
    <mergeCell ref="G37:L37"/>
    <mergeCell ref="M37:O37"/>
    <mergeCell ref="P37:U37"/>
    <mergeCell ref="V37:X37"/>
    <mergeCell ref="Z37:AD37"/>
    <mergeCell ref="Z38:AD38"/>
    <mergeCell ref="D40:AG40"/>
    <mergeCell ref="D41:AH41"/>
    <mergeCell ref="A43:B43"/>
    <mergeCell ref="C43:AI44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</mergeCells>
  <phoneticPr fontId="5"/>
  <conditionalFormatting sqref="K10:AJ10">
    <cfRule type="containsBlanks" dxfId="6" priority="1">
      <formula>LEN(TRIM(K10))=0</formula>
    </cfRule>
  </conditionalFormatting>
  <conditionalFormatting sqref="M37:O37 V37:X37">
    <cfRule type="containsBlanks" dxfId="5" priority="2">
      <formula>LEN(TRIM(M37))=0</formula>
    </cfRule>
  </conditionalFormatting>
  <conditionalFormatting sqref="U5:AI7 K11:Q12 S11:U12 W11:Y12 O13:AI14 K15:O15 N16:S18 W16:AI18 D20:AH21 D24:AH30">
    <cfRule type="containsBlanks" dxfId="4" priority="3">
      <formula>LEN(TRIM(D5))=0</formula>
    </cfRule>
  </conditionalFormatting>
  <conditionalFormatting sqref="U5 U7">
    <cfRule type="containsBlanks" dxfId="3" priority="4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N16:N18 O16:R16 O18:R18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4" ht="15.75">
      <c r="A1" s="184" t="s">
        <v>0</v>
      </c>
      <c r="B1" s="184"/>
      <c r="C1" s="184"/>
      <c r="D1" s="184"/>
      <c r="E1" s="184"/>
      <c r="F1" s="18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189">
        <f>報告書!U5</f>
        <v>0</v>
      </c>
      <c r="AC1" s="189"/>
      <c r="AD1" s="189"/>
      <c r="AE1" s="189"/>
      <c r="AF1" s="189"/>
      <c r="AG1" s="189"/>
      <c r="AH1" s="189"/>
    </row>
    <row r="2" spans="1:34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4" ht="30" customHeight="1">
      <c r="A3" s="29"/>
      <c r="B3" s="29"/>
      <c r="C3" s="32"/>
      <c r="D3" s="29"/>
      <c r="E3" s="29"/>
      <c r="F3" s="29"/>
      <c r="G3" s="29"/>
      <c r="H3" s="33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4" ht="30" customHeight="1">
      <c r="A4" s="34" t="s">
        <v>55</v>
      </c>
      <c r="B4" s="187">
        <f>報告書!W16</f>
        <v>0</v>
      </c>
      <c r="C4" s="187"/>
      <c r="D4" s="187"/>
      <c r="E4" s="29"/>
      <c r="F4" s="29"/>
      <c r="G4" s="29"/>
      <c r="H4" s="33"/>
      <c r="I4" s="163" t="s">
        <v>56</v>
      </c>
      <c r="J4" s="160"/>
      <c r="K4" s="186"/>
      <c r="L4" s="186"/>
      <c r="M4" s="186"/>
      <c r="N4" s="165" t="s">
        <v>57</v>
      </c>
      <c r="O4" s="160"/>
      <c r="P4" s="188"/>
      <c r="Q4" s="188"/>
      <c r="R4" s="165" t="s">
        <v>58</v>
      </c>
      <c r="S4" s="160"/>
      <c r="T4" s="188"/>
      <c r="U4" s="190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4" ht="30" customHeight="1" thickBot="1">
      <c r="A5" s="34" t="s">
        <v>59</v>
      </c>
      <c r="B5" s="187">
        <f>報告書!N16</f>
        <v>0</v>
      </c>
      <c r="C5" s="187"/>
      <c r="D5" s="187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4" ht="30" customHeight="1">
      <c r="A6" s="36" t="s">
        <v>66</v>
      </c>
      <c r="B6" s="37" t="s">
        <v>67</v>
      </c>
      <c r="C6" s="38" t="s">
        <v>68</v>
      </c>
      <c r="D6" s="39" t="s">
        <v>69</v>
      </c>
      <c r="E6" s="40" t="s">
        <v>70</v>
      </c>
      <c r="F6" s="41" t="s">
        <v>71</v>
      </c>
      <c r="G6" s="40" t="s">
        <v>72</v>
      </c>
      <c r="H6" s="42" t="s">
        <v>73</v>
      </c>
      <c r="I6" s="43" t="s">
        <v>74</v>
      </c>
      <c r="J6" s="44" t="s">
        <v>75</v>
      </c>
      <c r="K6" s="45" t="s">
        <v>76</v>
      </c>
      <c r="L6" s="46" t="s">
        <v>74</v>
      </c>
      <c r="M6" s="44" t="s">
        <v>75</v>
      </c>
      <c r="N6" s="44" t="s">
        <v>74</v>
      </c>
      <c r="O6" s="47" t="s">
        <v>75</v>
      </c>
      <c r="P6" s="47" t="s">
        <v>77</v>
      </c>
      <c r="Q6" s="47" t="s">
        <v>78</v>
      </c>
      <c r="R6" s="47" t="s">
        <v>79</v>
      </c>
      <c r="S6" s="47" t="s">
        <v>78</v>
      </c>
      <c r="T6" s="47" t="s">
        <v>79</v>
      </c>
      <c r="U6" s="48" t="s">
        <v>78</v>
      </c>
      <c r="V6" s="43" t="str">
        <f t="shared" ref="V6:AH6" si="0">I6</f>
        <v>路程</v>
      </c>
      <c r="W6" s="44" t="str">
        <f t="shared" si="0"/>
        <v>運賃</v>
      </c>
      <c r="X6" s="45" t="str">
        <f t="shared" si="0"/>
        <v>急行
料金</v>
      </c>
      <c r="Y6" s="46" t="str">
        <f t="shared" si="0"/>
        <v>路程</v>
      </c>
      <c r="Z6" s="44" t="str">
        <f t="shared" si="0"/>
        <v>運賃</v>
      </c>
      <c r="AA6" s="44" t="str">
        <f t="shared" si="0"/>
        <v>路程</v>
      </c>
      <c r="AB6" s="44" t="str">
        <f t="shared" si="0"/>
        <v>運賃</v>
      </c>
      <c r="AC6" s="44" t="str">
        <f t="shared" si="0"/>
        <v>時間</v>
      </c>
      <c r="AD6" s="44" t="str">
        <f t="shared" si="0"/>
        <v>定額</v>
      </c>
      <c r="AE6" s="44" t="str">
        <f t="shared" si="0"/>
        <v>夜数</v>
      </c>
      <c r="AF6" s="44" t="str">
        <f t="shared" si="0"/>
        <v>定額</v>
      </c>
      <c r="AG6" s="55" t="str">
        <f t="shared" si="0"/>
        <v>夜数</v>
      </c>
      <c r="AH6" s="49" t="str">
        <f t="shared" si="0"/>
        <v>定額</v>
      </c>
    </row>
    <row r="7" spans="1:34" ht="15.75">
      <c r="A7" s="50"/>
      <c r="B7" s="51"/>
      <c r="C7" s="52"/>
      <c r="D7" s="53"/>
      <c r="E7" s="54"/>
      <c r="F7" s="55"/>
      <c r="G7" s="54"/>
      <c r="H7" s="56"/>
      <c r="I7" s="57" t="s">
        <v>80</v>
      </c>
      <c r="J7" s="58" t="s">
        <v>81</v>
      </c>
      <c r="K7" s="59" t="s">
        <v>81</v>
      </c>
      <c r="L7" s="60" t="s">
        <v>80</v>
      </c>
      <c r="M7" s="58" t="s">
        <v>81</v>
      </c>
      <c r="N7" s="58" t="s">
        <v>80</v>
      </c>
      <c r="O7" s="61" t="s">
        <v>81</v>
      </c>
      <c r="P7" s="62" t="s">
        <v>82</v>
      </c>
      <c r="Q7" s="62" t="s">
        <v>81</v>
      </c>
      <c r="R7" s="62" t="s">
        <v>83</v>
      </c>
      <c r="S7" s="62" t="s">
        <v>81</v>
      </c>
      <c r="T7" s="62" t="s">
        <v>83</v>
      </c>
      <c r="U7" s="63" t="s">
        <v>81</v>
      </c>
      <c r="V7" s="57" t="s">
        <v>80</v>
      </c>
      <c r="W7" s="58" t="s">
        <v>81</v>
      </c>
      <c r="X7" s="59" t="s">
        <v>81</v>
      </c>
      <c r="Y7" s="60" t="s">
        <v>80</v>
      </c>
      <c r="Z7" s="58" t="s">
        <v>81</v>
      </c>
      <c r="AA7" s="58" t="s">
        <v>80</v>
      </c>
      <c r="AB7" s="61" t="s">
        <v>81</v>
      </c>
      <c r="AC7" s="62" t="s">
        <v>82</v>
      </c>
      <c r="AD7" s="62" t="s">
        <v>81</v>
      </c>
      <c r="AE7" s="62" t="s">
        <v>83</v>
      </c>
      <c r="AF7" s="61" t="s">
        <v>81</v>
      </c>
      <c r="AG7" s="62" t="s">
        <v>83</v>
      </c>
      <c r="AH7" s="91" t="s">
        <v>81</v>
      </c>
    </row>
    <row r="8" spans="1:34" ht="30" customHeight="1">
      <c r="A8" s="93"/>
      <c r="B8" s="94"/>
      <c r="C8" s="66" t="s">
        <v>68</v>
      </c>
      <c r="D8" s="95"/>
      <c r="E8" s="96"/>
      <c r="F8" s="96"/>
      <c r="G8" s="96"/>
      <c r="H8" s="97"/>
      <c r="I8" s="98"/>
      <c r="J8" s="99"/>
      <c r="K8" s="99"/>
      <c r="L8" s="99"/>
      <c r="M8" s="99"/>
      <c r="N8" s="100"/>
      <c r="O8" s="101"/>
      <c r="P8" s="110"/>
      <c r="Q8" s="99"/>
      <c r="R8" s="13" t="str">
        <f>IF(H8="","",IF($K$4="",1,""))</f>
        <v/>
      </c>
      <c r="S8" s="99"/>
      <c r="T8" s="13" t="str">
        <f>IF(H8="","",IF(OR($K$4="",$P$4="",$T$4=""),"",1))</f>
        <v/>
      </c>
      <c r="U8" s="14" t="str">
        <f>IF(T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8" s="15">
        <f t="shared" ref="V8:Z22" si="1">I8</f>
        <v>0</v>
      </c>
      <c r="W8" s="13">
        <f t="shared" si="1"/>
        <v>0</v>
      </c>
      <c r="X8" s="13">
        <f t="shared" si="1"/>
        <v>0</v>
      </c>
      <c r="Y8" s="13">
        <f>L8</f>
        <v>0</v>
      </c>
      <c r="Z8" s="13">
        <f>M8</f>
        <v>0</v>
      </c>
      <c r="AA8" s="16">
        <f t="shared" ref="AA8:AC22" si="2">N8</f>
        <v>0</v>
      </c>
      <c r="AB8" s="13">
        <f t="shared" si="2"/>
        <v>0</v>
      </c>
      <c r="AC8" s="13">
        <f t="shared" si="2"/>
        <v>0</v>
      </c>
      <c r="AD8" s="13" t="str">
        <f>IF(P8="","",IF(Q8&lt;VLOOKUP($B$5,'(参考)諸謝金・宿泊料'!$B:$I,3,FALSE)*AC8,Q8,VLOOKUP($B$5,'(参考)諸謝金・宿泊料'!$B:$I,3,FALSE)*AC8))</f>
        <v/>
      </c>
      <c r="AE8" s="13" t="str">
        <f>R8</f>
        <v/>
      </c>
      <c r="AF8" s="90" t="str">
        <f>IF(OR(H8="東京都特別区",H8="横浜市",H8="川崎市",H8="相模原市",H8="千葉市",H8="さいたま市",H8="名古屋市",H8="京都市",H8="大阪市",H8="堺市",H8="神戸市",H8="広島市",H8="福岡市"),IF(AE8=1,MIN(S8,VLOOKUP($B$5,'(参考)諸謝金・宿泊料'!$B:$I,4,FALSE)),""),IF(AE8=1,MIN(S8,VLOOKUP($B$5,'(参考)諸謝金・宿泊料'!$B:$I,5,FALSE)),""))</f>
        <v/>
      </c>
      <c r="AG8" s="13" t="str">
        <f>IF($X$4=0,"",IF(T8="","",1))</f>
        <v/>
      </c>
      <c r="AH8" s="92" t="str">
        <f>IF(AG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9" spans="1:34" ht="30" customHeight="1">
      <c r="A9" s="93"/>
      <c r="B9" s="94"/>
      <c r="C9" s="75" t="s">
        <v>68</v>
      </c>
      <c r="D9" s="95"/>
      <c r="E9" s="96"/>
      <c r="F9" s="96"/>
      <c r="G9" s="96"/>
      <c r="H9" s="97"/>
      <c r="I9" s="98"/>
      <c r="J9" s="99"/>
      <c r="K9" s="102"/>
      <c r="L9" s="102"/>
      <c r="M9" s="102"/>
      <c r="N9" s="103"/>
      <c r="O9" s="102"/>
      <c r="P9" s="111"/>
      <c r="Q9" s="102"/>
      <c r="R9" s="13" t="str">
        <f>IF(H9="","",IF($K$4="",1,""))</f>
        <v/>
      </c>
      <c r="S9" s="102"/>
      <c r="T9" s="17" t="str">
        <f>IF(H9="","",IF(OR($K$4="",$P$4="",$T$4=""),"",1))</f>
        <v/>
      </c>
      <c r="U9" s="14" t="str">
        <f>IF(T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9" s="18">
        <f t="shared" si="1"/>
        <v>0</v>
      </c>
      <c r="W9" s="17">
        <f t="shared" si="1"/>
        <v>0</v>
      </c>
      <c r="X9" s="17">
        <f t="shared" si="1"/>
        <v>0</v>
      </c>
      <c r="Y9" s="17">
        <f t="shared" si="1"/>
        <v>0</v>
      </c>
      <c r="Z9" s="17">
        <f>M9</f>
        <v>0</v>
      </c>
      <c r="AA9" s="19">
        <f t="shared" si="2"/>
        <v>0</v>
      </c>
      <c r="AB9" s="17">
        <f t="shared" si="2"/>
        <v>0</v>
      </c>
      <c r="AC9" s="17">
        <f t="shared" si="2"/>
        <v>0</v>
      </c>
      <c r="AD9" s="13" t="str">
        <f>IF(P9="","",IF(Q9&lt;VLOOKUP($B$5,'(参考)諸謝金・宿泊料'!$B:$I,3,FALSE)*AC9,Q9,VLOOKUP($B$5,'(参考)諸謝金・宿泊料'!$B:$I,3,FALSE)*AC9))</f>
        <v/>
      </c>
      <c r="AE9" s="17" t="str">
        <f t="shared" ref="AE9:AE22" si="3">R9</f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$5,'(参考)諸謝金・宿泊料'!$B:$I,4,FALSE)),""),IF(AE9=1,MIN(S9,VLOOKUP($B$5,'(参考)諸謝金・宿泊料'!$B:$I,5,FALSE)),""))</f>
        <v/>
      </c>
      <c r="AG9" s="13" t="str">
        <f>IF($X$4=0,"",IF(T9="","",1))</f>
        <v/>
      </c>
      <c r="AH9" s="92" t="str">
        <f>IF(AG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0" spans="1:34" ht="30" customHeight="1">
      <c r="A10" s="93"/>
      <c r="B10" s="94"/>
      <c r="C10" s="75" t="s">
        <v>68</v>
      </c>
      <c r="D10" s="95"/>
      <c r="E10" s="96"/>
      <c r="F10" s="96"/>
      <c r="G10" s="96"/>
      <c r="H10" s="97"/>
      <c r="I10" s="98"/>
      <c r="J10" s="99"/>
      <c r="K10" s="102"/>
      <c r="L10" s="102"/>
      <c r="M10" s="102"/>
      <c r="N10" s="103"/>
      <c r="O10" s="102"/>
      <c r="P10" s="111"/>
      <c r="Q10" s="102"/>
      <c r="R10" s="13" t="str">
        <f>IF(H10="","",IF($K$4="",1,""))</f>
        <v/>
      </c>
      <c r="S10" s="102"/>
      <c r="T10" s="17" t="str">
        <f t="shared" ref="T10:T22" si="4">IF(H10="","",IF(OR($K$4="",$P$4="",$T$4=""),"",1))</f>
        <v/>
      </c>
      <c r="U10" s="14" t="str">
        <f>IF(T10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 t="shared" si="1"/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IF(P10="","",IF(Q10&lt;VLOOKUP($B$5,'(参考)諸謝金・宿泊料'!$B:$I,3,FALSE)*AC10,Q10,VLOOKUP($B$5,'(参考)諸謝金・宿泊料'!$B:$I,3,FALSE)*AC10))</f>
        <v/>
      </c>
      <c r="AE10" s="17" t="str">
        <f t="shared" si="3"/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'(参考)諸謝金・宿泊料'!$B:$I,4,FALSE)),""),IF(AE10=1,MIN(S10,VLOOKUP($B$5,'(参考)諸謝金・宿泊料'!$B:$I,5,FALSE)),""))</f>
        <v/>
      </c>
      <c r="AG10" s="13" t="str">
        <f t="shared" ref="AG10:AG22" si="5">IF($X$4=0,"",IF(T10="","",1))</f>
        <v/>
      </c>
      <c r="AH10" s="92" t="str">
        <f>IF(AG10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1" spans="1:34" ht="30" customHeight="1">
      <c r="A11" s="93"/>
      <c r="B11" s="94"/>
      <c r="C11" s="75" t="s">
        <v>68</v>
      </c>
      <c r="D11" s="95"/>
      <c r="E11" s="96"/>
      <c r="F11" s="96"/>
      <c r="G11" s="96"/>
      <c r="H11" s="97"/>
      <c r="I11" s="98"/>
      <c r="J11" s="99"/>
      <c r="K11" s="102"/>
      <c r="L11" s="102"/>
      <c r="M11" s="102"/>
      <c r="N11" s="103"/>
      <c r="O11" s="102"/>
      <c r="P11" s="111"/>
      <c r="Q11" s="102"/>
      <c r="R11" s="13" t="str">
        <f t="shared" ref="R11:R22" si="6">IF(H11="","",IF($K$4="",1,""))</f>
        <v/>
      </c>
      <c r="S11" s="102"/>
      <c r="T11" s="17" t="str">
        <f t="shared" si="4"/>
        <v/>
      </c>
      <c r="U11" s="14" t="str">
        <f>IF(T11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IF(P11="","",IF(Q11&lt;VLOOKUP($B$5,'(参考)諸謝金・宿泊料'!$B:$I,3,FALSE)*AC11,Q11,VLOOKUP($B$5,'(参考)諸謝金・宿泊料'!$B:$I,3,FALSE)*AC11))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'(参考)諸謝金・宿泊料'!$B:$I,4,FALSE)),""),IF(AE11=1,MIN(S11,VLOOKUP($B$5,'(参考)諸謝金・宿泊料'!$B:$I,5,FALSE)),""))</f>
        <v/>
      </c>
      <c r="AG11" s="13" t="str">
        <f t="shared" si="5"/>
        <v/>
      </c>
      <c r="AH11" s="92" t="str">
        <f>IF(AG11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2" spans="1:34" ht="30" customHeight="1">
      <c r="A12" s="93"/>
      <c r="B12" s="94"/>
      <c r="C12" s="75" t="s">
        <v>68</v>
      </c>
      <c r="D12" s="95"/>
      <c r="E12" s="96"/>
      <c r="F12" s="96"/>
      <c r="G12" s="96"/>
      <c r="H12" s="97"/>
      <c r="I12" s="98"/>
      <c r="J12" s="99"/>
      <c r="K12" s="102"/>
      <c r="L12" s="102"/>
      <c r="M12" s="102"/>
      <c r="N12" s="103"/>
      <c r="O12" s="102"/>
      <c r="P12" s="111"/>
      <c r="Q12" s="102"/>
      <c r="R12" s="13" t="str">
        <f t="shared" si="6"/>
        <v/>
      </c>
      <c r="S12" s="102"/>
      <c r="T12" s="17" t="str">
        <f t="shared" si="4"/>
        <v/>
      </c>
      <c r="U12" s="14" t="str">
        <f>IF(T12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>P12</f>
        <v>0</v>
      </c>
      <c r="AD12" s="13" t="str">
        <f>IF(P12="","",IF(Q12&lt;VLOOKUP($B$5,'(参考)諸謝金・宿泊料'!$B:$I,3,FALSE)*AC12,Q12,VLOOKUP($B$5,'(参考)諸謝金・宿泊料'!$B:$I,3,FALSE)*AC12))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'(参考)諸謝金・宿泊料'!$B:$I,4,FALSE)),""),IF(AE12=1,MIN(S12,VLOOKUP($B$5,'(参考)諸謝金・宿泊料'!$B:$I,5,FALSE)),""))</f>
        <v/>
      </c>
      <c r="AG12" s="13" t="str">
        <f t="shared" si="5"/>
        <v/>
      </c>
      <c r="AH12" s="92" t="str">
        <f>IF(AG12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3" spans="1:34" ht="30" customHeight="1">
      <c r="A13" s="93"/>
      <c r="B13" s="94"/>
      <c r="C13" s="75" t="s">
        <v>68</v>
      </c>
      <c r="D13" s="95"/>
      <c r="E13" s="96"/>
      <c r="F13" s="96"/>
      <c r="G13" s="96"/>
      <c r="H13" s="97"/>
      <c r="I13" s="98"/>
      <c r="J13" s="99"/>
      <c r="K13" s="102"/>
      <c r="L13" s="102"/>
      <c r="M13" s="102"/>
      <c r="N13" s="103"/>
      <c r="O13" s="102"/>
      <c r="P13" s="111"/>
      <c r="Q13" s="102"/>
      <c r="R13" s="13" t="str">
        <f t="shared" si="6"/>
        <v/>
      </c>
      <c r="S13" s="102"/>
      <c r="T13" s="17" t="str">
        <f t="shared" si="4"/>
        <v/>
      </c>
      <c r="U13" s="14" t="str">
        <f>IF(T13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IF(P13="","",IF(Q13&lt;VLOOKUP($B$5,'(参考)諸謝金・宿泊料'!$B:$I,3,FALSE)*AC13,Q13,VLOOKUP($B$5,'(参考)諸謝金・宿泊料'!$B:$I,3,FALSE)*AC13))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'(参考)諸謝金・宿泊料'!$B:$I,4,FALSE)),""),IF(AE13=1,MIN(S13,VLOOKUP($B$5,'(参考)諸謝金・宿泊料'!$B:$I,5,FALSE)),""))</f>
        <v/>
      </c>
      <c r="AG13" s="13" t="str">
        <f t="shared" si="5"/>
        <v/>
      </c>
      <c r="AH13" s="92" t="str">
        <f>IF(AG13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4" spans="1:34" ht="30" customHeight="1">
      <c r="A14" s="93"/>
      <c r="B14" s="94"/>
      <c r="C14" s="75" t="s">
        <v>68</v>
      </c>
      <c r="D14" s="95"/>
      <c r="E14" s="96"/>
      <c r="F14" s="96"/>
      <c r="G14" s="96"/>
      <c r="H14" s="97"/>
      <c r="I14" s="98"/>
      <c r="J14" s="99"/>
      <c r="K14" s="102"/>
      <c r="L14" s="102"/>
      <c r="M14" s="102"/>
      <c r="N14" s="103"/>
      <c r="O14" s="102"/>
      <c r="P14" s="111"/>
      <c r="Q14" s="102"/>
      <c r="R14" s="13" t="str">
        <f t="shared" si="6"/>
        <v/>
      </c>
      <c r="S14" s="102"/>
      <c r="T14" s="17" t="str">
        <f t="shared" si="4"/>
        <v/>
      </c>
      <c r="U14" s="14" t="str">
        <f>IF(T14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 t="shared" si="2"/>
        <v>0</v>
      </c>
      <c r="AD14" s="13" t="str">
        <f>IF(P14="","",IF(Q14&lt;VLOOKUP($B$5,'(参考)諸謝金・宿泊料'!$B:$I,3,FALSE)*AC14,Q14,VLOOKUP($B$5,'(参考)諸謝金・宿泊料'!$B:$I,3,FALSE)*AC14))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'(参考)諸謝金・宿泊料'!$B:$I,4,FALSE)),""),IF(AE14=1,MIN(S14,VLOOKUP($B$5,'(参考)諸謝金・宿泊料'!$B:$I,5,FALSE)),""))</f>
        <v/>
      </c>
      <c r="AG14" s="13" t="str">
        <f t="shared" si="5"/>
        <v/>
      </c>
      <c r="AH14" s="92" t="str">
        <f>IF(AG14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5" spans="1:34" ht="30" customHeight="1">
      <c r="A15" s="93"/>
      <c r="B15" s="94"/>
      <c r="C15" s="75" t="s">
        <v>68</v>
      </c>
      <c r="D15" s="95"/>
      <c r="E15" s="96"/>
      <c r="F15" s="96"/>
      <c r="G15" s="96"/>
      <c r="H15" s="97"/>
      <c r="I15" s="98"/>
      <c r="J15" s="99"/>
      <c r="K15" s="102"/>
      <c r="L15" s="102"/>
      <c r="M15" s="102"/>
      <c r="N15" s="103"/>
      <c r="O15" s="102"/>
      <c r="P15" s="111"/>
      <c r="Q15" s="102"/>
      <c r="R15" s="13" t="str">
        <f t="shared" si="6"/>
        <v/>
      </c>
      <c r="S15" s="102"/>
      <c r="T15" s="17" t="str">
        <f t="shared" si="4"/>
        <v/>
      </c>
      <c r="U15" s="14" t="str">
        <f>IF(T15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IF(P15="","",IF(Q15&lt;VLOOKUP($B$5,'(参考)諸謝金・宿泊料'!$B:$I,3,FALSE)*AC15,Q15,VLOOKUP($B$5,'(参考)諸謝金・宿泊料'!$B:$I,3,FALSE)*AC15))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'(参考)諸謝金・宿泊料'!$B:$I,4,FALSE)),""),IF(AE15=1,MIN(S15,VLOOKUP($B$5,'(参考)諸謝金・宿泊料'!$B:$I,5,FALSE)),""))</f>
        <v/>
      </c>
      <c r="AG15" s="13" t="str">
        <f t="shared" si="5"/>
        <v/>
      </c>
      <c r="AH15" s="92" t="str">
        <f>IF(AG15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6" spans="1:34" ht="30" customHeight="1">
      <c r="A16" s="93"/>
      <c r="B16" s="94"/>
      <c r="C16" s="75" t="s">
        <v>68</v>
      </c>
      <c r="D16" s="95"/>
      <c r="E16" s="96"/>
      <c r="F16" s="96"/>
      <c r="G16" s="96"/>
      <c r="H16" s="97"/>
      <c r="I16" s="98"/>
      <c r="J16" s="99"/>
      <c r="K16" s="102"/>
      <c r="L16" s="102"/>
      <c r="M16" s="102"/>
      <c r="N16" s="103"/>
      <c r="O16" s="102"/>
      <c r="P16" s="111"/>
      <c r="Q16" s="102"/>
      <c r="R16" s="13" t="str">
        <f t="shared" si="6"/>
        <v/>
      </c>
      <c r="S16" s="102"/>
      <c r="T16" s="17" t="str">
        <f t="shared" si="4"/>
        <v/>
      </c>
      <c r="U16" s="14" t="str">
        <f>IF(T16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IF(P16="","",IF(Q16&lt;VLOOKUP($B$5,'(参考)諸謝金・宿泊料'!$B:$I,3,FALSE)*AC16,Q16,VLOOKUP($B$5,'(参考)諸謝金・宿泊料'!$B:$I,3,FALSE)*AC16))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'(参考)諸謝金・宿泊料'!$B:$I,4,FALSE)),""),IF(AE16=1,MIN(S16,VLOOKUP($B$5,'(参考)諸謝金・宿泊料'!$B:$I,5,FALSE)),""))</f>
        <v/>
      </c>
      <c r="AG16" s="13" t="str">
        <f t="shared" si="5"/>
        <v/>
      </c>
      <c r="AH16" s="92" t="str">
        <f>IF(AG16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7" spans="1:34" ht="30" customHeight="1">
      <c r="A17" s="93"/>
      <c r="B17" s="94"/>
      <c r="C17" s="75" t="s">
        <v>68</v>
      </c>
      <c r="D17" s="95"/>
      <c r="E17" s="96"/>
      <c r="F17" s="96"/>
      <c r="G17" s="96"/>
      <c r="H17" s="97"/>
      <c r="I17" s="98"/>
      <c r="J17" s="99"/>
      <c r="K17" s="102"/>
      <c r="L17" s="102"/>
      <c r="M17" s="102"/>
      <c r="N17" s="103"/>
      <c r="O17" s="102"/>
      <c r="P17" s="111"/>
      <c r="Q17" s="102"/>
      <c r="R17" s="13" t="str">
        <f t="shared" si="6"/>
        <v/>
      </c>
      <c r="S17" s="102"/>
      <c r="T17" s="17" t="str">
        <f t="shared" si="4"/>
        <v/>
      </c>
      <c r="U17" s="14" t="str">
        <f>IF(T17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IF(P17="","",IF(Q17&lt;VLOOKUP($B$5,'(参考)諸謝金・宿泊料'!$B:$I,3,FALSE)*AC17,Q17,VLOOKUP($B$5,'(参考)諸謝金・宿泊料'!$B:$I,3,FALSE)*AC17))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'(参考)諸謝金・宿泊料'!$B:$I,4,FALSE)),""),IF(AE17=1,MIN(S17,VLOOKUP($B$5,'(参考)諸謝金・宿泊料'!$B:$I,5,FALSE)),""))</f>
        <v/>
      </c>
      <c r="AG17" s="13" t="str">
        <f t="shared" si="5"/>
        <v/>
      </c>
      <c r="AH17" s="92" t="str">
        <f>IF(AG17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8" spans="1:34" ht="30" customHeight="1">
      <c r="A18" s="93"/>
      <c r="B18" s="94"/>
      <c r="C18" s="75" t="s">
        <v>68</v>
      </c>
      <c r="D18" s="95"/>
      <c r="E18" s="96"/>
      <c r="F18" s="96"/>
      <c r="G18" s="96"/>
      <c r="H18" s="97"/>
      <c r="I18" s="98"/>
      <c r="J18" s="99"/>
      <c r="K18" s="102"/>
      <c r="L18" s="102"/>
      <c r="M18" s="102"/>
      <c r="N18" s="103"/>
      <c r="O18" s="102"/>
      <c r="P18" s="111"/>
      <c r="Q18" s="102"/>
      <c r="R18" s="13" t="str">
        <f t="shared" si="6"/>
        <v/>
      </c>
      <c r="S18" s="102"/>
      <c r="T18" s="17" t="str">
        <f t="shared" si="4"/>
        <v/>
      </c>
      <c r="U18" s="14" t="str">
        <f>IF(T18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IF(P18="","",IF(Q18&lt;VLOOKUP($B$5,'(参考)諸謝金・宿泊料'!$B:$I,3,FALSE)*AC18,Q18,VLOOKUP($B$5,'(参考)諸謝金・宿泊料'!$B:$I,3,FALSE)*AC18))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'(参考)諸謝金・宿泊料'!$B:$I,4,FALSE)),""),IF(AE18=1,MIN(S18,VLOOKUP($B$5,'(参考)諸謝金・宿泊料'!$B:$I,5,FALSE)),""))</f>
        <v/>
      </c>
      <c r="AG18" s="13" t="str">
        <f t="shared" si="5"/>
        <v/>
      </c>
      <c r="AH18" s="92" t="str">
        <f>IF(AG18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9" spans="1:34" ht="30" customHeight="1">
      <c r="A19" s="93"/>
      <c r="B19" s="94"/>
      <c r="C19" s="75" t="s">
        <v>68</v>
      </c>
      <c r="D19" s="95"/>
      <c r="E19" s="96"/>
      <c r="F19" s="96"/>
      <c r="G19" s="96"/>
      <c r="H19" s="97"/>
      <c r="I19" s="98"/>
      <c r="J19" s="99"/>
      <c r="K19" s="102"/>
      <c r="L19" s="102"/>
      <c r="M19" s="102"/>
      <c r="N19" s="103"/>
      <c r="O19" s="102"/>
      <c r="P19" s="111"/>
      <c r="Q19" s="102"/>
      <c r="R19" s="13" t="str">
        <f t="shared" si="6"/>
        <v/>
      </c>
      <c r="S19" s="102"/>
      <c r="T19" s="17" t="str">
        <f t="shared" si="4"/>
        <v/>
      </c>
      <c r="U19" s="14" t="str">
        <f>IF(T19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IF(P19="","",IF(Q19&lt;VLOOKUP($B$5,'(参考)諸謝金・宿泊料'!$B:$I,3,FALSE)*AC19,Q19,VLOOKUP($B$5,'(参考)諸謝金・宿泊料'!$B:$I,3,FALSE)*AC19))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'(参考)諸謝金・宿泊料'!$B:$I,4,FALSE)),""),IF(AE19=1,MIN(S19,VLOOKUP($B$5,'(参考)諸謝金・宿泊料'!$B:$I,5,FALSE)),""))</f>
        <v/>
      </c>
      <c r="AG19" s="13" t="str">
        <f t="shared" si="5"/>
        <v/>
      </c>
      <c r="AH19" s="92" t="str">
        <f>IF(AG19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0" spans="1:34" ht="30" customHeight="1">
      <c r="A20" s="93"/>
      <c r="B20" s="94"/>
      <c r="C20" s="75" t="s">
        <v>68</v>
      </c>
      <c r="D20" s="95"/>
      <c r="E20" s="96"/>
      <c r="F20" s="96"/>
      <c r="G20" s="96"/>
      <c r="H20" s="97"/>
      <c r="I20" s="98"/>
      <c r="J20" s="99"/>
      <c r="K20" s="102"/>
      <c r="L20" s="102"/>
      <c r="M20" s="102"/>
      <c r="N20" s="103"/>
      <c r="O20" s="102"/>
      <c r="P20" s="111"/>
      <c r="Q20" s="102"/>
      <c r="R20" s="13" t="str">
        <f t="shared" si="6"/>
        <v/>
      </c>
      <c r="S20" s="102"/>
      <c r="T20" s="17" t="str">
        <f t="shared" si="4"/>
        <v/>
      </c>
      <c r="U20" s="14" t="str">
        <f>IF(T20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IF(P20="","",IF(Q20&lt;VLOOKUP($B$5,'(参考)諸謝金・宿泊料'!$B:$I,3,FALSE)*AC20,Q20,VLOOKUP($B$5,'(参考)諸謝金・宿泊料'!$B:$I,3,FALSE)*AC20))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'(参考)諸謝金・宿泊料'!$B:$I,4,FALSE)),""),IF(AE20=1,MIN(S20,VLOOKUP($B$5,'(参考)諸謝金・宿泊料'!$B:$I,5,FALSE)),""))</f>
        <v/>
      </c>
      <c r="AG20" s="13" t="str">
        <f t="shared" si="5"/>
        <v/>
      </c>
      <c r="AH20" s="92" t="str">
        <f>IF(AG20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1" spans="1:34" ht="30" customHeight="1">
      <c r="A21" s="93"/>
      <c r="B21" s="94"/>
      <c r="C21" s="75" t="s">
        <v>68</v>
      </c>
      <c r="D21" s="95"/>
      <c r="E21" s="96"/>
      <c r="F21" s="96"/>
      <c r="G21" s="96"/>
      <c r="H21" s="97"/>
      <c r="I21" s="98"/>
      <c r="J21" s="99"/>
      <c r="K21" s="102"/>
      <c r="L21" s="102"/>
      <c r="M21" s="102"/>
      <c r="N21" s="103"/>
      <c r="O21" s="102"/>
      <c r="P21" s="111"/>
      <c r="Q21" s="102"/>
      <c r="R21" s="13" t="str">
        <f t="shared" si="6"/>
        <v/>
      </c>
      <c r="S21" s="102"/>
      <c r="T21" s="17" t="str">
        <f t="shared" si="4"/>
        <v/>
      </c>
      <c r="U21" s="14" t="str">
        <f>IF(T21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IF(P21="","",IF(Q21&lt;VLOOKUP($B$5,'(参考)諸謝金・宿泊料'!$B:$I,3,FALSE)*AC21,Q21,VLOOKUP($B$5,'(参考)諸謝金・宿泊料'!$B:$I,3,FALSE)*AC21))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'(参考)諸謝金・宿泊料'!$B:$I,4,FALSE)),""),IF(AE21=1,MIN(S21,VLOOKUP($B$5,'(参考)諸謝金・宿泊料'!$B:$I,5,FALSE)),""))</f>
        <v/>
      </c>
      <c r="AG21" s="13" t="str">
        <f t="shared" si="5"/>
        <v/>
      </c>
      <c r="AH21" s="92" t="str">
        <f>IF(AG21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2" spans="1:34" ht="30" customHeight="1" thickBot="1">
      <c r="A22" s="93"/>
      <c r="B22" s="94"/>
      <c r="C22" s="75" t="s">
        <v>68</v>
      </c>
      <c r="D22" s="95"/>
      <c r="E22" s="96"/>
      <c r="F22" s="96"/>
      <c r="G22" s="96"/>
      <c r="H22" s="97"/>
      <c r="I22" s="98"/>
      <c r="J22" s="99"/>
      <c r="K22" s="102"/>
      <c r="L22" s="102"/>
      <c r="M22" s="102"/>
      <c r="N22" s="103"/>
      <c r="O22" s="102"/>
      <c r="P22" s="111"/>
      <c r="Q22" s="102"/>
      <c r="R22" s="13" t="str">
        <f t="shared" si="6"/>
        <v/>
      </c>
      <c r="S22" s="102"/>
      <c r="T22" s="17" t="str">
        <f t="shared" si="4"/>
        <v/>
      </c>
      <c r="U22" s="14" t="str">
        <f>IF(T22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IF(P22="","",IF(Q22&lt;VLOOKUP($B$5,'(参考)諸謝金・宿泊料'!$B:$I,3,FALSE)*AC22,Q22,VLOOKUP($B$5,'(参考)諸謝金・宿泊料'!$B:$I,3,FALSE)*AC22))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'(参考)諸謝金・宿泊料'!$B:$I,4,FALSE)),""),IF(AE22=1,MIN(S22,VLOOKUP($B$5,'(参考)諸謝金・宿泊料'!$B:$I,5,FALSE)),""))</f>
        <v/>
      </c>
      <c r="AG22" s="13" t="str">
        <f t="shared" si="5"/>
        <v/>
      </c>
      <c r="AH22" s="92" t="str">
        <f>IF(AG22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3" spans="1:34" ht="30" customHeight="1" thickBot="1">
      <c r="A23" s="149" t="s">
        <v>87</v>
      </c>
      <c r="B23" s="150"/>
      <c r="C23" s="150"/>
      <c r="D23" s="150"/>
      <c r="E23" s="150"/>
      <c r="F23" s="150"/>
      <c r="G23" s="150"/>
      <c r="H23" s="150"/>
      <c r="I23" s="20">
        <f t="shared" ref="I23:AH23" si="7">SUM(I8:I22)</f>
        <v>0</v>
      </c>
      <c r="J23" s="21">
        <f t="shared" si="7"/>
        <v>0</v>
      </c>
      <c r="K23" s="22">
        <f t="shared" si="7"/>
        <v>0</v>
      </c>
      <c r="L23" s="23">
        <f t="shared" si="7"/>
        <v>0</v>
      </c>
      <c r="M23" s="21">
        <f t="shared" si="7"/>
        <v>0</v>
      </c>
      <c r="N23" s="23">
        <f t="shared" si="7"/>
        <v>0</v>
      </c>
      <c r="O23" s="21">
        <f>SUM(O8:O22)</f>
        <v>0</v>
      </c>
      <c r="P23" s="21">
        <f t="shared" si="7"/>
        <v>0</v>
      </c>
      <c r="Q23" s="21">
        <f t="shared" si="7"/>
        <v>0</v>
      </c>
      <c r="R23" s="21">
        <f t="shared" si="7"/>
        <v>0</v>
      </c>
      <c r="S23" s="21">
        <f t="shared" si="7"/>
        <v>0</v>
      </c>
      <c r="T23" s="21">
        <f t="shared" si="7"/>
        <v>0</v>
      </c>
      <c r="U23" s="21">
        <f t="shared" si="7"/>
        <v>0</v>
      </c>
      <c r="V23" s="24">
        <f t="shared" si="7"/>
        <v>0</v>
      </c>
      <c r="W23" s="25">
        <f t="shared" si="7"/>
        <v>0</v>
      </c>
      <c r="X23" s="25">
        <f t="shared" si="7"/>
        <v>0</v>
      </c>
      <c r="Y23" s="25">
        <f t="shared" si="7"/>
        <v>0</v>
      </c>
      <c r="Z23" s="25">
        <f t="shared" si="7"/>
        <v>0</v>
      </c>
      <c r="AA23" s="26">
        <f t="shared" si="7"/>
        <v>0</v>
      </c>
      <c r="AB23" s="25">
        <f t="shared" si="7"/>
        <v>0</v>
      </c>
      <c r="AC23" s="25">
        <f t="shared" si="7"/>
        <v>0</v>
      </c>
      <c r="AD23" s="25">
        <f t="shared" si="7"/>
        <v>0</v>
      </c>
      <c r="AE23" s="25">
        <f t="shared" si="7"/>
        <v>0</v>
      </c>
      <c r="AF23" s="25">
        <f t="shared" si="7"/>
        <v>0</v>
      </c>
      <c r="AG23" s="25">
        <f t="shared" si="7"/>
        <v>0</v>
      </c>
      <c r="AH23" s="25">
        <f t="shared" si="7"/>
        <v>0</v>
      </c>
    </row>
    <row r="24" spans="1:34" ht="15" customHeight="1" thickBot="1">
      <c r="C24" s="30"/>
      <c r="H24" s="30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1:34" ht="30" customHeight="1" thickBot="1">
      <c r="H25" s="82"/>
      <c r="I25" s="151" t="s">
        <v>44</v>
      </c>
      <c r="J25" s="142"/>
      <c r="K25" s="142"/>
      <c r="L25" s="142"/>
      <c r="M25" s="142"/>
      <c r="N25" s="142"/>
      <c r="O25" s="143">
        <f>SUM(K4,J23,K23,M23,O23,Q23,S23,U23)</f>
        <v>0</v>
      </c>
      <c r="P25" s="144"/>
      <c r="Q25" s="144"/>
      <c r="R25" s="144"/>
      <c r="S25" s="144"/>
      <c r="T25" s="144"/>
      <c r="U25" s="145"/>
      <c r="V25" s="141" t="s">
        <v>88</v>
      </c>
      <c r="W25" s="142"/>
      <c r="X25" s="142"/>
      <c r="Y25" s="142"/>
      <c r="Z25" s="142"/>
      <c r="AA25" s="142"/>
      <c r="AB25" s="143">
        <f>SUM(X4,W23,X23,Z23,AB23,AD23,AF23,AH23)</f>
        <v>0</v>
      </c>
      <c r="AC25" s="144"/>
      <c r="AD25" s="144"/>
      <c r="AE25" s="144"/>
      <c r="AF25" s="144"/>
      <c r="AG25" s="144"/>
      <c r="AH25" s="145"/>
    </row>
    <row r="26" spans="1:34" ht="30" customHeight="1" thickBot="1">
      <c r="A26" s="139" t="s">
        <v>89</v>
      </c>
      <c r="B26" s="139"/>
      <c r="C26" s="139"/>
      <c r="D26" s="139"/>
      <c r="E26" s="139"/>
      <c r="F26" s="139"/>
      <c r="G26" s="139"/>
      <c r="H26" s="139"/>
      <c r="I26" s="140"/>
      <c r="J26" s="140"/>
      <c r="K26" s="140"/>
      <c r="L26" s="140"/>
      <c r="M26" s="140"/>
      <c r="N26" s="140"/>
      <c r="O26" s="32"/>
      <c r="P26" s="32"/>
      <c r="Q26" s="32"/>
      <c r="R26" s="32"/>
      <c r="S26" s="32"/>
      <c r="T26" s="32"/>
      <c r="U26" s="32"/>
      <c r="V26" s="141" t="s">
        <v>90</v>
      </c>
      <c r="W26" s="142"/>
      <c r="X26" s="142"/>
      <c r="Y26" s="142"/>
      <c r="Z26" s="142"/>
      <c r="AA26" s="142"/>
      <c r="AB26" s="143">
        <f>O25-AB25</f>
        <v>0</v>
      </c>
      <c r="AC26" s="144"/>
      <c r="AD26" s="144"/>
      <c r="AE26" s="144"/>
      <c r="AF26" s="144"/>
      <c r="AG26" s="144"/>
      <c r="AH26" s="145"/>
    </row>
  </sheetData>
  <sheetProtection sheet="1"/>
  <protectedRanges>
    <protectedRange sqref="A8:B22 D8:Q22 S8:S22 T4 P4 K4" name="範囲1"/>
  </protectedRanges>
  <mergeCells count="39"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  <mergeCell ref="V5:X5"/>
    <mergeCell ref="Y5:Z5"/>
    <mergeCell ref="B5:D5"/>
    <mergeCell ref="I5:K5"/>
    <mergeCell ref="L5:M5"/>
    <mergeCell ref="N5:O5"/>
    <mergeCell ref="P5:Q5"/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</mergeCells>
  <phoneticPr fontId="5"/>
  <conditionalFormatting sqref="A8:B22 D8:Q22 S8:S22 K4 P4 T4">
    <cfRule type="containsBlanks" dxfId="2" priority="1">
      <formula>LEN(TRIM(A4))=0</formula>
    </cfRule>
  </conditionalFormatting>
  <dataValidations count="1">
    <dataValidation type="list" allowBlank="1" showInputMessage="1" showErrorMessage="1" sqref="P4:Q4 T4:U4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22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H8:H22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4" ht="15.75">
      <c r="A1" s="184" t="s">
        <v>0</v>
      </c>
      <c r="B1" s="184"/>
      <c r="C1" s="184"/>
      <c r="D1" s="184"/>
      <c r="E1" s="184"/>
      <c r="F1" s="18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189">
        <f>報告書!U5</f>
        <v>0</v>
      </c>
      <c r="AC1" s="189"/>
      <c r="AD1" s="189"/>
      <c r="AE1" s="189"/>
      <c r="AF1" s="189"/>
      <c r="AG1" s="189"/>
      <c r="AH1" s="189"/>
    </row>
    <row r="2" spans="1:34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4" ht="30" customHeight="1">
      <c r="A3" s="29"/>
      <c r="B3" s="29"/>
      <c r="C3" s="32"/>
      <c r="D3" s="29"/>
      <c r="E3" s="29"/>
      <c r="F3" s="29"/>
      <c r="G3" s="29"/>
      <c r="H3" s="33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4" ht="30" customHeight="1">
      <c r="A4" s="34" t="s">
        <v>55</v>
      </c>
      <c r="B4" s="187">
        <f>報告書!W17</f>
        <v>0</v>
      </c>
      <c r="C4" s="187"/>
      <c r="D4" s="187"/>
      <c r="E4" s="29"/>
      <c r="F4" s="29"/>
      <c r="G4" s="29"/>
      <c r="H4" s="33"/>
      <c r="I4" s="163" t="s">
        <v>56</v>
      </c>
      <c r="J4" s="160"/>
      <c r="K4" s="186"/>
      <c r="L4" s="186"/>
      <c r="M4" s="186"/>
      <c r="N4" s="165" t="s">
        <v>57</v>
      </c>
      <c r="O4" s="160"/>
      <c r="P4" s="188"/>
      <c r="Q4" s="188"/>
      <c r="R4" s="165" t="s">
        <v>58</v>
      </c>
      <c r="S4" s="160"/>
      <c r="T4" s="188"/>
      <c r="U4" s="190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4" ht="30" customHeight="1" thickBot="1">
      <c r="A5" s="34" t="s">
        <v>59</v>
      </c>
      <c r="B5" s="187">
        <f>報告書!N17</f>
        <v>0</v>
      </c>
      <c r="C5" s="187"/>
      <c r="D5" s="187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4" ht="30" customHeight="1">
      <c r="A6" s="36" t="s">
        <v>66</v>
      </c>
      <c r="B6" s="37" t="s">
        <v>67</v>
      </c>
      <c r="C6" s="38" t="s">
        <v>68</v>
      </c>
      <c r="D6" s="39" t="s">
        <v>69</v>
      </c>
      <c r="E6" s="40" t="s">
        <v>70</v>
      </c>
      <c r="F6" s="41" t="s">
        <v>71</v>
      </c>
      <c r="G6" s="40" t="s">
        <v>72</v>
      </c>
      <c r="H6" s="42" t="s">
        <v>73</v>
      </c>
      <c r="I6" s="43" t="s">
        <v>74</v>
      </c>
      <c r="J6" s="44" t="s">
        <v>75</v>
      </c>
      <c r="K6" s="45" t="s">
        <v>76</v>
      </c>
      <c r="L6" s="46" t="s">
        <v>74</v>
      </c>
      <c r="M6" s="44" t="s">
        <v>75</v>
      </c>
      <c r="N6" s="44" t="s">
        <v>74</v>
      </c>
      <c r="O6" s="47" t="s">
        <v>75</v>
      </c>
      <c r="P6" s="47" t="s">
        <v>77</v>
      </c>
      <c r="Q6" s="47" t="s">
        <v>78</v>
      </c>
      <c r="R6" s="47" t="s">
        <v>79</v>
      </c>
      <c r="S6" s="47" t="s">
        <v>78</v>
      </c>
      <c r="T6" s="47" t="s">
        <v>79</v>
      </c>
      <c r="U6" s="48" t="s">
        <v>78</v>
      </c>
      <c r="V6" s="43" t="str">
        <f t="shared" ref="V6:AH6" si="0">I6</f>
        <v>路程</v>
      </c>
      <c r="W6" s="44" t="str">
        <f t="shared" si="0"/>
        <v>運賃</v>
      </c>
      <c r="X6" s="45" t="str">
        <f t="shared" si="0"/>
        <v>急行
料金</v>
      </c>
      <c r="Y6" s="46" t="str">
        <f t="shared" si="0"/>
        <v>路程</v>
      </c>
      <c r="Z6" s="44" t="str">
        <f t="shared" si="0"/>
        <v>運賃</v>
      </c>
      <c r="AA6" s="44" t="str">
        <f t="shared" si="0"/>
        <v>路程</v>
      </c>
      <c r="AB6" s="44" t="str">
        <f t="shared" si="0"/>
        <v>運賃</v>
      </c>
      <c r="AC6" s="44" t="str">
        <f t="shared" si="0"/>
        <v>時間</v>
      </c>
      <c r="AD6" s="44" t="str">
        <f t="shared" si="0"/>
        <v>定額</v>
      </c>
      <c r="AE6" s="44" t="str">
        <f t="shared" si="0"/>
        <v>夜数</v>
      </c>
      <c r="AF6" s="44" t="str">
        <f t="shared" si="0"/>
        <v>定額</v>
      </c>
      <c r="AG6" s="55" t="str">
        <f t="shared" si="0"/>
        <v>夜数</v>
      </c>
      <c r="AH6" s="49" t="str">
        <f t="shared" si="0"/>
        <v>定額</v>
      </c>
    </row>
    <row r="7" spans="1:34" ht="15.75">
      <c r="A7" s="50"/>
      <c r="B7" s="51"/>
      <c r="C7" s="52"/>
      <c r="D7" s="53"/>
      <c r="E7" s="54"/>
      <c r="F7" s="55"/>
      <c r="G7" s="54"/>
      <c r="H7" s="56"/>
      <c r="I7" s="57" t="s">
        <v>80</v>
      </c>
      <c r="J7" s="58" t="s">
        <v>81</v>
      </c>
      <c r="K7" s="59" t="s">
        <v>81</v>
      </c>
      <c r="L7" s="60" t="s">
        <v>80</v>
      </c>
      <c r="M7" s="58" t="s">
        <v>81</v>
      </c>
      <c r="N7" s="58" t="s">
        <v>80</v>
      </c>
      <c r="O7" s="61" t="s">
        <v>81</v>
      </c>
      <c r="P7" s="62" t="s">
        <v>82</v>
      </c>
      <c r="Q7" s="62" t="s">
        <v>81</v>
      </c>
      <c r="R7" s="62" t="s">
        <v>83</v>
      </c>
      <c r="S7" s="62" t="s">
        <v>81</v>
      </c>
      <c r="T7" s="62" t="s">
        <v>83</v>
      </c>
      <c r="U7" s="63" t="s">
        <v>81</v>
      </c>
      <c r="V7" s="57" t="s">
        <v>80</v>
      </c>
      <c r="W7" s="58" t="s">
        <v>81</v>
      </c>
      <c r="X7" s="59" t="s">
        <v>81</v>
      </c>
      <c r="Y7" s="60" t="s">
        <v>80</v>
      </c>
      <c r="Z7" s="58" t="s">
        <v>81</v>
      </c>
      <c r="AA7" s="58" t="s">
        <v>80</v>
      </c>
      <c r="AB7" s="61" t="s">
        <v>81</v>
      </c>
      <c r="AC7" s="62" t="s">
        <v>82</v>
      </c>
      <c r="AD7" s="62" t="s">
        <v>81</v>
      </c>
      <c r="AE7" s="62" t="s">
        <v>83</v>
      </c>
      <c r="AF7" s="61" t="s">
        <v>81</v>
      </c>
      <c r="AG7" s="62" t="s">
        <v>83</v>
      </c>
      <c r="AH7" s="91" t="s">
        <v>81</v>
      </c>
    </row>
    <row r="8" spans="1:34" ht="30" customHeight="1">
      <c r="A8" s="93"/>
      <c r="B8" s="94"/>
      <c r="C8" s="66" t="s">
        <v>68</v>
      </c>
      <c r="D8" s="95"/>
      <c r="E8" s="96"/>
      <c r="F8" s="96"/>
      <c r="G8" s="96"/>
      <c r="H8" s="97"/>
      <c r="I8" s="98"/>
      <c r="J8" s="99"/>
      <c r="K8" s="99"/>
      <c r="L8" s="99"/>
      <c r="M8" s="99"/>
      <c r="N8" s="100"/>
      <c r="O8" s="101"/>
      <c r="P8" s="110"/>
      <c r="Q8" s="99"/>
      <c r="R8" s="13" t="str">
        <f>IF(H8="","",IF($K$4="",1,""))</f>
        <v/>
      </c>
      <c r="S8" s="99"/>
      <c r="T8" s="13" t="str">
        <f>IF(H8="","",IF(OR($K$4="",$P$4="",$T$4=""),"",1))</f>
        <v/>
      </c>
      <c r="U8" s="14" t="str">
        <f>IF(T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8" s="15">
        <f t="shared" ref="V8:Z22" si="1">I8</f>
        <v>0</v>
      </c>
      <c r="W8" s="13">
        <f t="shared" si="1"/>
        <v>0</v>
      </c>
      <c r="X8" s="13">
        <f t="shared" si="1"/>
        <v>0</v>
      </c>
      <c r="Y8" s="13">
        <f>L8</f>
        <v>0</v>
      </c>
      <c r="Z8" s="13">
        <f>M8</f>
        <v>0</v>
      </c>
      <c r="AA8" s="16">
        <f t="shared" ref="AA8:AC22" si="2">N8</f>
        <v>0</v>
      </c>
      <c r="AB8" s="13">
        <f t="shared" si="2"/>
        <v>0</v>
      </c>
      <c r="AC8" s="13">
        <f t="shared" si="2"/>
        <v>0</v>
      </c>
      <c r="AD8" s="13" t="str">
        <f>IF(P8="","",IF(Q8&lt;VLOOKUP($B$5,'(参考)諸謝金・宿泊料'!$B:$I,3,FALSE)*AC8,Q8,VLOOKUP($B$5,'(参考)諸謝金・宿泊料'!$B:$I,3,FALSE)*AC8))</f>
        <v/>
      </c>
      <c r="AE8" s="13" t="str">
        <f>R8</f>
        <v/>
      </c>
      <c r="AF8" s="90" t="str">
        <f>IF(OR(H8="東京都特別区",H8="横浜市",H8="川崎市",H8="相模原市",H8="千葉市",H8="さいたま市",H8="名古屋市",H8="京都市",H8="大阪市",H8="堺市",H8="神戸市",H8="広島市",H8="福岡市"),IF(AE8=1,MIN(S8,VLOOKUP($B$5,'(参考)諸謝金・宿泊料'!$B:$I,4,FALSE)),""),IF(AE8=1,MIN(S8,VLOOKUP($B$5,'(参考)諸謝金・宿泊料'!$B:$I,5,FALSE)),""))</f>
        <v/>
      </c>
      <c r="AG8" s="13" t="str">
        <f>IF($X$4=0,"",IF(T8="","",1))</f>
        <v/>
      </c>
      <c r="AH8" s="92" t="str">
        <f>IF(AG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9" spans="1:34" ht="30" customHeight="1">
      <c r="A9" s="93"/>
      <c r="B9" s="104"/>
      <c r="C9" s="75" t="s">
        <v>68</v>
      </c>
      <c r="D9" s="105"/>
      <c r="E9" s="106"/>
      <c r="F9" s="106"/>
      <c r="G9" s="106"/>
      <c r="H9" s="97"/>
      <c r="I9" s="107"/>
      <c r="J9" s="102"/>
      <c r="K9" s="102"/>
      <c r="L9" s="102"/>
      <c r="M9" s="102"/>
      <c r="N9" s="103"/>
      <c r="O9" s="102"/>
      <c r="P9" s="111"/>
      <c r="Q9" s="102"/>
      <c r="R9" s="13" t="str">
        <f>IF(H9="","",IF($K$4="",1,""))</f>
        <v/>
      </c>
      <c r="S9" s="102"/>
      <c r="T9" s="17" t="str">
        <f>IF(H9="","",IF(OR($K$4="",$P$4="",$T$4=""),"",1))</f>
        <v/>
      </c>
      <c r="U9" s="14" t="str">
        <f>IF(T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9" s="18">
        <f t="shared" si="1"/>
        <v>0</v>
      </c>
      <c r="W9" s="17">
        <f t="shared" si="1"/>
        <v>0</v>
      </c>
      <c r="X9" s="17">
        <f t="shared" si="1"/>
        <v>0</v>
      </c>
      <c r="Y9" s="17">
        <f t="shared" si="1"/>
        <v>0</v>
      </c>
      <c r="Z9" s="17">
        <f>M9</f>
        <v>0</v>
      </c>
      <c r="AA9" s="19">
        <f t="shared" si="2"/>
        <v>0</v>
      </c>
      <c r="AB9" s="17">
        <f t="shared" si="2"/>
        <v>0</v>
      </c>
      <c r="AC9" s="17">
        <f t="shared" si="2"/>
        <v>0</v>
      </c>
      <c r="AD9" s="13" t="str">
        <f>IF(P9="","",IF(Q9&lt;VLOOKUP($B$5,'(参考)諸謝金・宿泊料'!$B:$I,3,FALSE)*AC9,Q9,VLOOKUP($B$5,'(参考)諸謝金・宿泊料'!$B:$I,3,FALSE)*AC9))</f>
        <v/>
      </c>
      <c r="AE9" s="17" t="str">
        <f t="shared" ref="AE9:AE22" si="3">R9</f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$5,'(参考)諸謝金・宿泊料'!$B:$I,4,FALSE)),""),IF(AE9=1,MIN(S9,VLOOKUP($B$5,'(参考)諸謝金・宿泊料'!$B:$I,5,FALSE)),""))</f>
        <v/>
      </c>
      <c r="AG9" s="13" t="str">
        <f>IF($X$4=0,"",IF(T9="","",1))</f>
        <v/>
      </c>
      <c r="AH9" s="92" t="str">
        <f>IF(AG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0" spans="1:34" ht="30" customHeight="1">
      <c r="A10" s="93"/>
      <c r="B10" s="104"/>
      <c r="C10" s="75" t="s">
        <v>68</v>
      </c>
      <c r="D10" s="105"/>
      <c r="E10" s="108"/>
      <c r="F10" s="108"/>
      <c r="G10" s="108"/>
      <c r="H10" s="97"/>
      <c r="I10" s="107"/>
      <c r="J10" s="102"/>
      <c r="K10" s="102"/>
      <c r="L10" s="102"/>
      <c r="M10" s="102"/>
      <c r="N10" s="103"/>
      <c r="O10" s="102"/>
      <c r="P10" s="111"/>
      <c r="Q10" s="102"/>
      <c r="R10" s="13" t="str">
        <f>IF(H10="","",IF($K$4="",1,""))</f>
        <v/>
      </c>
      <c r="S10" s="102"/>
      <c r="T10" s="17" t="str">
        <f t="shared" ref="T10:T22" si="4">IF(H10="","",IF(OR($K$4="",$P$4="",$T$4=""),"",1))</f>
        <v/>
      </c>
      <c r="U10" s="14" t="str">
        <f>IF(T10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 t="shared" si="1"/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IF(P10="","",IF(Q10&lt;VLOOKUP($B$5,'(参考)諸謝金・宿泊料'!$B:$I,3,FALSE)*AC10,Q10,VLOOKUP($B$5,'(参考)諸謝金・宿泊料'!$B:$I,3,FALSE)*AC10))</f>
        <v/>
      </c>
      <c r="AE10" s="17" t="str">
        <f t="shared" si="3"/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'(参考)諸謝金・宿泊料'!$B:$I,4,FALSE)),""),IF(AE10=1,MIN(S10,VLOOKUP($B$5,'(参考)諸謝金・宿泊料'!$B:$I,5,FALSE)),""))</f>
        <v/>
      </c>
      <c r="AG10" s="13" t="str">
        <f t="shared" ref="AG10:AG22" si="5">IF($X$4=0,"",IF(T10="","",1))</f>
        <v/>
      </c>
      <c r="AH10" s="92" t="str">
        <f>IF(AG10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1" spans="1:34" ht="30" customHeight="1">
      <c r="A11" s="93"/>
      <c r="B11" s="104"/>
      <c r="C11" s="75" t="s">
        <v>68</v>
      </c>
      <c r="D11" s="105"/>
      <c r="E11" s="108"/>
      <c r="F11" s="108"/>
      <c r="G11" s="108"/>
      <c r="H11" s="97"/>
      <c r="I11" s="107"/>
      <c r="J11" s="102"/>
      <c r="K11" s="102"/>
      <c r="L11" s="102"/>
      <c r="M11" s="102"/>
      <c r="N11" s="103"/>
      <c r="O11" s="102"/>
      <c r="P11" s="111"/>
      <c r="Q11" s="102"/>
      <c r="R11" s="13" t="str">
        <f t="shared" ref="R11:R22" si="6">IF(H11="","",IF($K$4="",1,""))</f>
        <v/>
      </c>
      <c r="S11" s="102"/>
      <c r="T11" s="17" t="str">
        <f t="shared" si="4"/>
        <v/>
      </c>
      <c r="U11" s="14" t="str">
        <f>IF(T11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IF(P11="","",IF(Q11&lt;VLOOKUP($B$5,'(参考)諸謝金・宿泊料'!$B:$I,3,FALSE)*AC11,Q11,VLOOKUP($B$5,'(参考)諸謝金・宿泊料'!$B:$I,3,FALSE)*AC11))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'(参考)諸謝金・宿泊料'!$B:$I,4,FALSE)),""),IF(AE11=1,MIN(S11,VLOOKUP($B$5,'(参考)諸謝金・宿泊料'!$B:$I,5,FALSE)),""))</f>
        <v/>
      </c>
      <c r="AG11" s="13" t="str">
        <f t="shared" si="5"/>
        <v/>
      </c>
      <c r="AH11" s="92" t="str">
        <f>IF(AG11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2" spans="1:34" ht="30" customHeight="1">
      <c r="A12" s="93"/>
      <c r="B12" s="104"/>
      <c r="C12" s="75" t="s">
        <v>68</v>
      </c>
      <c r="D12" s="105"/>
      <c r="E12" s="108"/>
      <c r="F12" s="108"/>
      <c r="G12" s="108"/>
      <c r="H12" s="97"/>
      <c r="I12" s="107"/>
      <c r="J12" s="102"/>
      <c r="K12" s="102"/>
      <c r="L12" s="102"/>
      <c r="M12" s="102"/>
      <c r="N12" s="103"/>
      <c r="O12" s="102"/>
      <c r="P12" s="111"/>
      <c r="Q12" s="102"/>
      <c r="R12" s="13" t="str">
        <f t="shared" si="6"/>
        <v/>
      </c>
      <c r="S12" s="102"/>
      <c r="T12" s="17" t="str">
        <f t="shared" si="4"/>
        <v/>
      </c>
      <c r="U12" s="14" t="str">
        <f>IF(T12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>P12</f>
        <v>0</v>
      </c>
      <c r="AD12" s="13" t="str">
        <f>IF(P12="","",IF(Q12&lt;VLOOKUP($B$5,'(参考)諸謝金・宿泊料'!$B:$I,3,FALSE)*AC12,Q12,VLOOKUP($B$5,'(参考)諸謝金・宿泊料'!$B:$I,3,FALSE)*AC12))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'(参考)諸謝金・宿泊料'!$B:$I,4,FALSE)),""),IF(AE12=1,MIN(S12,VLOOKUP($B$5,'(参考)諸謝金・宿泊料'!$B:$I,5,FALSE)),""))</f>
        <v/>
      </c>
      <c r="AG12" s="13" t="str">
        <f t="shared" si="5"/>
        <v/>
      </c>
      <c r="AH12" s="92" t="str">
        <f>IF(AG12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3" spans="1:34" ht="30" customHeight="1">
      <c r="A13" s="93"/>
      <c r="B13" s="104"/>
      <c r="C13" s="75" t="s">
        <v>68</v>
      </c>
      <c r="D13" s="105"/>
      <c r="E13" s="106"/>
      <c r="F13" s="106"/>
      <c r="G13" s="106"/>
      <c r="H13" s="97"/>
      <c r="I13" s="107"/>
      <c r="J13" s="102"/>
      <c r="K13" s="102"/>
      <c r="L13" s="102"/>
      <c r="M13" s="102"/>
      <c r="N13" s="103"/>
      <c r="O13" s="102"/>
      <c r="P13" s="111"/>
      <c r="Q13" s="102"/>
      <c r="R13" s="13" t="str">
        <f t="shared" si="6"/>
        <v/>
      </c>
      <c r="S13" s="102"/>
      <c r="T13" s="17" t="str">
        <f t="shared" si="4"/>
        <v/>
      </c>
      <c r="U13" s="14" t="str">
        <f>IF(T13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IF(P13="","",IF(Q13&lt;VLOOKUP($B$5,'(参考)諸謝金・宿泊料'!$B:$I,3,FALSE)*AC13,Q13,VLOOKUP($B$5,'(参考)諸謝金・宿泊料'!$B:$I,3,FALSE)*AC13))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'(参考)諸謝金・宿泊料'!$B:$I,4,FALSE)),""),IF(AE13=1,MIN(S13,VLOOKUP($B$5,'(参考)諸謝金・宿泊料'!$B:$I,5,FALSE)),""))</f>
        <v/>
      </c>
      <c r="AG13" s="13" t="str">
        <f t="shared" si="5"/>
        <v/>
      </c>
      <c r="AH13" s="92" t="str">
        <f>IF(AG13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4" spans="1:34" ht="30" customHeight="1">
      <c r="A14" s="93"/>
      <c r="B14" s="104"/>
      <c r="C14" s="75" t="s">
        <v>68</v>
      </c>
      <c r="D14" s="105"/>
      <c r="E14" s="108"/>
      <c r="F14" s="108"/>
      <c r="G14" s="108"/>
      <c r="H14" s="97"/>
      <c r="I14" s="107"/>
      <c r="J14" s="102"/>
      <c r="K14" s="102"/>
      <c r="L14" s="102"/>
      <c r="M14" s="102"/>
      <c r="N14" s="103"/>
      <c r="O14" s="102"/>
      <c r="P14" s="111"/>
      <c r="Q14" s="102"/>
      <c r="R14" s="13" t="str">
        <f t="shared" si="6"/>
        <v/>
      </c>
      <c r="S14" s="102"/>
      <c r="T14" s="17" t="str">
        <f t="shared" si="4"/>
        <v/>
      </c>
      <c r="U14" s="14" t="str">
        <f>IF(T14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 t="shared" si="2"/>
        <v>0</v>
      </c>
      <c r="AD14" s="13" t="str">
        <f>IF(P14="","",IF(Q14&lt;VLOOKUP($B$5,'(参考)諸謝金・宿泊料'!$B:$I,3,FALSE)*AC14,Q14,VLOOKUP($B$5,'(参考)諸謝金・宿泊料'!$B:$I,3,FALSE)*AC14))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'(参考)諸謝金・宿泊料'!$B:$I,4,FALSE)),""),IF(AE14=1,MIN(S14,VLOOKUP($B$5,'(参考)諸謝金・宿泊料'!$B:$I,5,FALSE)),""))</f>
        <v/>
      </c>
      <c r="AG14" s="13" t="str">
        <f t="shared" si="5"/>
        <v/>
      </c>
      <c r="AH14" s="92" t="str">
        <f>IF(AG14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5" spans="1:34" ht="30" customHeight="1">
      <c r="A15" s="93"/>
      <c r="B15" s="104"/>
      <c r="C15" s="75" t="s">
        <v>68</v>
      </c>
      <c r="D15" s="105"/>
      <c r="E15" s="106"/>
      <c r="F15" s="106"/>
      <c r="G15" s="106"/>
      <c r="H15" s="97"/>
      <c r="I15" s="107"/>
      <c r="J15" s="102"/>
      <c r="K15" s="102"/>
      <c r="L15" s="102"/>
      <c r="M15" s="102"/>
      <c r="N15" s="103"/>
      <c r="O15" s="102"/>
      <c r="P15" s="111"/>
      <c r="Q15" s="102"/>
      <c r="R15" s="13" t="str">
        <f t="shared" si="6"/>
        <v/>
      </c>
      <c r="S15" s="102"/>
      <c r="T15" s="17" t="str">
        <f t="shared" si="4"/>
        <v/>
      </c>
      <c r="U15" s="14" t="str">
        <f>IF(T15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IF(P15="","",IF(Q15&lt;VLOOKUP($B$5,'(参考)諸謝金・宿泊料'!$B:$I,3,FALSE)*AC15,Q15,VLOOKUP($B$5,'(参考)諸謝金・宿泊料'!$B:$I,3,FALSE)*AC15))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'(参考)諸謝金・宿泊料'!$B:$I,4,FALSE)),""),IF(AE15=1,MIN(S15,VLOOKUP($B$5,'(参考)諸謝金・宿泊料'!$B:$I,5,FALSE)),""))</f>
        <v/>
      </c>
      <c r="AG15" s="13" t="str">
        <f t="shared" si="5"/>
        <v/>
      </c>
      <c r="AH15" s="92" t="str">
        <f>IF(AG15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6" spans="1:34" ht="30" customHeight="1">
      <c r="A16" s="93"/>
      <c r="B16" s="104"/>
      <c r="C16" s="75" t="s">
        <v>68</v>
      </c>
      <c r="D16" s="105"/>
      <c r="E16" s="106"/>
      <c r="F16" s="106"/>
      <c r="G16" s="106"/>
      <c r="H16" s="97"/>
      <c r="I16" s="107"/>
      <c r="J16" s="102"/>
      <c r="K16" s="102"/>
      <c r="L16" s="102"/>
      <c r="M16" s="102"/>
      <c r="N16" s="103"/>
      <c r="O16" s="102"/>
      <c r="P16" s="111"/>
      <c r="Q16" s="102"/>
      <c r="R16" s="13" t="str">
        <f t="shared" si="6"/>
        <v/>
      </c>
      <c r="S16" s="102"/>
      <c r="T16" s="17" t="str">
        <f t="shared" si="4"/>
        <v/>
      </c>
      <c r="U16" s="14" t="str">
        <f>IF(T16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IF(P16="","",IF(Q16&lt;VLOOKUP($B$5,'(参考)諸謝金・宿泊料'!$B:$I,3,FALSE)*AC16,Q16,VLOOKUP($B$5,'(参考)諸謝金・宿泊料'!$B:$I,3,FALSE)*AC16))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'(参考)諸謝金・宿泊料'!$B:$I,4,FALSE)),""),IF(AE16=1,MIN(S16,VLOOKUP($B$5,'(参考)諸謝金・宿泊料'!$B:$I,5,FALSE)),""))</f>
        <v/>
      </c>
      <c r="AG16" s="13" t="str">
        <f t="shared" si="5"/>
        <v/>
      </c>
      <c r="AH16" s="92" t="str">
        <f>IF(AG16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7" spans="1:34" ht="30" customHeight="1">
      <c r="A17" s="93"/>
      <c r="B17" s="104"/>
      <c r="C17" s="75" t="s">
        <v>68</v>
      </c>
      <c r="D17" s="105"/>
      <c r="E17" s="106"/>
      <c r="F17" s="106"/>
      <c r="G17" s="106"/>
      <c r="H17" s="97"/>
      <c r="I17" s="107"/>
      <c r="J17" s="102"/>
      <c r="K17" s="102"/>
      <c r="L17" s="102"/>
      <c r="M17" s="102"/>
      <c r="N17" s="103"/>
      <c r="O17" s="102"/>
      <c r="P17" s="111"/>
      <c r="Q17" s="102"/>
      <c r="R17" s="13" t="str">
        <f t="shared" si="6"/>
        <v/>
      </c>
      <c r="S17" s="102"/>
      <c r="T17" s="17" t="str">
        <f t="shared" si="4"/>
        <v/>
      </c>
      <c r="U17" s="14" t="str">
        <f>IF(T17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IF(P17="","",IF(Q17&lt;VLOOKUP($B$5,'(参考)諸謝金・宿泊料'!$B:$I,3,FALSE)*AC17,Q17,VLOOKUP($B$5,'(参考)諸謝金・宿泊料'!$B:$I,3,FALSE)*AC17))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'(参考)諸謝金・宿泊料'!$B:$I,4,FALSE)),""),IF(AE17=1,MIN(S17,VLOOKUP($B$5,'(参考)諸謝金・宿泊料'!$B:$I,5,FALSE)),""))</f>
        <v/>
      </c>
      <c r="AG17" s="13" t="str">
        <f t="shared" si="5"/>
        <v/>
      </c>
      <c r="AH17" s="92" t="str">
        <f>IF(AG17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8" spans="1:34" ht="30" customHeight="1">
      <c r="A18" s="93"/>
      <c r="B18" s="104"/>
      <c r="C18" s="75" t="s">
        <v>68</v>
      </c>
      <c r="D18" s="105"/>
      <c r="E18" s="106"/>
      <c r="F18" s="106"/>
      <c r="G18" s="106"/>
      <c r="H18" s="97"/>
      <c r="I18" s="107"/>
      <c r="J18" s="102"/>
      <c r="K18" s="102"/>
      <c r="L18" s="102"/>
      <c r="M18" s="102"/>
      <c r="N18" s="103"/>
      <c r="O18" s="102"/>
      <c r="P18" s="111"/>
      <c r="Q18" s="102"/>
      <c r="R18" s="13" t="str">
        <f t="shared" si="6"/>
        <v/>
      </c>
      <c r="S18" s="102"/>
      <c r="T18" s="17" t="str">
        <f t="shared" si="4"/>
        <v/>
      </c>
      <c r="U18" s="14" t="str">
        <f>IF(T18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IF(P18="","",IF(Q18&lt;VLOOKUP($B$5,'(参考)諸謝金・宿泊料'!$B:$I,3,FALSE)*AC18,Q18,VLOOKUP($B$5,'(参考)諸謝金・宿泊料'!$B:$I,3,FALSE)*AC18))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'(参考)諸謝金・宿泊料'!$B:$I,4,FALSE)),""),IF(AE18=1,MIN(S18,VLOOKUP($B$5,'(参考)諸謝金・宿泊料'!$B:$I,5,FALSE)),""))</f>
        <v/>
      </c>
      <c r="AG18" s="13" t="str">
        <f t="shared" si="5"/>
        <v/>
      </c>
      <c r="AH18" s="92" t="str">
        <f>IF(AG18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9" spans="1:34" ht="30" customHeight="1">
      <c r="A19" s="93"/>
      <c r="B19" s="104"/>
      <c r="C19" s="75" t="s">
        <v>68</v>
      </c>
      <c r="D19" s="105"/>
      <c r="E19" s="106"/>
      <c r="F19" s="106"/>
      <c r="G19" s="106"/>
      <c r="H19" s="97"/>
      <c r="I19" s="107"/>
      <c r="J19" s="102"/>
      <c r="K19" s="102"/>
      <c r="L19" s="102"/>
      <c r="M19" s="102"/>
      <c r="N19" s="103"/>
      <c r="O19" s="102"/>
      <c r="P19" s="111"/>
      <c r="Q19" s="102"/>
      <c r="R19" s="13" t="str">
        <f t="shared" si="6"/>
        <v/>
      </c>
      <c r="S19" s="102"/>
      <c r="T19" s="17" t="str">
        <f t="shared" si="4"/>
        <v/>
      </c>
      <c r="U19" s="14" t="str">
        <f>IF(T19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IF(P19="","",IF(Q19&lt;VLOOKUP($B$5,'(参考)諸謝金・宿泊料'!$B:$I,3,FALSE)*AC19,Q19,VLOOKUP($B$5,'(参考)諸謝金・宿泊料'!$B:$I,3,FALSE)*AC19))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'(参考)諸謝金・宿泊料'!$B:$I,4,FALSE)),""),IF(AE19=1,MIN(S19,VLOOKUP($B$5,'(参考)諸謝金・宿泊料'!$B:$I,5,FALSE)),""))</f>
        <v/>
      </c>
      <c r="AG19" s="13" t="str">
        <f t="shared" si="5"/>
        <v/>
      </c>
      <c r="AH19" s="92" t="str">
        <f>IF(AG19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0" spans="1:34" ht="30" customHeight="1">
      <c r="A20" s="93"/>
      <c r="B20" s="104"/>
      <c r="C20" s="75" t="s">
        <v>68</v>
      </c>
      <c r="D20" s="105"/>
      <c r="E20" s="106"/>
      <c r="F20" s="106"/>
      <c r="G20" s="106"/>
      <c r="H20" s="97"/>
      <c r="I20" s="107"/>
      <c r="J20" s="102"/>
      <c r="K20" s="102"/>
      <c r="L20" s="102"/>
      <c r="M20" s="102"/>
      <c r="N20" s="103"/>
      <c r="O20" s="102"/>
      <c r="P20" s="111"/>
      <c r="Q20" s="102"/>
      <c r="R20" s="13" t="str">
        <f t="shared" si="6"/>
        <v/>
      </c>
      <c r="S20" s="102"/>
      <c r="T20" s="17" t="str">
        <f t="shared" si="4"/>
        <v/>
      </c>
      <c r="U20" s="14" t="str">
        <f>IF(T20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IF(P20="","",IF(Q20&lt;VLOOKUP($B$5,'(参考)諸謝金・宿泊料'!$B:$I,3,FALSE)*AC20,Q20,VLOOKUP($B$5,'(参考)諸謝金・宿泊料'!$B:$I,3,FALSE)*AC20))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'(参考)諸謝金・宿泊料'!$B:$I,4,FALSE)),""),IF(AE20=1,MIN(S20,VLOOKUP($B$5,'(参考)諸謝金・宿泊料'!$B:$I,5,FALSE)),""))</f>
        <v/>
      </c>
      <c r="AG20" s="13" t="str">
        <f t="shared" si="5"/>
        <v/>
      </c>
      <c r="AH20" s="92" t="str">
        <f>IF(AG20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1" spans="1:34" ht="30" customHeight="1">
      <c r="A21" s="93"/>
      <c r="B21" s="104"/>
      <c r="C21" s="75" t="s">
        <v>68</v>
      </c>
      <c r="D21" s="105"/>
      <c r="E21" s="106"/>
      <c r="F21" s="106"/>
      <c r="G21" s="106"/>
      <c r="H21" s="97"/>
      <c r="I21" s="107"/>
      <c r="J21" s="102"/>
      <c r="K21" s="102"/>
      <c r="L21" s="102"/>
      <c r="M21" s="102"/>
      <c r="N21" s="103"/>
      <c r="O21" s="102"/>
      <c r="P21" s="111"/>
      <c r="Q21" s="102"/>
      <c r="R21" s="13" t="str">
        <f t="shared" si="6"/>
        <v/>
      </c>
      <c r="S21" s="102"/>
      <c r="T21" s="17" t="str">
        <f t="shared" si="4"/>
        <v/>
      </c>
      <c r="U21" s="14" t="str">
        <f>IF(T21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IF(P21="","",IF(Q21&lt;VLOOKUP($B$5,'(参考)諸謝金・宿泊料'!$B:$I,3,FALSE)*AC21,Q21,VLOOKUP($B$5,'(参考)諸謝金・宿泊料'!$B:$I,3,FALSE)*AC21))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'(参考)諸謝金・宿泊料'!$B:$I,4,FALSE)),""),IF(AE21=1,MIN(S21,VLOOKUP($B$5,'(参考)諸謝金・宿泊料'!$B:$I,5,FALSE)),""))</f>
        <v/>
      </c>
      <c r="AG21" s="13" t="str">
        <f t="shared" si="5"/>
        <v/>
      </c>
      <c r="AH21" s="92" t="str">
        <f>IF(AG21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2" spans="1:34" ht="30" customHeight="1" thickBot="1">
      <c r="A22" s="93"/>
      <c r="B22" s="104"/>
      <c r="C22" s="75" t="s">
        <v>68</v>
      </c>
      <c r="D22" s="105"/>
      <c r="E22" s="106"/>
      <c r="F22" s="106"/>
      <c r="G22" s="106"/>
      <c r="H22" s="97"/>
      <c r="I22" s="107"/>
      <c r="J22" s="102"/>
      <c r="K22" s="102"/>
      <c r="L22" s="102"/>
      <c r="M22" s="102"/>
      <c r="N22" s="103"/>
      <c r="O22" s="102"/>
      <c r="P22" s="111"/>
      <c r="Q22" s="102"/>
      <c r="R22" s="13" t="str">
        <f t="shared" si="6"/>
        <v/>
      </c>
      <c r="S22" s="102"/>
      <c r="T22" s="17" t="str">
        <f t="shared" si="4"/>
        <v/>
      </c>
      <c r="U22" s="14" t="str">
        <f>IF(T22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IF(P22="","",IF(Q22&lt;VLOOKUP($B$5,'(参考)諸謝金・宿泊料'!$B:$I,3,FALSE)*AC22,Q22,VLOOKUP($B$5,'(参考)諸謝金・宿泊料'!$B:$I,3,FALSE)*AC22))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'(参考)諸謝金・宿泊料'!$B:$I,4,FALSE)),""),IF(AE22=1,MIN(S22,VLOOKUP($B$5,'(参考)諸謝金・宿泊料'!$B:$I,5,FALSE)),""))</f>
        <v/>
      </c>
      <c r="AG22" s="13" t="str">
        <f t="shared" si="5"/>
        <v/>
      </c>
      <c r="AH22" s="92" t="str">
        <f>IF(AG22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3" spans="1:34" ht="30" customHeight="1" thickBot="1">
      <c r="A23" s="149" t="s">
        <v>87</v>
      </c>
      <c r="B23" s="150"/>
      <c r="C23" s="150"/>
      <c r="D23" s="150"/>
      <c r="E23" s="150"/>
      <c r="F23" s="150"/>
      <c r="G23" s="150"/>
      <c r="H23" s="150"/>
      <c r="I23" s="20">
        <f t="shared" ref="I23:AH23" si="7">SUM(I8:I22)</f>
        <v>0</v>
      </c>
      <c r="J23" s="21">
        <f t="shared" si="7"/>
        <v>0</v>
      </c>
      <c r="K23" s="22">
        <f t="shared" si="7"/>
        <v>0</v>
      </c>
      <c r="L23" s="23">
        <f t="shared" si="7"/>
        <v>0</v>
      </c>
      <c r="M23" s="21">
        <f t="shared" si="7"/>
        <v>0</v>
      </c>
      <c r="N23" s="23">
        <f t="shared" si="7"/>
        <v>0</v>
      </c>
      <c r="O23" s="21">
        <f t="shared" si="7"/>
        <v>0</v>
      </c>
      <c r="P23" s="21">
        <f t="shared" si="7"/>
        <v>0</v>
      </c>
      <c r="Q23" s="21">
        <f t="shared" si="7"/>
        <v>0</v>
      </c>
      <c r="R23" s="21">
        <f t="shared" si="7"/>
        <v>0</v>
      </c>
      <c r="S23" s="21">
        <f t="shared" si="7"/>
        <v>0</v>
      </c>
      <c r="T23" s="21">
        <f t="shared" si="7"/>
        <v>0</v>
      </c>
      <c r="U23" s="21">
        <f t="shared" si="7"/>
        <v>0</v>
      </c>
      <c r="V23" s="24">
        <f t="shared" si="7"/>
        <v>0</v>
      </c>
      <c r="W23" s="25">
        <f t="shared" si="7"/>
        <v>0</v>
      </c>
      <c r="X23" s="25">
        <f t="shared" si="7"/>
        <v>0</v>
      </c>
      <c r="Y23" s="25">
        <f t="shared" si="7"/>
        <v>0</v>
      </c>
      <c r="Z23" s="25">
        <f t="shared" si="7"/>
        <v>0</v>
      </c>
      <c r="AA23" s="26">
        <f t="shared" si="7"/>
        <v>0</v>
      </c>
      <c r="AB23" s="25">
        <f t="shared" si="7"/>
        <v>0</v>
      </c>
      <c r="AC23" s="25">
        <f t="shared" si="7"/>
        <v>0</v>
      </c>
      <c r="AD23" s="25">
        <f t="shared" si="7"/>
        <v>0</v>
      </c>
      <c r="AE23" s="25">
        <f t="shared" si="7"/>
        <v>0</v>
      </c>
      <c r="AF23" s="25">
        <f t="shared" si="7"/>
        <v>0</v>
      </c>
      <c r="AG23" s="25">
        <f t="shared" si="7"/>
        <v>0</v>
      </c>
      <c r="AH23" s="25">
        <f t="shared" si="7"/>
        <v>0</v>
      </c>
    </row>
    <row r="24" spans="1:34" ht="15" customHeight="1" thickBot="1">
      <c r="C24" s="30"/>
      <c r="H24" s="30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1:34" ht="30" customHeight="1" thickBot="1">
      <c r="H25" s="82"/>
      <c r="I25" s="151" t="s">
        <v>44</v>
      </c>
      <c r="J25" s="142"/>
      <c r="K25" s="142"/>
      <c r="L25" s="142"/>
      <c r="M25" s="142"/>
      <c r="N25" s="142"/>
      <c r="O25" s="143">
        <f>SUM(K4,J23,K23,M23,O23,Q23,S23,U23)</f>
        <v>0</v>
      </c>
      <c r="P25" s="144"/>
      <c r="Q25" s="144"/>
      <c r="R25" s="144"/>
      <c r="S25" s="144"/>
      <c r="T25" s="144"/>
      <c r="U25" s="145"/>
      <c r="V25" s="141" t="s">
        <v>88</v>
      </c>
      <c r="W25" s="142"/>
      <c r="X25" s="142"/>
      <c r="Y25" s="142"/>
      <c r="Z25" s="142"/>
      <c r="AA25" s="142"/>
      <c r="AB25" s="143">
        <f>SUM(X4,W23,X23,Z23,AB23,AD23,AF23,AH23)</f>
        <v>0</v>
      </c>
      <c r="AC25" s="144"/>
      <c r="AD25" s="144"/>
      <c r="AE25" s="144"/>
      <c r="AF25" s="144"/>
      <c r="AG25" s="144"/>
      <c r="AH25" s="145"/>
    </row>
    <row r="26" spans="1:34" ht="30" customHeight="1" thickBot="1">
      <c r="A26" s="139" t="s">
        <v>89</v>
      </c>
      <c r="B26" s="139"/>
      <c r="C26" s="139"/>
      <c r="D26" s="139"/>
      <c r="E26" s="139"/>
      <c r="F26" s="139"/>
      <c r="G26" s="139"/>
      <c r="H26" s="139"/>
      <c r="I26" s="140"/>
      <c r="J26" s="140"/>
      <c r="K26" s="140"/>
      <c r="L26" s="140"/>
      <c r="M26" s="140"/>
      <c r="N26" s="140"/>
      <c r="O26" s="32"/>
      <c r="P26" s="32"/>
      <c r="Q26" s="32"/>
      <c r="R26" s="32"/>
      <c r="S26" s="32"/>
      <c r="T26" s="32"/>
      <c r="U26" s="32"/>
      <c r="V26" s="141" t="s">
        <v>90</v>
      </c>
      <c r="W26" s="142"/>
      <c r="X26" s="142"/>
      <c r="Y26" s="142"/>
      <c r="Z26" s="142"/>
      <c r="AA26" s="142"/>
      <c r="AB26" s="143">
        <f>O25-AB25</f>
        <v>0</v>
      </c>
      <c r="AC26" s="144"/>
      <c r="AD26" s="144"/>
      <c r="AE26" s="144"/>
      <c r="AF26" s="144"/>
      <c r="AG26" s="144"/>
      <c r="AH26" s="145"/>
    </row>
  </sheetData>
  <sheetProtection sheet="1"/>
  <protectedRanges>
    <protectedRange sqref="A8:B22 D8:Q22 S8:S22 K4 P4 T4" name="範囲1"/>
  </protectedRanges>
  <mergeCells count="39"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  <mergeCell ref="V5:X5"/>
    <mergeCell ref="Y5:Z5"/>
    <mergeCell ref="B5:D5"/>
    <mergeCell ref="I5:K5"/>
    <mergeCell ref="L5:M5"/>
    <mergeCell ref="N5:O5"/>
    <mergeCell ref="P5:Q5"/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</mergeCells>
  <phoneticPr fontId="5"/>
  <conditionalFormatting sqref="A8:B22 D8:Q22 S8:S22 K4 P4 T4">
    <cfRule type="containsBlanks" dxfId="1" priority="1">
      <formula>LEN(TRIM(A4))=0</formula>
    </cfRule>
  </conditionalFormatting>
  <dataValidations disablePrompts="1" count="1">
    <dataValidation type="list" allowBlank="1" showInputMessage="1" showErrorMessage="1" sqref="P4:Q4 T4:U4" xr:uid="{00000000-0002-0000-04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H8:H22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4" ht="15.75">
      <c r="A1" s="184" t="s">
        <v>0</v>
      </c>
      <c r="B1" s="184"/>
      <c r="C1" s="184"/>
      <c r="D1" s="184"/>
      <c r="E1" s="184"/>
      <c r="F1" s="18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189">
        <f>報告書!U5</f>
        <v>0</v>
      </c>
      <c r="AC1" s="189"/>
      <c r="AD1" s="189"/>
      <c r="AE1" s="189"/>
      <c r="AF1" s="189"/>
      <c r="AG1" s="189"/>
      <c r="AH1" s="189"/>
    </row>
    <row r="2" spans="1:34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4" ht="30" customHeight="1">
      <c r="A3" s="29"/>
      <c r="B3" s="29"/>
      <c r="C3" s="32"/>
      <c r="D3" s="29"/>
      <c r="E3" s="29"/>
      <c r="F3" s="29"/>
      <c r="G3" s="29"/>
      <c r="H3" s="33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4" ht="30" customHeight="1">
      <c r="A4" s="34" t="s">
        <v>55</v>
      </c>
      <c r="B4" s="187">
        <f>報告書!W18</f>
        <v>0</v>
      </c>
      <c r="C4" s="187"/>
      <c r="D4" s="187"/>
      <c r="E4" s="29"/>
      <c r="F4" s="29"/>
      <c r="G4" s="29"/>
      <c r="H4" s="33"/>
      <c r="I4" s="163" t="s">
        <v>56</v>
      </c>
      <c r="J4" s="160"/>
      <c r="K4" s="186"/>
      <c r="L4" s="186"/>
      <c r="M4" s="186"/>
      <c r="N4" s="165" t="s">
        <v>57</v>
      </c>
      <c r="O4" s="160"/>
      <c r="P4" s="188"/>
      <c r="Q4" s="188"/>
      <c r="R4" s="165" t="s">
        <v>58</v>
      </c>
      <c r="S4" s="160"/>
      <c r="T4" s="188"/>
      <c r="U4" s="190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4" ht="30" customHeight="1" thickBot="1">
      <c r="A5" s="34" t="s">
        <v>59</v>
      </c>
      <c r="B5" s="187">
        <f>報告書!N18</f>
        <v>0</v>
      </c>
      <c r="C5" s="187"/>
      <c r="D5" s="187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4" ht="30" customHeight="1">
      <c r="A6" s="36" t="s">
        <v>66</v>
      </c>
      <c r="B6" s="37" t="s">
        <v>67</v>
      </c>
      <c r="C6" s="38" t="s">
        <v>68</v>
      </c>
      <c r="D6" s="39" t="s">
        <v>69</v>
      </c>
      <c r="E6" s="40" t="s">
        <v>70</v>
      </c>
      <c r="F6" s="41" t="s">
        <v>71</v>
      </c>
      <c r="G6" s="40" t="s">
        <v>72</v>
      </c>
      <c r="H6" s="42" t="s">
        <v>73</v>
      </c>
      <c r="I6" s="43" t="s">
        <v>74</v>
      </c>
      <c r="J6" s="44" t="s">
        <v>75</v>
      </c>
      <c r="K6" s="45" t="s">
        <v>76</v>
      </c>
      <c r="L6" s="46" t="s">
        <v>74</v>
      </c>
      <c r="M6" s="44" t="s">
        <v>75</v>
      </c>
      <c r="N6" s="44" t="s">
        <v>74</v>
      </c>
      <c r="O6" s="47" t="s">
        <v>75</v>
      </c>
      <c r="P6" s="47" t="s">
        <v>77</v>
      </c>
      <c r="Q6" s="47" t="s">
        <v>78</v>
      </c>
      <c r="R6" s="47" t="s">
        <v>79</v>
      </c>
      <c r="S6" s="47" t="s">
        <v>78</v>
      </c>
      <c r="T6" s="47" t="s">
        <v>79</v>
      </c>
      <c r="U6" s="48" t="s">
        <v>78</v>
      </c>
      <c r="V6" s="43" t="str">
        <f t="shared" ref="V6:AH6" si="0">I6</f>
        <v>路程</v>
      </c>
      <c r="W6" s="44" t="str">
        <f t="shared" si="0"/>
        <v>運賃</v>
      </c>
      <c r="X6" s="45" t="str">
        <f t="shared" si="0"/>
        <v>急行
料金</v>
      </c>
      <c r="Y6" s="46" t="str">
        <f t="shared" si="0"/>
        <v>路程</v>
      </c>
      <c r="Z6" s="44" t="str">
        <f t="shared" si="0"/>
        <v>運賃</v>
      </c>
      <c r="AA6" s="44" t="str">
        <f t="shared" si="0"/>
        <v>路程</v>
      </c>
      <c r="AB6" s="44" t="str">
        <f t="shared" si="0"/>
        <v>運賃</v>
      </c>
      <c r="AC6" s="44" t="str">
        <f t="shared" si="0"/>
        <v>時間</v>
      </c>
      <c r="AD6" s="44" t="str">
        <f t="shared" si="0"/>
        <v>定額</v>
      </c>
      <c r="AE6" s="44" t="str">
        <f t="shared" si="0"/>
        <v>夜数</v>
      </c>
      <c r="AF6" s="44" t="str">
        <f t="shared" si="0"/>
        <v>定額</v>
      </c>
      <c r="AG6" s="55" t="str">
        <f t="shared" si="0"/>
        <v>夜数</v>
      </c>
      <c r="AH6" s="49" t="str">
        <f t="shared" si="0"/>
        <v>定額</v>
      </c>
    </row>
    <row r="7" spans="1:34" ht="15.75">
      <c r="A7" s="50"/>
      <c r="B7" s="51"/>
      <c r="C7" s="52"/>
      <c r="D7" s="53"/>
      <c r="E7" s="54"/>
      <c r="F7" s="55"/>
      <c r="G7" s="54"/>
      <c r="H7" s="56"/>
      <c r="I7" s="57" t="s">
        <v>80</v>
      </c>
      <c r="J7" s="58" t="s">
        <v>81</v>
      </c>
      <c r="K7" s="59" t="s">
        <v>81</v>
      </c>
      <c r="L7" s="60" t="s">
        <v>80</v>
      </c>
      <c r="M7" s="58" t="s">
        <v>81</v>
      </c>
      <c r="N7" s="58" t="s">
        <v>80</v>
      </c>
      <c r="O7" s="61" t="s">
        <v>81</v>
      </c>
      <c r="P7" s="62" t="s">
        <v>82</v>
      </c>
      <c r="Q7" s="62" t="s">
        <v>81</v>
      </c>
      <c r="R7" s="62" t="s">
        <v>83</v>
      </c>
      <c r="S7" s="62" t="s">
        <v>81</v>
      </c>
      <c r="T7" s="62" t="s">
        <v>83</v>
      </c>
      <c r="U7" s="63" t="s">
        <v>81</v>
      </c>
      <c r="V7" s="57" t="s">
        <v>80</v>
      </c>
      <c r="W7" s="58" t="s">
        <v>81</v>
      </c>
      <c r="X7" s="59" t="s">
        <v>81</v>
      </c>
      <c r="Y7" s="60" t="s">
        <v>80</v>
      </c>
      <c r="Z7" s="58" t="s">
        <v>81</v>
      </c>
      <c r="AA7" s="58" t="s">
        <v>80</v>
      </c>
      <c r="AB7" s="61" t="s">
        <v>81</v>
      </c>
      <c r="AC7" s="62" t="s">
        <v>82</v>
      </c>
      <c r="AD7" s="62" t="s">
        <v>81</v>
      </c>
      <c r="AE7" s="62" t="s">
        <v>83</v>
      </c>
      <c r="AF7" s="61" t="s">
        <v>81</v>
      </c>
      <c r="AG7" s="62" t="s">
        <v>83</v>
      </c>
      <c r="AH7" s="91" t="s">
        <v>81</v>
      </c>
    </row>
    <row r="8" spans="1:34" ht="30" customHeight="1">
      <c r="A8" s="93"/>
      <c r="B8" s="94"/>
      <c r="C8" s="66" t="s">
        <v>68</v>
      </c>
      <c r="D8" s="95"/>
      <c r="E8" s="96"/>
      <c r="F8" s="96"/>
      <c r="G8" s="96"/>
      <c r="H8" s="97"/>
      <c r="I8" s="98"/>
      <c r="J8" s="99"/>
      <c r="K8" s="99"/>
      <c r="L8" s="99"/>
      <c r="M8" s="99"/>
      <c r="N8" s="100"/>
      <c r="O8" s="101"/>
      <c r="P8" s="110"/>
      <c r="Q8" s="99"/>
      <c r="R8" s="13" t="str">
        <f>IF(H8="","",IF($K$4="",1,""))</f>
        <v/>
      </c>
      <c r="S8" s="99"/>
      <c r="T8" s="13" t="str">
        <f>IF(H8="","",IF(OR($K$4="",$P$4="",$T$4=""),"",1))</f>
        <v/>
      </c>
      <c r="U8" s="14" t="str">
        <f>IF(T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8" s="15">
        <f t="shared" ref="V8:Z22" si="1">I8</f>
        <v>0</v>
      </c>
      <c r="W8" s="13">
        <f t="shared" si="1"/>
        <v>0</v>
      </c>
      <c r="X8" s="13">
        <f t="shared" si="1"/>
        <v>0</v>
      </c>
      <c r="Y8" s="13">
        <f>L8</f>
        <v>0</v>
      </c>
      <c r="Z8" s="13">
        <f>M8</f>
        <v>0</v>
      </c>
      <c r="AA8" s="16">
        <f t="shared" ref="AA8:AC22" si="2">N8</f>
        <v>0</v>
      </c>
      <c r="AB8" s="13">
        <f t="shared" si="2"/>
        <v>0</v>
      </c>
      <c r="AC8" s="13">
        <f t="shared" si="2"/>
        <v>0</v>
      </c>
      <c r="AD8" s="13" t="str">
        <f>IF(P8="","",IF(Q8&lt;VLOOKUP($B$5,'(参考)諸謝金・宿泊料'!$B:$I,3,FALSE)*AC8,Q8,VLOOKUP($B$5,'(参考)諸謝金・宿泊料'!$B:$I,3,FALSE)*AC8))</f>
        <v/>
      </c>
      <c r="AE8" s="13" t="str">
        <f>R8</f>
        <v/>
      </c>
      <c r="AF8" s="90" t="str">
        <f>IF(OR(H8="東京都特別区",H8="横浜市",H8="川崎市",H8="相模原市",H8="千葉市",H8="さいたま市",H8="名古屋市",H8="京都市",H8="大阪市",H8="堺市",H8="神戸市",H8="広島市",H8="福岡市"),IF(AE8=1,MIN(S8,VLOOKUP($B$5,'(参考)諸謝金・宿泊料'!$B:$I,4,FALSE)),""),IF(AE8=1,MIN(S8,VLOOKUP($B$5,'(参考)諸謝金・宿泊料'!$B:$I,5,FALSE)),""))</f>
        <v/>
      </c>
      <c r="AG8" s="13" t="str">
        <f>IF($X$4=0,"",IF(T8="","",1))</f>
        <v/>
      </c>
      <c r="AH8" s="92" t="str">
        <f>IF(AG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9" spans="1:34" ht="30" customHeight="1">
      <c r="A9" s="93"/>
      <c r="B9" s="104"/>
      <c r="C9" s="75" t="s">
        <v>68</v>
      </c>
      <c r="D9" s="105"/>
      <c r="E9" s="106"/>
      <c r="F9" s="106"/>
      <c r="G9" s="106"/>
      <c r="H9" s="97"/>
      <c r="I9" s="107"/>
      <c r="J9" s="102"/>
      <c r="K9" s="102"/>
      <c r="L9" s="102"/>
      <c r="M9" s="102"/>
      <c r="N9" s="103"/>
      <c r="O9" s="102"/>
      <c r="P9" s="111"/>
      <c r="Q9" s="102"/>
      <c r="R9" s="13" t="str">
        <f>IF(H9="","",IF($K$4="",1,""))</f>
        <v/>
      </c>
      <c r="S9" s="102"/>
      <c r="T9" s="17" t="str">
        <f>IF(H9="","",IF(OR($K$4="",$P$4="",$T$4=""),"",1))</f>
        <v/>
      </c>
      <c r="U9" s="14" t="str">
        <f>IF(T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9" s="18">
        <f t="shared" si="1"/>
        <v>0</v>
      </c>
      <c r="W9" s="17">
        <f t="shared" si="1"/>
        <v>0</v>
      </c>
      <c r="X9" s="17">
        <f t="shared" si="1"/>
        <v>0</v>
      </c>
      <c r="Y9" s="17">
        <f t="shared" si="1"/>
        <v>0</v>
      </c>
      <c r="Z9" s="17">
        <f>M9</f>
        <v>0</v>
      </c>
      <c r="AA9" s="19">
        <f t="shared" si="2"/>
        <v>0</v>
      </c>
      <c r="AB9" s="17">
        <f t="shared" si="2"/>
        <v>0</v>
      </c>
      <c r="AC9" s="17">
        <f t="shared" si="2"/>
        <v>0</v>
      </c>
      <c r="AD9" s="13" t="str">
        <f>IF(P9="","",IF(Q9&lt;VLOOKUP($B$5,'(参考)諸謝金・宿泊料'!$B:$I,3,FALSE)*AC9,Q9,VLOOKUP($B$5,'(参考)諸謝金・宿泊料'!$B:$I,3,FALSE)*AC9))</f>
        <v/>
      </c>
      <c r="AE9" s="17" t="str">
        <f t="shared" ref="AE9:AE22" si="3">R9</f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$5,'(参考)諸謝金・宿泊料'!$B:$I,4,FALSE)),""),IF(AE9=1,MIN(S9,VLOOKUP($B$5,'(参考)諸謝金・宿泊料'!$B:$I,5,FALSE)),""))</f>
        <v/>
      </c>
      <c r="AG9" s="13" t="str">
        <f>IF($X$4=0,"",IF(T9="","",1))</f>
        <v/>
      </c>
      <c r="AH9" s="92" t="str">
        <f>IF(AG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0" spans="1:34" ht="30" customHeight="1">
      <c r="A10" s="93"/>
      <c r="B10" s="104"/>
      <c r="C10" s="75" t="s">
        <v>68</v>
      </c>
      <c r="D10" s="105"/>
      <c r="E10" s="108"/>
      <c r="F10" s="108"/>
      <c r="G10" s="108"/>
      <c r="H10" s="97"/>
      <c r="I10" s="107"/>
      <c r="J10" s="102"/>
      <c r="K10" s="102"/>
      <c r="L10" s="102"/>
      <c r="M10" s="102"/>
      <c r="N10" s="103"/>
      <c r="O10" s="102"/>
      <c r="P10" s="111"/>
      <c r="Q10" s="102"/>
      <c r="R10" s="13" t="str">
        <f>IF(H10="","",IF($K$4="",1,""))</f>
        <v/>
      </c>
      <c r="S10" s="102"/>
      <c r="T10" s="17" t="str">
        <f t="shared" ref="T10:T22" si="4">IF(H10="","",IF(OR($K$4="",$P$4="",$T$4=""),"",1))</f>
        <v/>
      </c>
      <c r="U10" s="14" t="str">
        <f>IF(T10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 t="shared" si="1"/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IF(P10="","",IF(Q10&lt;VLOOKUP($B$5,'(参考)諸謝金・宿泊料'!$B:$I,3,FALSE)*AC10,Q10,VLOOKUP($B$5,'(参考)諸謝金・宿泊料'!$B:$I,3,FALSE)*AC10))</f>
        <v/>
      </c>
      <c r="AE10" s="17" t="str">
        <f t="shared" si="3"/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'(参考)諸謝金・宿泊料'!$B:$I,4,FALSE)),""),IF(AE10=1,MIN(S10,VLOOKUP($B$5,'(参考)諸謝金・宿泊料'!$B:$I,5,FALSE)),""))</f>
        <v/>
      </c>
      <c r="AG10" s="13" t="str">
        <f t="shared" ref="AG10:AG22" si="5">IF($X$4=0,"",IF(T10="","",1))</f>
        <v/>
      </c>
      <c r="AH10" s="92" t="str">
        <f>IF(AG10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1" spans="1:34" ht="30" customHeight="1">
      <c r="A11" s="93"/>
      <c r="B11" s="104"/>
      <c r="C11" s="75" t="s">
        <v>68</v>
      </c>
      <c r="D11" s="105"/>
      <c r="E11" s="108"/>
      <c r="F11" s="108"/>
      <c r="G11" s="108"/>
      <c r="H11" s="97"/>
      <c r="I11" s="107"/>
      <c r="J11" s="102"/>
      <c r="K11" s="102"/>
      <c r="L11" s="102"/>
      <c r="M11" s="102"/>
      <c r="N11" s="103"/>
      <c r="O11" s="102"/>
      <c r="P11" s="111"/>
      <c r="Q11" s="102"/>
      <c r="R11" s="13" t="str">
        <f t="shared" ref="R11:R22" si="6">IF(H11="","",IF($K$4="",1,""))</f>
        <v/>
      </c>
      <c r="S11" s="102"/>
      <c r="T11" s="17" t="str">
        <f t="shared" si="4"/>
        <v/>
      </c>
      <c r="U11" s="14" t="str">
        <f>IF(T11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IF(P11="","",IF(Q11&lt;VLOOKUP($B$5,'(参考)諸謝金・宿泊料'!$B:$I,3,FALSE)*AC11,Q11,VLOOKUP($B$5,'(参考)諸謝金・宿泊料'!$B:$I,3,FALSE)*AC11))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'(参考)諸謝金・宿泊料'!$B:$I,4,FALSE)),""),IF(AE11=1,MIN(S11,VLOOKUP($B$5,'(参考)諸謝金・宿泊料'!$B:$I,5,FALSE)),""))</f>
        <v/>
      </c>
      <c r="AG11" s="13" t="str">
        <f t="shared" si="5"/>
        <v/>
      </c>
      <c r="AH11" s="92" t="str">
        <f>IF(AG11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2" spans="1:34" ht="30" customHeight="1">
      <c r="A12" s="93"/>
      <c r="B12" s="104"/>
      <c r="C12" s="75" t="s">
        <v>68</v>
      </c>
      <c r="D12" s="105"/>
      <c r="E12" s="108"/>
      <c r="F12" s="108"/>
      <c r="G12" s="108"/>
      <c r="H12" s="97"/>
      <c r="I12" s="107"/>
      <c r="J12" s="102"/>
      <c r="K12" s="102"/>
      <c r="L12" s="102"/>
      <c r="M12" s="102"/>
      <c r="N12" s="103"/>
      <c r="O12" s="102"/>
      <c r="P12" s="111"/>
      <c r="Q12" s="102"/>
      <c r="R12" s="13" t="str">
        <f t="shared" si="6"/>
        <v/>
      </c>
      <c r="S12" s="102"/>
      <c r="T12" s="17" t="str">
        <f t="shared" si="4"/>
        <v/>
      </c>
      <c r="U12" s="14" t="str">
        <f>IF(T12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>P12</f>
        <v>0</v>
      </c>
      <c r="AD12" s="13" t="str">
        <f>IF(P12="","",IF(Q12&lt;VLOOKUP($B$5,'(参考)諸謝金・宿泊料'!$B:$I,3,FALSE)*AC12,Q12,VLOOKUP($B$5,'(参考)諸謝金・宿泊料'!$B:$I,3,FALSE)*AC12))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'(参考)諸謝金・宿泊料'!$B:$I,4,FALSE)),""),IF(AE12=1,MIN(S12,VLOOKUP($B$5,'(参考)諸謝金・宿泊料'!$B:$I,5,FALSE)),""))</f>
        <v/>
      </c>
      <c r="AG12" s="13" t="str">
        <f t="shared" si="5"/>
        <v/>
      </c>
      <c r="AH12" s="92" t="str">
        <f>IF(AG12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3" spans="1:34" ht="30" customHeight="1">
      <c r="A13" s="93"/>
      <c r="B13" s="104"/>
      <c r="C13" s="75" t="s">
        <v>68</v>
      </c>
      <c r="D13" s="105"/>
      <c r="E13" s="106"/>
      <c r="F13" s="106"/>
      <c r="G13" s="106"/>
      <c r="H13" s="97"/>
      <c r="I13" s="107"/>
      <c r="J13" s="102"/>
      <c r="K13" s="102"/>
      <c r="L13" s="102"/>
      <c r="M13" s="102"/>
      <c r="N13" s="103"/>
      <c r="O13" s="102"/>
      <c r="P13" s="111"/>
      <c r="Q13" s="102"/>
      <c r="R13" s="13" t="str">
        <f t="shared" si="6"/>
        <v/>
      </c>
      <c r="S13" s="102"/>
      <c r="T13" s="17" t="str">
        <f t="shared" si="4"/>
        <v/>
      </c>
      <c r="U13" s="14" t="str">
        <f>IF(T13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IF(P13="","",IF(Q13&lt;VLOOKUP($B$5,'(参考)諸謝金・宿泊料'!$B:$I,3,FALSE)*AC13,Q13,VLOOKUP($B$5,'(参考)諸謝金・宿泊料'!$B:$I,3,FALSE)*AC13))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'(参考)諸謝金・宿泊料'!$B:$I,4,FALSE)),""),IF(AE13=1,MIN(S13,VLOOKUP($B$5,'(参考)諸謝金・宿泊料'!$B:$I,5,FALSE)),""))</f>
        <v/>
      </c>
      <c r="AG13" s="13" t="str">
        <f t="shared" si="5"/>
        <v/>
      </c>
      <c r="AH13" s="92" t="str">
        <f>IF(AG13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4" spans="1:34" ht="30" customHeight="1">
      <c r="A14" s="93"/>
      <c r="B14" s="104"/>
      <c r="C14" s="75" t="s">
        <v>68</v>
      </c>
      <c r="D14" s="105"/>
      <c r="E14" s="108"/>
      <c r="F14" s="108"/>
      <c r="G14" s="108"/>
      <c r="H14" s="97"/>
      <c r="I14" s="107"/>
      <c r="J14" s="102"/>
      <c r="K14" s="102"/>
      <c r="L14" s="102"/>
      <c r="M14" s="102"/>
      <c r="N14" s="103"/>
      <c r="O14" s="102"/>
      <c r="P14" s="111"/>
      <c r="Q14" s="102"/>
      <c r="R14" s="13" t="str">
        <f t="shared" si="6"/>
        <v/>
      </c>
      <c r="S14" s="102"/>
      <c r="T14" s="17" t="str">
        <f t="shared" si="4"/>
        <v/>
      </c>
      <c r="U14" s="14" t="str">
        <f>IF(T14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 t="shared" si="2"/>
        <v>0</v>
      </c>
      <c r="AD14" s="13" t="str">
        <f>IF(P14="","",IF(Q14&lt;VLOOKUP($B$5,'(参考)諸謝金・宿泊料'!$B:$I,3,FALSE)*AC14,Q14,VLOOKUP($B$5,'(参考)諸謝金・宿泊料'!$B:$I,3,FALSE)*AC14))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'(参考)諸謝金・宿泊料'!$B:$I,4,FALSE)),""),IF(AE14=1,MIN(S14,VLOOKUP($B$5,'(参考)諸謝金・宿泊料'!$B:$I,5,FALSE)),""))</f>
        <v/>
      </c>
      <c r="AG14" s="13" t="str">
        <f t="shared" si="5"/>
        <v/>
      </c>
      <c r="AH14" s="92" t="str">
        <f>IF(AG14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5" spans="1:34" ht="30" customHeight="1">
      <c r="A15" s="93"/>
      <c r="B15" s="104"/>
      <c r="C15" s="75" t="s">
        <v>68</v>
      </c>
      <c r="D15" s="105"/>
      <c r="E15" s="106"/>
      <c r="F15" s="106"/>
      <c r="G15" s="106"/>
      <c r="H15" s="97"/>
      <c r="I15" s="107"/>
      <c r="J15" s="102"/>
      <c r="K15" s="102"/>
      <c r="L15" s="102"/>
      <c r="M15" s="102"/>
      <c r="N15" s="103"/>
      <c r="O15" s="102"/>
      <c r="P15" s="111"/>
      <c r="Q15" s="102"/>
      <c r="R15" s="13" t="str">
        <f t="shared" si="6"/>
        <v/>
      </c>
      <c r="S15" s="102"/>
      <c r="T15" s="17" t="str">
        <f t="shared" si="4"/>
        <v/>
      </c>
      <c r="U15" s="14" t="str">
        <f>IF(T15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IF(P15="","",IF(Q15&lt;VLOOKUP($B$5,'(参考)諸謝金・宿泊料'!$B:$I,3,FALSE)*AC15,Q15,VLOOKUP($B$5,'(参考)諸謝金・宿泊料'!$B:$I,3,FALSE)*AC15))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'(参考)諸謝金・宿泊料'!$B:$I,4,FALSE)),""),IF(AE15=1,MIN(S15,VLOOKUP($B$5,'(参考)諸謝金・宿泊料'!$B:$I,5,FALSE)),""))</f>
        <v/>
      </c>
      <c r="AG15" s="13" t="str">
        <f t="shared" si="5"/>
        <v/>
      </c>
      <c r="AH15" s="92" t="str">
        <f>IF(AG15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6" spans="1:34" ht="30" customHeight="1">
      <c r="A16" s="93"/>
      <c r="B16" s="104"/>
      <c r="C16" s="75" t="s">
        <v>68</v>
      </c>
      <c r="D16" s="105"/>
      <c r="E16" s="106"/>
      <c r="F16" s="106"/>
      <c r="G16" s="106"/>
      <c r="H16" s="97"/>
      <c r="I16" s="107"/>
      <c r="J16" s="102"/>
      <c r="K16" s="102"/>
      <c r="L16" s="102"/>
      <c r="M16" s="102"/>
      <c r="N16" s="103"/>
      <c r="O16" s="102"/>
      <c r="P16" s="111"/>
      <c r="Q16" s="102"/>
      <c r="R16" s="13" t="str">
        <f t="shared" si="6"/>
        <v/>
      </c>
      <c r="S16" s="102"/>
      <c r="T16" s="17" t="str">
        <f t="shared" si="4"/>
        <v/>
      </c>
      <c r="U16" s="14" t="str">
        <f>IF(T16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IF(P16="","",IF(Q16&lt;VLOOKUP($B$5,'(参考)諸謝金・宿泊料'!$B:$I,3,FALSE)*AC16,Q16,VLOOKUP($B$5,'(参考)諸謝金・宿泊料'!$B:$I,3,FALSE)*AC16))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'(参考)諸謝金・宿泊料'!$B:$I,4,FALSE)),""),IF(AE16=1,MIN(S16,VLOOKUP($B$5,'(参考)諸謝金・宿泊料'!$B:$I,5,FALSE)),""))</f>
        <v/>
      </c>
      <c r="AG16" s="13" t="str">
        <f t="shared" si="5"/>
        <v/>
      </c>
      <c r="AH16" s="92" t="str">
        <f>IF(AG16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7" spans="1:34" ht="30" customHeight="1">
      <c r="A17" s="93"/>
      <c r="B17" s="104"/>
      <c r="C17" s="75" t="s">
        <v>68</v>
      </c>
      <c r="D17" s="105"/>
      <c r="E17" s="106"/>
      <c r="F17" s="106"/>
      <c r="G17" s="106"/>
      <c r="H17" s="97"/>
      <c r="I17" s="107"/>
      <c r="J17" s="102"/>
      <c r="K17" s="102"/>
      <c r="L17" s="102"/>
      <c r="M17" s="102"/>
      <c r="N17" s="103"/>
      <c r="O17" s="102"/>
      <c r="P17" s="111"/>
      <c r="Q17" s="102"/>
      <c r="R17" s="13" t="str">
        <f t="shared" si="6"/>
        <v/>
      </c>
      <c r="S17" s="102"/>
      <c r="T17" s="17" t="str">
        <f t="shared" si="4"/>
        <v/>
      </c>
      <c r="U17" s="14" t="str">
        <f>IF(T17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IF(P17="","",IF(Q17&lt;VLOOKUP($B$5,'(参考)諸謝金・宿泊料'!$B:$I,3,FALSE)*AC17,Q17,VLOOKUP($B$5,'(参考)諸謝金・宿泊料'!$B:$I,3,FALSE)*AC17))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'(参考)諸謝金・宿泊料'!$B:$I,4,FALSE)),""),IF(AE17=1,MIN(S17,VLOOKUP($B$5,'(参考)諸謝金・宿泊料'!$B:$I,5,FALSE)),""))</f>
        <v/>
      </c>
      <c r="AG17" s="13" t="str">
        <f t="shared" si="5"/>
        <v/>
      </c>
      <c r="AH17" s="92" t="str">
        <f>IF(AG17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8" spans="1:34" ht="30" customHeight="1">
      <c r="A18" s="93"/>
      <c r="B18" s="104"/>
      <c r="C18" s="75" t="s">
        <v>68</v>
      </c>
      <c r="D18" s="105"/>
      <c r="E18" s="106"/>
      <c r="F18" s="106"/>
      <c r="G18" s="106"/>
      <c r="H18" s="97"/>
      <c r="I18" s="107"/>
      <c r="J18" s="102"/>
      <c r="K18" s="102"/>
      <c r="L18" s="102"/>
      <c r="M18" s="102"/>
      <c r="N18" s="103"/>
      <c r="O18" s="102"/>
      <c r="P18" s="111"/>
      <c r="Q18" s="102"/>
      <c r="R18" s="13" t="str">
        <f t="shared" si="6"/>
        <v/>
      </c>
      <c r="S18" s="102"/>
      <c r="T18" s="17" t="str">
        <f t="shared" si="4"/>
        <v/>
      </c>
      <c r="U18" s="14" t="str">
        <f>IF(T18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IF(P18="","",IF(Q18&lt;VLOOKUP($B$5,'(参考)諸謝金・宿泊料'!$B:$I,3,FALSE)*AC18,Q18,VLOOKUP($B$5,'(参考)諸謝金・宿泊料'!$B:$I,3,FALSE)*AC18))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'(参考)諸謝金・宿泊料'!$B:$I,4,FALSE)),""),IF(AE18=1,MIN(S18,VLOOKUP($B$5,'(参考)諸謝金・宿泊料'!$B:$I,5,FALSE)),""))</f>
        <v/>
      </c>
      <c r="AG18" s="13" t="str">
        <f t="shared" si="5"/>
        <v/>
      </c>
      <c r="AH18" s="92" t="str">
        <f>IF(AG18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9" spans="1:34" ht="30" customHeight="1">
      <c r="A19" s="93"/>
      <c r="B19" s="104"/>
      <c r="C19" s="75" t="s">
        <v>68</v>
      </c>
      <c r="D19" s="105"/>
      <c r="E19" s="106"/>
      <c r="F19" s="106"/>
      <c r="G19" s="106"/>
      <c r="H19" s="97"/>
      <c r="I19" s="107"/>
      <c r="J19" s="102"/>
      <c r="K19" s="102"/>
      <c r="L19" s="102"/>
      <c r="M19" s="102"/>
      <c r="N19" s="103"/>
      <c r="O19" s="102"/>
      <c r="P19" s="111"/>
      <c r="Q19" s="102"/>
      <c r="R19" s="13" t="str">
        <f t="shared" si="6"/>
        <v/>
      </c>
      <c r="S19" s="102"/>
      <c r="T19" s="17" t="str">
        <f t="shared" si="4"/>
        <v/>
      </c>
      <c r="U19" s="14" t="str">
        <f>IF(T19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IF(P19="","",IF(Q19&lt;VLOOKUP($B$5,'(参考)諸謝金・宿泊料'!$B:$I,3,FALSE)*AC19,Q19,VLOOKUP($B$5,'(参考)諸謝金・宿泊料'!$B:$I,3,FALSE)*AC19))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'(参考)諸謝金・宿泊料'!$B:$I,4,FALSE)),""),IF(AE19=1,MIN(S19,VLOOKUP($B$5,'(参考)諸謝金・宿泊料'!$B:$I,5,FALSE)),""))</f>
        <v/>
      </c>
      <c r="AG19" s="13" t="str">
        <f t="shared" si="5"/>
        <v/>
      </c>
      <c r="AH19" s="92" t="str">
        <f>IF(AG19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0" spans="1:34" ht="30" customHeight="1">
      <c r="A20" s="93"/>
      <c r="B20" s="104"/>
      <c r="C20" s="75" t="s">
        <v>68</v>
      </c>
      <c r="D20" s="105"/>
      <c r="E20" s="106"/>
      <c r="F20" s="106"/>
      <c r="G20" s="106"/>
      <c r="H20" s="97"/>
      <c r="I20" s="107"/>
      <c r="J20" s="102"/>
      <c r="K20" s="102"/>
      <c r="L20" s="102"/>
      <c r="M20" s="102"/>
      <c r="N20" s="103"/>
      <c r="O20" s="102"/>
      <c r="P20" s="111"/>
      <c r="Q20" s="102"/>
      <c r="R20" s="13" t="str">
        <f t="shared" si="6"/>
        <v/>
      </c>
      <c r="S20" s="102"/>
      <c r="T20" s="17" t="str">
        <f t="shared" si="4"/>
        <v/>
      </c>
      <c r="U20" s="14" t="str">
        <f>IF(T20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IF(P20="","",IF(Q20&lt;VLOOKUP($B$5,'(参考)諸謝金・宿泊料'!$B:$I,3,FALSE)*AC20,Q20,VLOOKUP($B$5,'(参考)諸謝金・宿泊料'!$B:$I,3,FALSE)*AC20))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'(参考)諸謝金・宿泊料'!$B:$I,4,FALSE)),""),IF(AE20=1,MIN(S20,VLOOKUP($B$5,'(参考)諸謝金・宿泊料'!$B:$I,5,FALSE)),""))</f>
        <v/>
      </c>
      <c r="AG20" s="13" t="str">
        <f t="shared" si="5"/>
        <v/>
      </c>
      <c r="AH20" s="92" t="str">
        <f>IF(AG20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1" spans="1:34" ht="30" customHeight="1">
      <c r="A21" s="93"/>
      <c r="B21" s="104"/>
      <c r="C21" s="75" t="s">
        <v>68</v>
      </c>
      <c r="D21" s="105"/>
      <c r="E21" s="106"/>
      <c r="F21" s="106"/>
      <c r="G21" s="106"/>
      <c r="H21" s="97"/>
      <c r="I21" s="107"/>
      <c r="J21" s="102"/>
      <c r="K21" s="102"/>
      <c r="L21" s="102"/>
      <c r="M21" s="102"/>
      <c r="N21" s="103"/>
      <c r="O21" s="102"/>
      <c r="P21" s="111"/>
      <c r="Q21" s="102"/>
      <c r="R21" s="13" t="str">
        <f t="shared" si="6"/>
        <v/>
      </c>
      <c r="S21" s="102"/>
      <c r="T21" s="17" t="str">
        <f t="shared" si="4"/>
        <v/>
      </c>
      <c r="U21" s="14" t="str">
        <f>IF(T21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IF(P21="","",IF(Q21&lt;VLOOKUP($B$5,'(参考)諸謝金・宿泊料'!$B:$I,3,FALSE)*AC21,Q21,VLOOKUP($B$5,'(参考)諸謝金・宿泊料'!$B:$I,3,FALSE)*AC21))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'(参考)諸謝金・宿泊料'!$B:$I,4,FALSE)),""),IF(AE21=1,MIN(S21,VLOOKUP($B$5,'(参考)諸謝金・宿泊料'!$B:$I,5,FALSE)),""))</f>
        <v/>
      </c>
      <c r="AG21" s="13" t="str">
        <f t="shared" si="5"/>
        <v/>
      </c>
      <c r="AH21" s="92" t="str">
        <f>IF(AG21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2" spans="1:34" ht="30" customHeight="1" thickBot="1">
      <c r="A22" s="93"/>
      <c r="B22" s="104"/>
      <c r="C22" s="75" t="s">
        <v>68</v>
      </c>
      <c r="D22" s="105"/>
      <c r="E22" s="106"/>
      <c r="F22" s="106"/>
      <c r="G22" s="106"/>
      <c r="H22" s="97"/>
      <c r="I22" s="107"/>
      <c r="J22" s="102"/>
      <c r="K22" s="102"/>
      <c r="L22" s="102"/>
      <c r="M22" s="102"/>
      <c r="N22" s="103"/>
      <c r="O22" s="102"/>
      <c r="P22" s="111"/>
      <c r="Q22" s="102"/>
      <c r="R22" s="13" t="str">
        <f t="shared" si="6"/>
        <v/>
      </c>
      <c r="S22" s="102"/>
      <c r="T22" s="17" t="str">
        <f t="shared" si="4"/>
        <v/>
      </c>
      <c r="U22" s="14" t="str">
        <f>IF(T22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IF(P22="","",IF(Q22&lt;VLOOKUP($B$5,'(参考)諸謝金・宿泊料'!$B:$I,3,FALSE)*AC22,Q22,VLOOKUP($B$5,'(参考)諸謝金・宿泊料'!$B:$I,3,FALSE)*AC22))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'(参考)諸謝金・宿泊料'!$B:$I,4,FALSE)),""),IF(AE22=1,MIN(S22,VLOOKUP($B$5,'(参考)諸謝金・宿泊料'!$B:$I,5,FALSE)),""))</f>
        <v/>
      </c>
      <c r="AG22" s="13" t="str">
        <f t="shared" si="5"/>
        <v/>
      </c>
      <c r="AH22" s="92" t="str">
        <f>IF(AG22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3" spans="1:34" ht="30" customHeight="1" thickBot="1">
      <c r="A23" s="149" t="s">
        <v>87</v>
      </c>
      <c r="B23" s="150"/>
      <c r="C23" s="150"/>
      <c r="D23" s="150"/>
      <c r="E23" s="150"/>
      <c r="F23" s="150"/>
      <c r="G23" s="150"/>
      <c r="H23" s="150"/>
      <c r="I23" s="20">
        <f t="shared" ref="I23:AH23" si="7">SUM(I8:I22)</f>
        <v>0</v>
      </c>
      <c r="J23" s="21">
        <f t="shared" si="7"/>
        <v>0</v>
      </c>
      <c r="K23" s="22">
        <f t="shared" si="7"/>
        <v>0</v>
      </c>
      <c r="L23" s="23">
        <f t="shared" si="7"/>
        <v>0</v>
      </c>
      <c r="M23" s="21">
        <f t="shared" si="7"/>
        <v>0</v>
      </c>
      <c r="N23" s="23">
        <f t="shared" si="7"/>
        <v>0</v>
      </c>
      <c r="O23" s="21">
        <f t="shared" si="7"/>
        <v>0</v>
      </c>
      <c r="P23" s="21">
        <f t="shared" si="7"/>
        <v>0</v>
      </c>
      <c r="Q23" s="21">
        <f t="shared" si="7"/>
        <v>0</v>
      </c>
      <c r="R23" s="21">
        <f t="shared" si="7"/>
        <v>0</v>
      </c>
      <c r="S23" s="21">
        <f t="shared" si="7"/>
        <v>0</v>
      </c>
      <c r="T23" s="21">
        <f t="shared" si="7"/>
        <v>0</v>
      </c>
      <c r="U23" s="21">
        <f t="shared" si="7"/>
        <v>0</v>
      </c>
      <c r="V23" s="24">
        <f t="shared" si="7"/>
        <v>0</v>
      </c>
      <c r="W23" s="25">
        <f t="shared" si="7"/>
        <v>0</v>
      </c>
      <c r="X23" s="25">
        <f t="shared" si="7"/>
        <v>0</v>
      </c>
      <c r="Y23" s="25">
        <f t="shared" si="7"/>
        <v>0</v>
      </c>
      <c r="Z23" s="25">
        <f t="shared" si="7"/>
        <v>0</v>
      </c>
      <c r="AA23" s="26">
        <f t="shared" si="7"/>
        <v>0</v>
      </c>
      <c r="AB23" s="25">
        <f t="shared" si="7"/>
        <v>0</v>
      </c>
      <c r="AC23" s="25">
        <f t="shared" si="7"/>
        <v>0</v>
      </c>
      <c r="AD23" s="25">
        <f t="shared" si="7"/>
        <v>0</v>
      </c>
      <c r="AE23" s="25">
        <f t="shared" si="7"/>
        <v>0</v>
      </c>
      <c r="AF23" s="25">
        <f t="shared" si="7"/>
        <v>0</v>
      </c>
      <c r="AG23" s="25">
        <f t="shared" si="7"/>
        <v>0</v>
      </c>
      <c r="AH23" s="25">
        <f t="shared" si="7"/>
        <v>0</v>
      </c>
    </row>
    <row r="24" spans="1:34" ht="15" customHeight="1" thickBot="1">
      <c r="C24" s="30"/>
      <c r="H24" s="30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1:34" ht="30" customHeight="1" thickBot="1">
      <c r="H25" s="82"/>
      <c r="I25" s="151" t="s">
        <v>44</v>
      </c>
      <c r="J25" s="142"/>
      <c r="K25" s="142"/>
      <c r="L25" s="142"/>
      <c r="M25" s="142"/>
      <c r="N25" s="142"/>
      <c r="O25" s="143">
        <f>SUM(K4,J23,K23,M23,O23,Q23,S23,U23)</f>
        <v>0</v>
      </c>
      <c r="P25" s="144"/>
      <c r="Q25" s="144"/>
      <c r="R25" s="144"/>
      <c r="S25" s="144"/>
      <c r="T25" s="144"/>
      <c r="U25" s="145"/>
      <c r="V25" s="141" t="s">
        <v>88</v>
      </c>
      <c r="W25" s="142"/>
      <c r="X25" s="142"/>
      <c r="Y25" s="142"/>
      <c r="Z25" s="142"/>
      <c r="AA25" s="142"/>
      <c r="AB25" s="143">
        <f>SUM(X4,W23,X23,Z23,AB23,AD23,AF23,AH23)</f>
        <v>0</v>
      </c>
      <c r="AC25" s="144"/>
      <c r="AD25" s="144"/>
      <c r="AE25" s="144"/>
      <c r="AF25" s="144"/>
      <c r="AG25" s="144"/>
      <c r="AH25" s="145"/>
    </row>
    <row r="26" spans="1:34" ht="30" customHeight="1" thickBot="1">
      <c r="A26" s="139" t="s">
        <v>89</v>
      </c>
      <c r="B26" s="139"/>
      <c r="C26" s="139"/>
      <c r="D26" s="139"/>
      <c r="E26" s="139"/>
      <c r="F26" s="139"/>
      <c r="G26" s="139"/>
      <c r="H26" s="139"/>
      <c r="I26" s="140"/>
      <c r="J26" s="140"/>
      <c r="K26" s="140"/>
      <c r="L26" s="140"/>
      <c r="M26" s="140"/>
      <c r="N26" s="140"/>
      <c r="O26" s="32"/>
      <c r="P26" s="32"/>
      <c r="Q26" s="32"/>
      <c r="R26" s="32"/>
      <c r="S26" s="32"/>
      <c r="T26" s="32"/>
      <c r="U26" s="32"/>
      <c r="V26" s="141" t="s">
        <v>90</v>
      </c>
      <c r="W26" s="142"/>
      <c r="X26" s="142"/>
      <c r="Y26" s="142"/>
      <c r="Z26" s="142"/>
      <c r="AA26" s="142"/>
      <c r="AB26" s="143">
        <f>O25-AB25</f>
        <v>0</v>
      </c>
      <c r="AC26" s="144"/>
      <c r="AD26" s="144"/>
      <c r="AE26" s="144"/>
      <c r="AF26" s="144"/>
      <c r="AG26" s="144"/>
      <c r="AH26" s="145"/>
    </row>
  </sheetData>
  <sheetProtection sheet="1"/>
  <protectedRanges>
    <protectedRange sqref="A8:B22 D8:Q22 S8:S22 K4 P4 T4" name="範囲1"/>
  </protectedRanges>
  <mergeCells count="39"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  <mergeCell ref="V5:X5"/>
    <mergeCell ref="Y5:Z5"/>
    <mergeCell ref="B5:D5"/>
    <mergeCell ref="I5:K5"/>
    <mergeCell ref="L5:M5"/>
    <mergeCell ref="N5:O5"/>
    <mergeCell ref="P5:Q5"/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</mergeCells>
  <phoneticPr fontId="5"/>
  <conditionalFormatting sqref="A8:B22 D8:Q22 S8:S22 K4 P4 T4">
    <cfRule type="containsBlanks" dxfId="0" priority="1">
      <formula>LEN(TRIM(A4))=0</formula>
    </cfRule>
  </conditionalFormatting>
  <dataValidations disablePrompts="1" count="1">
    <dataValidation type="list" allowBlank="1" showInputMessage="1" showErrorMessage="1" sqref="P4:Q4 T4:U4" xr:uid="{00000000-0002-0000-05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H8:H22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SheetLayoutView="100" workbookViewId="0">
      <selection activeCell="H12" sqref="H12"/>
    </sheetView>
  </sheetViews>
  <sheetFormatPr defaultColWidth="9" defaultRowHeight="18.75"/>
  <cols>
    <col min="1" max="1" width="9" style="2" bestFit="1" customWidth="1"/>
    <col min="2" max="2" width="25.5" style="2" bestFit="1" customWidth="1"/>
    <col min="3" max="3" width="5.25" style="12" bestFit="1" customWidth="1"/>
    <col min="4" max="6" width="7.125" style="2" bestFit="1" customWidth="1"/>
    <col min="7" max="9" width="6" style="2" bestFit="1" customWidth="1"/>
    <col min="10" max="10" width="13" style="2" bestFit="1" customWidth="1"/>
    <col min="11" max="16384" width="9" style="2"/>
  </cols>
  <sheetData>
    <row r="1" spans="1:14">
      <c r="A1" s="191" t="s">
        <v>91</v>
      </c>
      <c r="B1" s="191" t="s">
        <v>92</v>
      </c>
      <c r="C1" s="191" t="s">
        <v>93</v>
      </c>
      <c r="D1" s="191" t="s">
        <v>47</v>
      </c>
      <c r="E1" s="194" t="s">
        <v>94</v>
      </c>
      <c r="F1" s="194"/>
      <c r="G1" s="194" t="s">
        <v>65</v>
      </c>
      <c r="H1" s="194"/>
      <c r="I1" s="194"/>
      <c r="J1" s="1" t="s">
        <v>95</v>
      </c>
    </row>
    <row r="2" spans="1:14">
      <c r="A2" s="191"/>
      <c r="B2" s="191"/>
      <c r="C2" s="191"/>
      <c r="D2" s="191"/>
      <c r="E2" s="1" t="s">
        <v>95</v>
      </c>
      <c r="F2" s="1" t="s">
        <v>96</v>
      </c>
      <c r="G2" s="1" t="s">
        <v>87</v>
      </c>
      <c r="H2" s="1" t="s">
        <v>83</v>
      </c>
      <c r="I2" s="1" t="s">
        <v>97</v>
      </c>
      <c r="J2" s="1" t="s">
        <v>98</v>
      </c>
    </row>
    <row r="3" spans="1:14">
      <c r="A3" s="191" t="s">
        <v>99</v>
      </c>
      <c r="B3" s="3" t="s">
        <v>100</v>
      </c>
      <c r="C3" s="1" t="s">
        <v>101</v>
      </c>
      <c r="D3" s="4">
        <v>7900</v>
      </c>
      <c r="E3" s="4">
        <v>14800</v>
      </c>
      <c r="F3" s="4">
        <v>13300</v>
      </c>
      <c r="G3" s="4">
        <f t="shared" ref="G3:G25" si="0">H3+I3</f>
        <v>3000</v>
      </c>
      <c r="H3" s="4">
        <v>2000</v>
      </c>
      <c r="I3" s="4">
        <v>1000</v>
      </c>
      <c r="J3" s="1" t="s">
        <v>102</v>
      </c>
      <c r="K3" s="5"/>
      <c r="L3" s="6"/>
      <c r="M3" s="7"/>
      <c r="N3" s="6"/>
    </row>
    <row r="4" spans="1:14">
      <c r="A4" s="191"/>
      <c r="B4" s="3" t="s">
        <v>103</v>
      </c>
      <c r="C4" s="1" t="s">
        <v>104</v>
      </c>
      <c r="D4" s="4">
        <v>9700</v>
      </c>
      <c r="E4" s="4">
        <v>14800</v>
      </c>
      <c r="F4" s="4">
        <v>13300</v>
      </c>
      <c r="G4" s="4">
        <f t="shared" si="0"/>
        <v>3000</v>
      </c>
      <c r="H4" s="4">
        <v>2000</v>
      </c>
      <c r="I4" s="4">
        <v>1000</v>
      </c>
      <c r="J4" s="1" t="s">
        <v>105</v>
      </c>
      <c r="K4" s="5"/>
      <c r="L4" s="6"/>
      <c r="M4" s="7"/>
      <c r="N4" s="6"/>
    </row>
    <row r="5" spans="1:14">
      <c r="A5" s="191"/>
      <c r="B5" s="3" t="s">
        <v>106</v>
      </c>
      <c r="C5" s="1" t="s">
        <v>107</v>
      </c>
      <c r="D5" s="4">
        <v>8700</v>
      </c>
      <c r="E5" s="4">
        <v>14800</v>
      </c>
      <c r="F5" s="4">
        <v>13300</v>
      </c>
      <c r="G5" s="4">
        <f t="shared" si="0"/>
        <v>3000</v>
      </c>
      <c r="H5" s="4">
        <v>2000</v>
      </c>
      <c r="I5" s="4">
        <v>1000</v>
      </c>
      <c r="J5" s="1" t="s">
        <v>108</v>
      </c>
      <c r="K5" s="5"/>
      <c r="L5" s="6"/>
      <c r="M5" s="7"/>
      <c r="N5" s="6"/>
    </row>
    <row r="6" spans="1:14">
      <c r="A6" s="191"/>
      <c r="B6" s="3" t="s">
        <v>109</v>
      </c>
      <c r="C6" s="1" t="s">
        <v>110</v>
      </c>
      <c r="D6" s="4">
        <v>11300</v>
      </c>
      <c r="E6" s="4">
        <v>14800</v>
      </c>
      <c r="F6" s="4">
        <v>13300</v>
      </c>
      <c r="G6" s="4">
        <f t="shared" si="0"/>
        <v>3000</v>
      </c>
      <c r="H6" s="4">
        <v>2000</v>
      </c>
      <c r="I6" s="4">
        <v>1000</v>
      </c>
      <c r="J6" s="1" t="s">
        <v>111</v>
      </c>
      <c r="K6" s="5"/>
      <c r="L6" s="6"/>
      <c r="M6" s="7"/>
      <c r="N6" s="6"/>
    </row>
    <row r="7" spans="1:14">
      <c r="A7" s="191"/>
      <c r="B7" s="3" t="s">
        <v>112</v>
      </c>
      <c r="C7" s="1" t="s">
        <v>104</v>
      </c>
      <c r="D7" s="4">
        <v>9700</v>
      </c>
      <c r="E7" s="4">
        <v>14800</v>
      </c>
      <c r="F7" s="4">
        <v>13300</v>
      </c>
      <c r="G7" s="4">
        <f t="shared" si="0"/>
        <v>3000</v>
      </c>
      <c r="H7" s="4">
        <v>2000</v>
      </c>
      <c r="I7" s="4">
        <v>1000</v>
      </c>
      <c r="J7" s="1" t="s">
        <v>113</v>
      </c>
      <c r="K7" s="5"/>
      <c r="L7" s="6"/>
      <c r="M7" s="7"/>
      <c r="N7" s="6"/>
    </row>
    <row r="8" spans="1:14">
      <c r="A8" s="191"/>
      <c r="B8" s="3" t="s">
        <v>114</v>
      </c>
      <c r="C8" s="1" t="s">
        <v>107</v>
      </c>
      <c r="D8" s="4">
        <v>8700</v>
      </c>
      <c r="E8" s="4">
        <v>14800</v>
      </c>
      <c r="F8" s="4">
        <v>13300</v>
      </c>
      <c r="G8" s="4">
        <f t="shared" si="0"/>
        <v>3000</v>
      </c>
      <c r="H8" s="4">
        <v>2000</v>
      </c>
      <c r="I8" s="4">
        <v>1000</v>
      </c>
      <c r="J8" s="1" t="s">
        <v>115</v>
      </c>
      <c r="K8" s="5"/>
      <c r="L8" s="6"/>
      <c r="M8" s="7"/>
      <c r="N8" s="6"/>
    </row>
    <row r="9" spans="1:14">
      <c r="A9" s="193" t="s">
        <v>116</v>
      </c>
      <c r="B9" s="8" t="s">
        <v>26</v>
      </c>
      <c r="C9" s="9" t="s">
        <v>117</v>
      </c>
      <c r="D9" s="10">
        <v>6100</v>
      </c>
      <c r="E9" s="10">
        <v>13100</v>
      </c>
      <c r="F9" s="10">
        <v>11800</v>
      </c>
      <c r="G9" s="4">
        <f t="shared" si="0"/>
        <v>2600</v>
      </c>
      <c r="H9" s="10">
        <v>1700</v>
      </c>
      <c r="I9" s="10">
        <v>900</v>
      </c>
      <c r="J9" s="1" t="s">
        <v>118</v>
      </c>
      <c r="K9" s="5"/>
      <c r="L9" s="6"/>
      <c r="M9" s="7"/>
      <c r="N9" s="6"/>
    </row>
    <row r="10" spans="1:14">
      <c r="A10" s="193"/>
      <c r="B10" s="8" t="s">
        <v>119</v>
      </c>
      <c r="C10" s="9" t="s">
        <v>120</v>
      </c>
      <c r="D10" s="10">
        <v>7000</v>
      </c>
      <c r="E10" s="10">
        <v>13100</v>
      </c>
      <c r="F10" s="10">
        <v>11800</v>
      </c>
      <c r="G10" s="4">
        <f t="shared" si="0"/>
        <v>2600</v>
      </c>
      <c r="H10" s="10">
        <v>1700</v>
      </c>
      <c r="I10" s="10">
        <v>900</v>
      </c>
      <c r="J10" s="1" t="s">
        <v>121</v>
      </c>
      <c r="K10" s="5"/>
      <c r="L10" s="6"/>
      <c r="M10" s="7"/>
      <c r="N10" s="6"/>
    </row>
    <row r="11" spans="1:14">
      <c r="A11" s="193"/>
      <c r="B11" s="8" t="s">
        <v>122</v>
      </c>
      <c r="C11" s="9" t="s">
        <v>120</v>
      </c>
      <c r="D11" s="10">
        <v>7000</v>
      </c>
      <c r="E11" s="10">
        <v>13100</v>
      </c>
      <c r="F11" s="10">
        <v>11800</v>
      </c>
      <c r="G11" s="4">
        <f t="shared" si="0"/>
        <v>2600</v>
      </c>
      <c r="H11" s="10">
        <v>1700</v>
      </c>
      <c r="I11" s="10">
        <v>900</v>
      </c>
      <c r="J11" s="1" t="s">
        <v>123</v>
      </c>
      <c r="K11" s="5"/>
      <c r="L11" s="6"/>
      <c r="M11" s="7"/>
      <c r="N11" s="6"/>
    </row>
    <row r="12" spans="1:14">
      <c r="A12" s="193"/>
      <c r="B12" s="8" t="s">
        <v>124</v>
      </c>
      <c r="C12" s="9" t="s">
        <v>120</v>
      </c>
      <c r="D12" s="10">
        <v>7000</v>
      </c>
      <c r="E12" s="10">
        <v>13100</v>
      </c>
      <c r="F12" s="10">
        <v>11800</v>
      </c>
      <c r="G12" s="4">
        <f t="shared" si="0"/>
        <v>2600</v>
      </c>
      <c r="H12" s="10">
        <v>1700</v>
      </c>
      <c r="I12" s="10">
        <v>900</v>
      </c>
      <c r="J12" s="1" t="s">
        <v>125</v>
      </c>
      <c r="K12" s="5"/>
      <c r="L12" s="6"/>
      <c r="M12" s="7"/>
      <c r="N12" s="6"/>
    </row>
    <row r="13" spans="1:14">
      <c r="A13" s="193"/>
      <c r="B13" s="8" t="s">
        <v>126</v>
      </c>
      <c r="C13" s="9" t="s">
        <v>117</v>
      </c>
      <c r="D13" s="10">
        <v>6100</v>
      </c>
      <c r="E13" s="10">
        <v>13100</v>
      </c>
      <c r="F13" s="10">
        <v>11800</v>
      </c>
      <c r="G13" s="4">
        <f t="shared" si="0"/>
        <v>2600</v>
      </c>
      <c r="H13" s="10">
        <v>1700</v>
      </c>
      <c r="I13" s="10">
        <v>900</v>
      </c>
      <c r="J13" s="1" t="s">
        <v>127</v>
      </c>
      <c r="K13" s="5"/>
      <c r="L13" s="6"/>
      <c r="M13" s="7"/>
      <c r="N13" s="6"/>
    </row>
    <row r="14" spans="1:14">
      <c r="A14" s="193"/>
      <c r="B14" s="8" t="s">
        <v>128</v>
      </c>
      <c r="C14" s="9" t="s">
        <v>120</v>
      </c>
      <c r="D14" s="10">
        <v>7000</v>
      </c>
      <c r="E14" s="10">
        <v>13100</v>
      </c>
      <c r="F14" s="10">
        <v>11800</v>
      </c>
      <c r="G14" s="4">
        <f t="shared" si="0"/>
        <v>2600</v>
      </c>
      <c r="H14" s="10">
        <v>1700</v>
      </c>
      <c r="I14" s="10">
        <v>900</v>
      </c>
      <c r="J14" s="1" t="s">
        <v>129</v>
      </c>
      <c r="K14" s="5"/>
      <c r="L14" s="6"/>
      <c r="M14" s="7"/>
      <c r="N14" s="6"/>
    </row>
    <row r="15" spans="1:14">
      <c r="A15" s="193"/>
      <c r="B15" s="8" t="s">
        <v>130</v>
      </c>
      <c r="C15" s="9" t="s">
        <v>117</v>
      </c>
      <c r="D15" s="10">
        <v>6100</v>
      </c>
      <c r="E15" s="10">
        <v>13100</v>
      </c>
      <c r="F15" s="10">
        <v>11800</v>
      </c>
      <c r="G15" s="4">
        <f t="shared" si="0"/>
        <v>2600</v>
      </c>
      <c r="H15" s="10">
        <v>1700</v>
      </c>
      <c r="I15" s="10">
        <v>900</v>
      </c>
      <c r="J15" s="11" t="s">
        <v>131</v>
      </c>
      <c r="K15" s="5"/>
      <c r="L15" s="6"/>
      <c r="M15" s="7"/>
      <c r="N15" s="6"/>
    </row>
    <row r="16" spans="1:14">
      <c r="A16" s="192" t="s">
        <v>132</v>
      </c>
      <c r="B16" s="3" t="s">
        <v>133</v>
      </c>
      <c r="C16" s="1" t="s">
        <v>134</v>
      </c>
      <c r="D16" s="4">
        <v>5100</v>
      </c>
      <c r="E16" s="4">
        <v>10900</v>
      </c>
      <c r="F16" s="4">
        <v>9800</v>
      </c>
      <c r="G16" s="4">
        <f t="shared" si="0"/>
        <v>2200</v>
      </c>
      <c r="H16" s="4">
        <v>1500</v>
      </c>
      <c r="I16" s="4">
        <v>700</v>
      </c>
      <c r="K16" s="5"/>
      <c r="L16" s="6"/>
      <c r="M16" s="7"/>
      <c r="N16" s="6"/>
    </row>
    <row r="17" spans="1:14">
      <c r="A17" s="191"/>
      <c r="B17" s="3" t="s">
        <v>135</v>
      </c>
      <c r="C17" s="1" t="s">
        <v>134</v>
      </c>
      <c r="D17" s="4">
        <v>5100</v>
      </c>
      <c r="E17" s="4">
        <v>10900</v>
      </c>
      <c r="F17" s="4">
        <v>9800</v>
      </c>
      <c r="G17" s="4">
        <f t="shared" si="0"/>
        <v>2200</v>
      </c>
      <c r="H17" s="4">
        <v>1500</v>
      </c>
      <c r="I17" s="4">
        <v>700</v>
      </c>
      <c r="K17" s="5"/>
      <c r="L17" s="6"/>
      <c r="M17" s="7"/>
      <c r="N17" s="6"/>
    </row>
    <row r="18" spans="1:14">
      <c r="A18" s="191"/>
      <c r="B18" s="3" t="s">
        <v>136</v>
      </c>
      <c r="C18" s="1" t="s">
        <v>134</v>
      </c>
      <c r="D18" s="4">
        <v>5100</v>
      </c>
      <c r="E18" s="4">
        <v>10900</v>
      </c>
      <c r="F18" s="4">
        <v>9800</v>
      </c>
      <c r="G18" s="4">
        <f t="shared" si="0"/>
        <v>2200</v>
      </c>
      <c r="H18" s="4">
        <v>1500</v>
      </c>
      <c r="I18" s="4">
        <v>700</v>
      </c>
      <c r="K18" s="5"/>
      <c r="L18" s="6"/>
      <c r="M18" s="7"/>
      <c r="N18" s="6"/>
    </row>
    <row r="19" spans="1:14">
      <c r="A19" s="191"/>
      <c r="B19" s="3" t="s">
        <v>137</v>
      </c>
      <c r="C19" s="1" t="s">
        <v>134</v>
      </c>
      <c r="D19" s="4">
        <v>5100</v>
      </c>
      <c r="E19" s="4">
        <v>10900</v>
      </c>
      <c r="F19" s="4">
        <v>9800</v>
      </c>
      <c r="G19" s="4">
        <f t="shared" si="0"/>
        <v>2200</v>
      </c>
      <c r="H19" s="4">
        <v>1500</v>
      </c>
      <c r="I19" s="4">
        <v>700</v>
      </c>
      <c r="K19" s="5"/>
      <c r="L19" s="6"/>
      <c r="M19" s="7"/>
      <c r="N19" s="6"/>
    </row>
    <row r="20" spans="1:14">
      <c r="A20" s="191"/>
      <c r="B20" s="3" t="s">
        <v>138</v>
      </c>
      <c r="C20" s="1" t="s">
        <v>139</v>
      </c>
      <c r="D20" s="4">
        <v>4600</v>
      </c>
      <c r="E20" s="4">
        <v>10900</v>
      </c>
      <c r="F20" s="4">
        <v>9800</v>
      </c>
      <c r="G20" s="4">
        <f t="shared" si="0"/>
        <v>2200</v>
      </c>
      <c r="H20" s="4">
        <v>1500</v>
      </c>
      <c r="I20" s="4">
        <v>700</v>
      </c>
      <c r="K20" s="5"/>
      <c r="L20" s="6"/>
      <c r="M20" s="7"/>
      <c r="N20" s="6"/>
    </row>
    <row r="21" spans="1:14">
      <c r="A21" s="191"/>
      <c r="B21" s="3" t="s">
        <v>140</v>
      </c>
      <c r="C21" s="1" t="s">
        <v>139</v>
      </c>
      <c r="D21" s="4">
        <v>4600</v>
      </c>
      <c r="E21" s="4">
        <v>10900</v>
      </c>
      <c r="F21" s="4">
        <v>9800</v>
      </c>
      <c r="G21" s="4">
        <f t="shared" si="0"/>
        <v>2200</v>
      </c>
      <c r="H21" s="4">
        <v>1500</v>
      </c>
      <c r="I21" s="4">
        <v>700</v>
      </c>
      <c r="K21" s="5"/>
      <c r="L21" s="6"/>
      <c r="M21" s="7"/>
      <c r="N21" s="6"/>
    </row>
    <row r="22" spans="1:14">
      <c r="A22" s="193" t="s">
        <v>141</v>
      </c>
      <c r="B22" s="8" t="s">
        <v>142</v>
      </c>
      <c r="C22" s="9" t="s">
        <v>143</v>
      </c>
      <c r="D22" s="10">
        <v>3600</v>
      </c>
      <c r="E22" s="10">
        <v>8700</v>
      </c>
      <c r="F22" s="10">
        <v>7800</v>
      </c>
      <c r="G22" s="4">
        <f t="shared" si="0"/>
        <v>1700</v>
      </c>
      <c r="H22" s="10">
        <v>1100</v>
      </c>
      <c r="I22" s="10">
        <v>600</v>
      </c>
      <c r="K22" s="5"/>
      <c r="L22" s="6"/>
      <c r="M22" s="7"/>
      <c r="N22" s="6"/>
    </row>
    <row r="23" spans="1:14">
      <c r="A23" s="193"/>
      <c r="B23" s="8" t="s">
        <v>144</v>
      </c>
      <c r="C23" s="9" t="s">
        <v>143</v>
      </c>
      <c r="D23" s="10">
        <v>3600</v>
      </c>
      <c r="E23" s="10">
        <v>8700</v>
      </c>
      <c r="F23" s="10">
        <v>7800</v>
      </c>
      <c r="G23" s="4">
        <f t="shared" si="0"/>
        <v>1700</v>
      </c>
      <c r="H23" s="10">
        <v>1100</v>
      </c>
      <c r="I23" s="10">
        <v>600</v>
      </c>
      <c r="K23" s="5"/>
      <c r="L23" s="6"/>
      <c r="M23" s="7"/>
      <c r="N23" s="6"/>
    </row>
    <row r="24" spans="1:14">
      <c r="A24" s="193"/>
      <c r="B24" s="8" t="s">
        <v>145</v>
      </c>
      <c r="C24" s="9" t="s">
        <v>146</v>
      </c>
      <c r="D24" s="10">
        <v>2600</v>
      </c>
      <c r="E24" s="10">
        <v>8700</v>
      </c>
      <c r="F24" s="10">
        <v>7800</v>
      </c>
      <c r="G24" s="4">
        <f t="shared" si="0"/>
        <v>1700</v>
      </c>
      <c r="H24" s="10">
        <v>1100</v>
      </c>
      <c r="I24" s="10">
        <v>600</v>
      </c>
      <c r="K24" s="5"/>
      <c r="L24" s="6"/>
      <c r="M24" s="7"/>
      <c r="N24" s="6"/>
    </row>
    <row r="25" spans="1:14">
      <c r="A25" s="193"/>
      <c r="B25" s="8" t="s">
        <v>147</v>
      </c>
      <c r="C25" s="9" t="s">
        <v>148</v>
      </c>
      <c r="D25" s="10">
        <v>1600</v>
      </c>
      <c r="E25" s="10">
        <v>8700</v>
      </c>
      <c r="F25" s="10">
        <v>7800</v>
      </c>
      <c r="G25" s="4">
        <f t="shared" si="0"/>
        <v>1700</v>
      </c>
      <c r="H25" s="10">
        <v>1100</v>
      </c>
      <c r="I25" s="10">
        <v>600</v>
      </c>
      <c r="K25" s="5"/>
      <c r="L25" s="6"/>
      <c r="M25" s="7"/>
      <c r="N25" s="6"/>
    </row>
  </sheetData>
  <sheetProtection sheet="1" objects="1" scenarios="1" selectLockedCells="1" selectUnlockedCells="1"/>
  <mergeCells count="10">
    <mergeCell ref="G1:I1"/>
    <mergeCell ref="A1:A2"/>
    <mergeCell ref="B1:B2"/>
    <mergeCell ref="C1:C2"/>
    <mergeCell ref="D1:D2"/>
    <mergeCell ref="A3:A8"/>
    <mergeCell ref="A16:A21"/>
    <mergeCell ref="A22:A25"/>
    <mergeCell ref="A9:A15"/>
    <mergeCell ref="E1:F1"/>
  </mergeCells>
  <phoneticPr fontId="4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car_mg5@d.frontier-di.co.jp</cp:lastModifiedBy>
  <cp:revision/>
  <dcterms:created xsi:type="dcterms:W3CDTF">2014-01-15T10:06:00Z</dcterms:created>
  <dcterms:modified xsi:type="dcterms:W3CDTF">2024-07-22T00:39:43Z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