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0527_受入旅費修正\参加\自動車\"/>
    </mc:Choice>
  </mc:AlternateContent>
  <xr:revisionPtr revIDLastSave="8" documentId="13_ncr:1_{E87D1385-2BAA-4869-8B8C-4060B1C4BEE5}" xr6:coauthVersionLast="47" xr6:coauthVersionMax="47" xr10:uidLastSave="{FB8F0FF1-2D96-4973-9516-1B65C59C7D15}"/>
  <bookViews>
    <workbookView xWindow="0" yWindow="0" windowWidth="28800" windowHeight="11385" tabRatio="652" xr2:uid="{00000000-000D-0000-FFFF-FFFF00000000}"/>
  </bookViews>
  <sheets>
    <sheet name="＜見本＞報告書" sheetId="14" r:id="rId1"/>
    <sheet name="＜見本＞旅行行程表及び旅費積算書" sheetId="15" r:id="rId2"/>
    <sheet name="報告書" sheetId="4" r:id="rId3"/>
    <sheet name="A" sheetId="10" r:id="rId4"/>
    <sheet name="B" sheetId="16" r:id="rId5"/>
    <sheet name="C" sheetId="17" r:id="rId6"/>
    <sheet name="確約書" sheetId="18" r:id="rId7"/>
    <sheet name="(参考)宿泊料等" sheetId="2" r:id="rId8"/>
  </sheets>
  <definedNames>
    <definedName name="_xlnm.Print_Area" localSheetId="0">'＜見本＞報告書'!$A$1:$AI$41</definedName>
    <definedName name="_xlnm.Print_Area" localSheetId="1">'＜見本＞旅行行程表及び旅費積算書'!$A$1:$Q$25</definedName>
    <definedName name="_xlnm.Print_Area" localSheetId="3">A!$A$1:$Q$49</definedName>
    <definedName name="_xlnm.Print_Area" localSheetId="4">B!$A$1:$Q$49</definedName>
    <definedName name="_xlnm.Print_Area" localSheetId="5">'C'!$A$1:$Q$49</definedName>
    <definedName name="_xlnm.Print_Area" localSheetId="2">報告書!$A$1:$AI$41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2" i="4" l="1"/>
  <c r="W11" i="4"/>
  <c r="W12" i="14"/>
  <c r="W11" i="14"/>
  <c r="U13" i="18" l="1"/>
  <c r="U11" i="18"/>
  <c r="Q18" i="17" l="1"/>
  <c r="L18" i="17"/>
  <c r="O18" i="17" s="1"/>
  <c r="P18" i="17" s="1"/>
  <c r="Q17" i="17"/>
  <c r="L17" i="17"/>
  <c r="O17" i="17" s="1"/>
  <c r="P17" i="17" s="1"/>
  <c r="Q16" i="17"/>
  <c r="L16" i="17"/>
  <c r="O16" i="17" s="1"/>
  <c r="P16" i="17" s="1"/>
  <c r="Q15" i="17"/>
  <c r="L15" i="17"/>
  <c r="O15" i="17" s="1"/>
  <c r="P15" i="17" s="1"/>
  <c r="Q14" i="17"/>
  <c r="L14" i="17"/>
  <c r="O14" i="17" s="1"/>
  <c r="P14" i="17" s="1"/>
  <c r="Q18" i="16"/>
  <c r="L18" i="16"/>
  <c r="O18" i="16" s="1"/>
  <c r="P18" i="16" s="1"/>
  <c r="Q17" i="16"/>
  <c r="L17" i="16"/>
  <c r="O17" i="16" s="1"/>
  <c r="P17" i="16" s="1"/>
  <c r="Q16" i="16"/>
  <c r="L16" i="16"/>
  <c r="O16" i="16" s="1"/>
  <c r="P16" i="16" s="1"/>
  <c r="Q15" i="16"/>
  <c r="L15" i="16"/>
  <c r="O15" i="16" s="1"/>
  <c r="P15" i="16" s="1"/>
  <c r="Q14" i="16"/>
  <c r="L14" i="16"/>
  <c r="O14" i="16" s="1"/>
  <c r="P14" i="16" s="1"/>
  <c r="Q18" i="10"/>
  <c r="L18" i="10"/>
  <c r="O18" i="10" s="1"/>
  <c r="P18" i="10" s="1"/>
  <c r="Q17" i="10"/>
  <c r="L17" i="10"/>
  <c r="O17" i="10" s="1"/>
  <c r="P17" i="10" s="1"/>
  <c r="Q16" i="10"/>
  <c r="L16" i="10"/>
  <c r="O16" i="10" s="1"/>
  <c r="P16" i="10" s="1"/>
  <c r="Q15" i="10"/>
  <c r="L15" i="10"/>
  <c r="O15" i="10" s="1"/>
  <c r="P15" i="10" s="1"/>
  <c r="Q14" i="10"/>
  <c r="L14" i="10"/>
  <c r="O14" i="10" s="1"/>
  <c r="P14" i="10" s="1"/>
  <c r="B5" i="17"/>
  <c r="B4" i="10"/>
  <c r="B4" i="16"/>
  <c r="B4" i="17"/>
  <c r="B5" i="16"/>
  <c r="N20" i="17"/>
  <c r="M20" i="17"/>
  <c r="J20" i="17"/>
  <c r="M4" i="17" s="1"/>
  <c r="Q19" i="17"/>
  <c r="L19" i="17"/>
  <c r="O19" i="17" s="1"/>
  <c r="P19" i="17" s="1"/>
  <c r="Q13" i="17"/>
  <c r="L13" i="17"/>
  <c r="O13" i="17" s="1"/>
  <c r="P13" i="17" s="1"/>
  <c r="Q12" i="17"/>
  <c r="L12" i="17"/>
  <c r="O12" i="17" s="1"/>
  <c r="P12" i="17" s="1"/>
  <c r="Q11" i="17"/>
  <c r="L11" i="17"/>
  <c r="O11" i="17" s="1"/>
  <c r="P11" i="17" s="1"/>
  <c r="Q10" i="17"/>
  <c r="L10" i="17"/>
  <c r="O10" i="17" s="1"/>
  <c r="P10" i="17" s="1"/>
  <c r="Q9" i="17"/>
  <c r="L9" i="17"/>
  <c r="O9" i="17" s="1"/>
  <c r="P9" i="17" s="1"/>
  <c r="Q8" i="17"/>
  <c r="L8" i="17"/>
  <c r="N20" i="16"/>
  <c r="M20" i="16"/>
  <c r="J20" i="16"/>
  <c r="M4" i="16" s="1"/>
  <c r="Q19" i="16"/>
  <c r="L19" i="16"/>
  <c r="O19" i="16" s="1"/>
  <c r="P19" i="16" s="1"/>
  <c r="Q13" i="16"/>
  <c r="L13" i="16"/>
  <c r="O13" i="16" s="1"/>
  <c r="P13" i="16" s="1"/>
  <c r="Q12" i="16"/>
  <c r="L12" i="16"/>
  <c r="O12" i="16" s="1"/>
  <c r="P12" i="16" s="1"/>
  <c r="Q11" i="16"/>
  <c r="L11" i="16"/>
  <c r="O11" i="16" s="1"/>
  <c r="P11" i="16" s="1"/>
  <c r="Q10" i="16"/>
  <c r="L10" i="16"/>
  <c r="O10" i="16" s="1"/>
  <c r="P10" i="16" s="1"/>
  <c r="Q9" i="16"/>
  <c r="L9" i="16"/>
  <c r="O9" i="16" s="1"/>
  <c r="P9" i="16" s="1"/>
  <c r="Q8" i="16"/>
  <c r="L8" i="16"/>
  <c r="N11" i="15"/>
  <c r="M11" i="15"/>
  <c r="J11" i="15"/>
  <c r="M4" i="15" s="1"/>
  <c r="Q10" i="15"/>
  <c r="L10" i="15"/>
  <c r="O10" i="15" s="1"/>
  <c r="P10" i="15" s="1"/>
  <c r="Q9" i="15"/>
  <c r="L9" i="15"/>
  <c r="O9" i="15" s="1"/>
  <c r="Q8" i="15"/>
  <c r="L8" i="15"/>
  <c r="B5" i="15"/>
  <c r="B4" i="15"/>
  <c r="AE35" i="14"/>
  <c r="B5" i="10"/>
  <c r="Q20" i="16" l="1"/>
  <c r="P9" i="15"/>
  <c r="Q11" i="15"/>
  <c r="L11" i="15"/>
  <c r="Q20" i="17"/>
  <c r="L20" i="17"/>
  <c r="L20" i="16"/>
  <c r="L22" i="17"/>
  <c r="P4" i="17"/>
  <c r="O8" i="17"/>
  <c r="P8" i="17" s="1"/>
  <c r="L22" i="16"/>
  <c r="P4" i="16"/>
  <c r="O8" i="16"/>
  <c r="P8" i="16" s="1"/>
  <c r="L13" i="15"/>
  <c r="M36" i="14" s="1"/>
  <c r="J34" i="14" s="1"/>
  <c r="P4" i="15"/>
  <c r="O8" i="15"/>
  <c r="J20" i="10"/>
  <c r="O20" i="17" l="1"/>
  <c r="P20" i="17"/>
  <c r="P22" i="17" s="1"/>
  <c r="P23" i="17" s="1"/>
  <c r="O20" i="16"/>
  <c r="P20" i="16"/>
  <c r="P22" i="16" s="1"/>
  <c r="P23" i="16" s="1"/>
  <c r="P8" i="15"/>
  <c r="P11" i="15" s="1"/>
  <c r="P13" i="15" s="1"/>
  <c r="O11" i="15"/>
  <c r="P14" i="15" l="1"/>
  <c r="V36" i="14"/>
  <c r="V34" i="14" s="1"/>
  <c r="AE36" i="14" l="1"/>
  <c r="AE34" i="14" s="1"/>
  <c r="N20" i="10" l="1"/>
  <c r="M20" i="10"/>
  <c r="M4" i="10"/>
  <c r="Q19" i="10"/>
  <c r="L19" i="10"/>
  <c r="O19" i="10" s="1"/>
  <c r="P19" i="10" s="1"/>
  <c r="Q13" i="10"/>
  <c r="L13" i="10"/>
  <c r="O13" i="10" s="1"/>
  <c r="P13" i="10" s="1"/>
  <c r="Q12" i="10"/>
  <c r="L12" i="10"/>
  <c r="O12" i="10" s="1"/>
  <c r="P12" i="10" s="1"/>
  <c r="Q11" i="10"/>
  <c r="L11" i="10"/>
  <c r="O11" i="10" s="1"/>
  <c r="P11" i="10" s="1"/>
  <c r="Q10" i="10"/>
  <c r="L10" i="10"/>
  <c r="O10" i="10" s="1"/>
  <c r="P10" i="10" s="1"/>
  <c r="Q9" i="10"/>
  <c r="L9" i="10"/>
  <c r="O9" i="10" s="1"/>
  <c r="P9" i="10" s="1"/>
  <c r="Q8" i="10"/>
  <c r="Q20" i="10" s="1"/>
  <c r="L8" i="10"/>
  <c r="L22" i="10" l="1"/>
  <c r="M36" i="4" s="1"/>
  <c r="J34" i="4" s="1"/>
  <c r="L20" i="10"/>
  <c r="P4" i="10"/>
  <c r="O8" i="10"/>
  <c r="P8" i="10" s="1"/>
  <c r="O20" i="10" l="1"/>
  <c r="P20" i="10"/>
  <c r="P22" i="10" l="1"/>
  <c r="P23" i="10" l="1"/>
  <c r="V36" i="4"/>
  <c r="V34" i="4" s="1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AE35" i="4"/>
  <c r="AE36" i="4" l="1"/>
  <c r="AE34" i="4" s="1"/>
</calcChain>
</file>

<file path=xl/sharedStrings.xml><?xml version="1.0" encoding="utf-8"?>
<sst xmlns="http://schemas.openxmlformats.org/spreadsheetml/2006/main" count="416" uniqueCount="154">
  <si>
    <t>公募要領２.（４）⑤に規定する補助金の交付に関して参考となる書類</t>
  </si>
  <si>
    <t>研修等参加実績報告書&lt;補助対象事業者所有の自家用車を使用した場合&gt;</t>
    <rPh sb="5" eb="7">
      <t>ジッセキ</t>
    </rPh>
    <rPh sb="7" eb="10">
      <t>ホウコクショ</t>
    </rPh>
    <phoneticPr fontId="4"/>
  </si>
  <si>
    <t>社会福祉法人国交会自動車苑</t>
    <phoneticPr fontId="4"/>
  </si>
  <si>
    <t>理事長　国土　太郎</t>
    <phoneticPr fontId="4"/>
  </si>
  <si>
    <t>研修、講演会等の概要</t>
    <phoneticPr fontId="4"/>
  </si>
  <si>
    <t>①</t>
    <phoneticPr fontId="5"/>
  </si>
  <si>
    <t>研修、講演会等の名称</t>
    <phoneticPr fontId="4"/>
  </si>
  <si>
    <t>：</t>
    <phoneticPr fontId="4"/>
  </si>
  <si>
    <t>〇〇〇研修</t>
    <rPh sb="3" eb="5">
      <t>ケンシュウ</t>
    </rPh>
    <phoneticPr fontId="6"/>
  </si>
  <si>
    <t>②</t>
    <phoneticPr fontId="5"/>
  </si>
  <si>
    <t>開催日時</t>
    <phoneticPr fontId="4"/>
  </si>
  <si>
    <t>　</t>
    <phoneticPr fontId="4"/>
  </si>
  <si>
    <t>③</t>
    <phoneticPr fontId="5"/>
  </si>
  <si>
    <t>開催場所</t>
    <phoneticPr fontId="4"/>
  </si>
  <si>
    <t>（開催施設名）</t>
    <rPh sb="1" eb="3">
      <t>カイサイ</t>
    </rPh>
    <rPh sb="3" eb="5">
      <t>シセツ</t>
    </rPh>
    <rPh sb="5" eb="6">
      <t>メイ</t>
    </rPh>
    <phoneticPr fontId="5"/>
  </si>
  <si>
    <t>東北療護センター</t>
    <rPh sb="0" eb="4">
      <t>トウホクリョウゴ</t>
    </rPh>
    <phoneticPr fontId="6"/>
  </si>
  <si>
    <t>（住　　　所）</t>
    <rPh sb="1" eb="2">
      <t>ジュウ</t>
    </rPh>
    <rPh sb="5" eb="6">
      <t>ジョ</t>
    </rPh>
    <phoneticPr fontId="5"/>
  </si>
  <si>
    <t>宮城県仙台市太白区長町南4-20-6</t>
    <rPh sb="0" eb="2">
      <t>ミヤギ</t>
    </rPh>
    <rPh sb="2" eb="3">
      <t>ケン</t>
    </rPh>
    <rPh sb="3" eb="5">
      <t>センダイ</t>
    </rPh>
    <rPh sb="5" eb="6">
      <t>シ</t>
    </rPh>
    <rPh sb="6" eb="8">
      <t>タイハク</t>
    </rPh>
    <rPh sb="8" eb="9">
      <t>ク</t>
    </rPh>
    <rPh sb="9" eb="11">
      <t>ナガマチ</t>
    </rPh>
    <rPh sb="11" eb="12">
      <t>ミナミ</t>
    </rPh>
    <phoneticPr fontId="6"/>
  </si>
  <si>
    <t>④</t>
    <phoneticPr fontId="5"/>
  </si>
  <si>
    <t>参加者（役職、氏名）</t>
    <phoneticPr fontId="4"/>
  </si>
  <si>
    <t>（役職A）</t>
    <rPh sb="1" eb="3">
      <t>ヤクショク</t>
    </rPh>
    <phoneticPr fontId="5"/>
  </si>
  <si>
    <t>各種福祉士</t>
    <rPh sb="0" eb="2">
      <t>カクシュ</t>
    </rPh>
    <rPh sb="2" eb="5">
      <t>フクシシ</t>
    </rPh>
    <phoneticPr fontId="4"/>
  </si>
  <si>
    <t>（氏名A）</t>
    <rPh sb="1" eb="3">
      <t>シメイ</t>
    </rPh>
    <phoneticPr fontId="5"/>
  </si>
  <si>
    <t>山田　○○</t>
    <rPh sb="0" eb="2">
      <t>ヤマダ</t>
    </rPh>
    <phoneticPr fontId="4"/>
  </si>
  <si>
    <t>（役職B）</t>
    <phoneticPr fontId="4"/>
  </si>
  <si>
    <t>（氏名B）</t>
    <phoneticPr fontId="4"/>
  </si>
  <si>
    <t>（役職C）</t>
    <phoneticPr fontId="4"/>
  </si>
  <si>
    <t>（氏名C）</t>
    <phoneticPr fontId="4"/>
  </si>
  <si>
    <t>⑤研修、講演会等の内容：</t>
    <phoneticPr fontId="5"/>
  </si>
  <si>
    <t>別紙参照
（※研修、講演会等の開催案内や概要、配布資料等を添付すること。）</t>
    <rPh sb="0" eb="2">
      <t>ベッシ</t>
    </rPh>
    <rPh sb="2" eb="4">
      <t>サンショウ</t>
    </rPh>
    <rPh sb="7" eb="9">
      <t>ケンシュウ</t>
    </rPh>
    <rPh sb="10" eb="13">
      <t>コウエンカイ</t>
    </rPh>
    <rPh sb="13" eb="14">
      <t>トウ</t>
    </rPh>
    <rPh sb="15" eb="17">
      <t>カイサイ</t>
    </rPh>
    <rPh sb="17" eb="19">
      <t>アンナイ</t>
    </rPh>
    <rPh sb="20" eb="22">
      <t>ガイヨウ</t>
    </rPh>
    <rPh sb="23" eb="25">
      <t>ハイフ</t>
    </rPh>
    <rPh sb="25" eb="27">
      <t>シリョウ</t>
    </rPh>
    <rPh sb="27" eb="28">
      <t>トウ</t>
    </rPh>
    <rPh sb="29" eb="31">
      <t>テンプ</t>
    </rPh>
    <phoneticPr fontId="5"/>
  </si>
  <si>
    <t>⑥参加した研修等に期待される重度後遺障害者の受入促進の効果</t>
    <rPh sb="1" eb="3">
      <t>サンカ</t>
    </rPh>
    <rPh sb="5" eb="7">
      <t>ケンシュウ</t>
    </rPh>
    <rPh sb="7" eb="8">
      <t>トウ</t>
    </rPh>
    <rPh sb="9" eb="11">
      <t>キタイ</t>
    </rPh>
    <rPh sb="14" eb="16">
      <t>ジュウド</t>
    </rPh>
    <rPh sb="16" eb="18">
      <t>コウイ</t>
    </rPh>
    <rPh sb="18" eb="20">
      <t>ショウガイ</t>
    </rPh>
    <rPh sb="20" eb="21">
      <t>シャ</t>
    </rPh>
    <rPh sb="22" eb="24">
      <t>ウケイレ</t>
    </rPh>
    <rPh sb="24" eb="26">
      <t>ソクシン</t>
    </rPh>
    <rPh sb="27" eb="29">
      <t>コウカ</t>
    </rPh>
    <phoneticPr fontId="15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</si>
  <si>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5"/>
  </si>
  <si>
    <t>研修、講演会等の旅行行程</t>
    <phoneticPr fontId="4"/>
  </si>
  <si>
    <t>別紙「旅行行程表及び旅費積算書」のとおり</t>
    <rPh sb="0" eb="2">
      <t>ベッシ</t>
    </rPh>
    <phoneticPr fontId="4"/>
  </si>
  <si>
    <t>研修、講演会等の参加に要した経費</t>
  </si>
  <si>
    <t>補助対象経費の合計</t>
    <rPh sb="0" eb="2">
      <t>ホジョ</t>
    </rPh>
    <rPh sb="2" eb="4">
      <t>タイショウ</t>
    </rPh>
    <rPh sb="4" eb="6">
      <t>ケイヒ</t>
    </rPh>
    <rPh sb="7" eb="9">
      <t>ゴウケイ</t>
    </rPh>
    <phoneticPr fontId="4"/>
  </si>
  <si>
    <t>補助金申請額の合計</t>
    <rPh sb="0" eb="3">
      <t>ホジョキン</t>
    </rPh>
    <rPh sb="3" eb="5">
      <t>シンセイ</t>
    </rPh>
    <rPh sb="5" eb="6">
      <t>ガク</t>
    </rPh>
    <rPh sb="7" eb="9">
      <t>ゴウケイ</t>
    </rPh>
    <phoneticPr fontId="4"/>
  </si>
  <si>
    <t>自己負担額</t>
    <rPh sb="0" eb="2">
      <t>ジコ</t>
    </rPh>
    <rPh sb="2" eb="5">
      <t>フタンガク</t>
    </rPh>
    <phoneticPr fontId="4"/>
  </si>
  <si>
    <t>参加費等</t>
    <rPh sb="0" eb="3">
      <t>サンカヒ</t>
    </rPh>
    <rPh sb="3" eb="4">
      <t>トウ</t>
    </rPh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</si>
  <si>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</si>
  <si>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補助金申請額</t>
    <rPh sb="0" eb="3">
      <t>ホジョキン</t>
    </rPh>
    <rPh sb="3" eb="6">
      <t>シンセイガク</t>
    </rPh>
    <phoneticPr fontId="4"/>
  </si>
  <si>
    <t>旅費</t>
    <rPh sb="0" eb="2">
      <t>リョヒ</t>
    </rPh>
    <phoneticPr fontId="4"/>
  </si>
  <si>
    <t>※参加費等の根拠は、領収書等のとおり</t>
    <rPh sb="1" eb="4">
      <t>サンカヒ</t>
    </rPh>
    <rPh sb="4" eb="5">
      <t>トウ</t>
    </rPh>
    <rPh sb="6" eb="8">
      <t>コンキョ</t>
    </rPh>
    <rPh sb="10" eb="14">
      <t>リョウシュウショナド</t>
    </rPh>
    <phoneticPr fontId="4"/>
  </si>
  <si>
    <t>※旅費の積算方法は、別紙「旅行行程表及び旅費積算書」のとおり</t>
    <rPh sb="1" eb="3">
      <t>リョヒ</t>
    </rPh>
    <rPh sb="4" eb="6">
      <t>セキサン</t>
    </rPh>
    <rPh sb="6" eb="8">
      <t>ホウホウ</t>
    </rPh>
    <rPh sb="10" eb="12">
      <t>ベッシ</t>
    </rPh>
    <phoneticPr fontId="4"/>
  </si>
  <si>
    <t>（注）</t>
    <phoneticPr fontId="5"/>
  </si>
  <si>
    <r>
      <t>　参加した研修、講演会等の旅行行程が複数ある場合には、原則として、</t>
    </r>
    <r>
      <rPr>
        <u/>
        <sz val="9"/>
        <rFont val="游ゴシック"/>
        <family val="3"/>
        <charset val="128"/>
      </rPr>
      <t>当該研修、講演会等の旅行行程毎に本書を作成</t>
    </r>
    <r>
      <rPr>
        <sz val="9"/>
        <rFont val="游ゴシック"/>
        <family val="3"/>
        <charset val="128"/>
      </rPr>
      <t>すること。また、当該様式内に必要事項が記入しきれない場合には、適宜、別の用紙を用いて作成すること。</t>
    </r>
    <rPh sb="1" eb="3">
      <t>サンカ</t>
    </rPh>
    <rPh sb="5" eb="7">
      <t>ケンシュウ</t>
    </rPh>
    <rPh sb="8" eb="11">
      <t>コウエンカイ</t>
    </rPh>
    <rPh sb="11" eb="12">
      <t>トウ</t>
    </rPh>
    <rPh sb="13" eb="15">
      <t>リョコウ</t>
    </rPh>
    <rPh sb="15" eb="17">
      <t>コウテイ</t>
    </rPh>
    <rPh sb="18" eb="20">
      <t>フクスウ</t>
    </rPh>
    <rPh sb="22" eb="24">
      <t>バアイ</t>
    </rPh>
    <rPh sb="27" eb="29">
      <t>ゲンソク</t>
    </rPh>
    <rPh sb="33" eb="35">
      <t>トウガイ</t>
    </rPh>
    <rPh sb="35" eb="37">
      <t>ケンシュウ</t>
    </rPh>
    <rPh sb="38" eb="41">
      <t>コウエンカイ</t>
    </rPh>
    <rPh sb="41" eb="42">
      <t>トウ</t>
    </rPh>
    <rPh sb="43" eb="45">
      <t>リョコウ</t>
    </rPh>
    <rPh sb="45" eb="47">
      <t>コウテイ</t>
    </rPh>
    <rPh sb="47" eb="48">
      <t>ゴト</t>
    </rPh>
    <rPh sb="49" eb="51">
      <t>ホンショ</t>
    </rPh>
    <rPh sb="52" eb="54">
      <t>サクセイ</t>
    </rPh>
    <rPh sb="88" eb="89">
      <t>ベツ</t>
    </rPh>
    <rPh sb="90" eb="92">
      <t>ヨウシ</t>
    </rPh>
    <rPh sb="93" eb="94">
      <t>モチ</t>
    </rPh>
    <rPh sb="96" eb="98">
      <t>サクセイ</t>
    </rPh>
    <phoneticPr fontId="5"/>
  </si>
  <si>
    <t>旅行行程表及び旅費積算書&lt;補助対象事業者所有の自家用車を使用した場合&gt;</t>
    <rPh sb="0" eb="2">
      <t>リョコウ</t>
    </rPh>
    <rPh sb="2" eb="5">
      <t>コウテイヒョウ</t>
    </rPh>
    <rPh sb="5" eb="6">
      <t>オヨ</t>
    </rPh>
    <rPh sb="7" eb="9">
      <t>リョヒ</t>
    </rPh>
    <rPh sb="9" eb="11">
      <t>セキサン</t>
    </rPh>
    <rPh sb="11" eb="12">
      <t>ショ</t>
    </rPh>
    <phoneticPr fontId="4"/>
  </si>
  <si>
    <t>補助対象経費
（事業所負担額）</t>
    <rPh sb="0" eb="2">
      <t>ホジョ</t>
    </rPh>
    <rPh sb="2" eb="4">
      <t>タイショウ</t>
    </rPh>
    <rPh sb="4" eb="6">
      <t>ケイヒ</t>
    </rPh>
    <rPh sb="8" eb="10">
      <t>ジギョウ</t>
    </rPh>
    <rPh sb="10" eb="11">
      <t>ショ</t>
    </rPh>
    <rPh sb="11" eb="14">
      <t>フタンガク</t>
    </rPh>
    <phoneticPr fontId="4"/>
  </si>
  <si>
    <t>補助金申請額
（国家公務員等の旅費に関する法律積算額）</t>
    <rPh sb="0" eb="3">
      <t>ホジョキン</t>
    </rPh>
    <rPh sb="3" eb="6">
      <t>シンセイガク</t>
    </rPh>
    <rPh sb="23" eb="25">
      <t>セキサン</t>
    </rPh>
    <rPh sb="25" eb="26">
      <t>ガク</t>
    </rPh>
    <phoneticPr fontId="4"/>
  </si>
  <si>
    <t>氏名：</t>
    <rPh sb="0" eb="2">
      <t>シメイ</t>
    </rPh>
    <phoneticPr fontId="4"/>
  </si>
  <si>
    <t>車賃</t>
    <rPh sb="0" eb="1">
      <t>シャ</t>
    </rPh>
    <rPh sb="1" eb="2">
      <t>チン</t>
    </rPh>
    <phoneticPr fontId="4"/>
  </si>
  <si>
    <t>役職：</t>
    <rPh sb="0" eb="2">
      <t>ヤクショク</t>
    </rPh>
    <phoneticPr fontId="4"/>
  </si>
  <si>
    <t>宿泊料</t>
    <rPh sb="0" eb="3">
      <t>シュクハクリョウ</t>
    </rPh>
    <phoneticPr fontId="4"/>
  </si>
  <si>
    <t>雑費</t>
    <rPh sb="0" eb="2">
      <t>ザッピ</t>
    </rPh>
    <phoneticPr fontId="4"/>
  </si>
  <si>
    <t>日付</t>
    <rPh sb="0" eb="2">
      <t>ヒヅケ</t>
    </rPh>
    <phoneticPr fontId="4"/>
  </si>
  <si>
    <t>出発
時刻</t>
    <rPh sb="0" eb="2">
      <t>シュッパツ</t>
    </rPh>
    <rPh sb="3" eb="5">
      <t>ジコク</t>
    </rPh>
    <phoneticPr fontId="4"/>
  </si>
  <si>
    <t>～</t>
    <phoneticPr fontId="4"/>
  </si>
  <si>
    <t>到着
時刻</t>
    <rPh sb="0" eb="2">
      <t>トウチャク</t>
    </rPh>
    <rPh sb="3" eb="5">
      <t>ジコク</t>
    </rPh>
    <phoneticPr fontId="4"/>
  </si>
  <si>
    <t>出発地</t>
    <rPh sb="0" eb="2">
      <t>シュッパツ</t>
    </rPh>
    <rPh sb="2" eb="3">
      <t>チ</t>
    </rPh>
    <phoneticPr fontId="4"/>
  </si>
  <si>
    <t>所在地</t>
    <rPh sb="0" eb="3">
      <t>ショザイチ</t>
    </rPh>
    <phoneticPr fontId="4"/>
  </si>
  <si>
    <t>到着地</t>
    <rPh sb="0" eb="3">
      <t>トウチャクチ</t>
    </rPh>
    <phoneticPr fontId="4"/>
  </si>
  <si>
    <t>宿泊地</t>
    <rPh sb="0" eb="3">
      <t>シュクハクチ</t>
    </rPh>
    <phoneticPr fontId="4"/>
  </si>
  <si>
    <t>路程</t>
    <rPh sb="0" eb="2">
      <t>ロテイ</t>
    </rPh>
    <phoneticPr fontId="4"/>
  </si>
  <si>
    <t>高速道路等
の使用有無</t>
    <rPh sb="0" eb="2">
      <t>コウソク</t>
    </rPh>
    <rPh sb="2" eb="4">
      <t>ドウロ</t>
    </rPh>
    <rPh sb="4" eb="5">
      <t>トウ</t>
    </rPh>
    <rPh sb="7" eb="9">
      <t>シヨウ</t>
    </rPh>
    <rPh sb="9" eb="11">
      <t>ウム</t>
    </rPh>
    <phoneticPr fontId="4"/>
  </si>
  <si>
    <t>日数</t>
    <rPh sb="0" eb="2">
      <t>ニッスウ</t>
    </rPh>
    <phoneticPr fontId="4"/>
  </si>
  <si>
    <t>定額</t>
    <rPh sb="0" eb="2">
      <t>テイガク</t>
    </rPh>
    <phoneticPr fontId="4"/>
  </si>
  <si>
    <t>実費</t>
    <rPh sb="0" eb="2">
      <t>ジッピ</t>
    </rPh>
    <phoneticPr fontId="4"/>
  </si>
  <si>
    <t>km</t>
    <phoneticPr fontId="4"/>
  </si>
  <si>
    <t>夜</t>
    <rPh sb="0" eb="1">
      <t>ヨル</t>
    </rPh>
    <phoneticPr fontId="4"/>
  </si>
  <si>
    <t>円</t>
    <rPh sb="0" eb="1">
      <t>エン</t>
    </rPh>
    <phoneticPr fontId="4"/>
  </si>
  <si>
    <t>～</t>
  </si>
  <si>
    <t>○○病院
（勤務地）</t>
    <rPh sb="2" eb="4">
      <t>ビョウイン</t>
    </rPh>
    <rPh sb="6" eb="9">
      <t>キンムチ</t>
    </rPh>
    <phoneticPr fontId="4"/>
  </si>
  <si>
    <t>山形県山形市旅篭町2-3-25</t>
    <rPh sb="0" eb="3">
      <t>ヤマガタケン</t>
    </rPh>
    <rPh sb="3" eb="6">
      <t>ヤマガタシ</t>
    </rPh>
    <rPh sb="6" eb="9">
      <t>ハタゴマチ</t>
    </rPh>
    <phoneticPr fontId="4"/>
  </si>
  <si>
    <t>東北療護センター</t>
    <rPh sb="0" eb="2">
      <t>トウホク</t>
    </rPh>
    <rPh sb="2" eb="4">
      <t>リョウゴ</t>
    </rPh>
    <phoneticPr fontId="4"/>
  </si>
  <si>
    <t>宮城県仙台市太白区長町南4-20-6</t>
    <rPh sb="0" eb="2">
      <t>ミヤギ</t>
    </rPh>
    <rPh sb="2" eb="3">
      <t>ケン</t>
    </rPh>
    <rPh sb="3" eb="5">
      <t>センダイ</t>
    </rPh>
    <rPh sb="5" eb="6">
      <t>シ</t>
    </rPh>
    <rPh sb="6" eb="8">
      <t>タイハク</t>
    </rPh>
    <rPh sb="8" eb="9">
      <t>ク</t>
    </rPh>
    <rPh sb="9" eb="11">
      <t>ナガマチ</t>
    </rPh>
    <rPh sb="11" eb="12">
      <t>ミナミ</t>
    </rPh>
    <phoneticPr fontId="4"/>
  </si>
  <si>
    <t>有</t>
  </si>
  <si>
    <t>東北療護センター</t>
  </si>
  <si>
    <t>〇〇ホテル</t>
  </si>
  <si>
    <t>〇〇市○○町1-2-3</t>
    <rPh sb="2" eb="3">
      <t>シ</t>
    </rPh>
    <rPh sb="5" eb="6">
      <t>チョウ</t>
    </rPh>
    <phoneticPr fontId="4"/>
  </si>
  <si>
    <t>その他</t>
    <rPh sb="2" eb="3">
      <t>タ</t>
    </rPh>
    <phoneticPr fontId="4"/>
  </si>
  <si>
    <t>無</t>
  </si>
  <si>
    <t>計</t>
    <rPh sb="0" eb="1">
      <t>ケイ</t>
    </rPh>
    <phoneticPr fontId="4"/>
  </si>
  <si>
    <t>※旅行行程の合計キロ数(km)に1km未満の端数が生じたときは、切り捨てて記入すること。</t>
    <rPh sb="1" eb="3">
      <t>リョコウ</t>
    </rPh>
    <rPh sb="3" eb="5">
      <t>コウテイ</t>
    </rPh>
    <rPh sb="6" eb="8">
      <t>ゴウケイ</t>
    </rPh>
    <rPh sb="10" eb="11">
      <t>スウ</t>
    </rPh>
    <rPh sb="19" eb="21">
      <t>ミマン</t>
    </rPh>
    <rPh sb="22" eb="24">
      <t>ハスウ</t>
    </rPh>
    <rPh sb="25" eb="26">
      <t>ショウ</t>
    </rPh>
    <rPh sb="32" eb="33">
      <t>キ</t>
    </rPh>
    <rPh sb="34" eb="35">
      <t>ス</t>
    </rPh>
    <rPh sb="37" eb="39">
      <t>キニュウ</t>
    </rPh>
    <phoneticPr fontId="4"/>
  </si>
  <si>
    <t>補助対象経費</t>
    <phoneticPr fontId="4"/>
  </si>
  <si>
    <t>補助金申請額</t>
    <phoneticPr fontId="4"/>
  </si>
  <si>
    <t>自己負担額</t>
    <phoneticPr fontId="4"/>
  </si>
  <si>
    <t>自家用車使用の経路書</t>
    <rPh sb="0" eb="4">
      <t>ジカヨウシャ</t>
    </rPh>
    <rPh sb="4" eb="6">
      <t>シヨウ</t>
    </rPh>
    <rPh sb="7" eb="9">
      <t>ケイロ</t>
    </rPh>
    <rPh sb="9" eb="10">
      <t>ショ</t>
    </rPh>
    <phoneticPr fontId="4"/>
  </si>
  <si>
    <t>自家用車使用に伴う雑費領収書</t>
    <phoneticPr fontId="4"/>
  </si>
  <si>
    <t>（注）当該様式内に必要事項が記入しきれない場合には、適宜、別の用紙を用いて作成すること。</t>
    <phoneticPr fontId="4"/>
  </si>
  <si>
    <t>研修等参加実績報告書&lt;補助対象事業者所有の自家用車を使用した場合&gt;</t>
    <rPh sb="3" eb="5">
      <t>サンカ</t>
    </rPh>
    <rPh sb="5" eb="7">
      <t>ジッセキ</t>
    </rPh>
    <rPh sb="7" eb="10">
      <t>ホウコクショ</t>
    </rPh>
    <phoneticPr fontId="4"/>
  </si>
  <si>
    <t>１．</t>
    <phoneticPr fontId="4"/>
  </si>
  <si>
    <t>⑥参加した研修等に期待される重度後遺障害者の受入促進の効果</t>
    <rPh sb="1" eb="3">
      <t>サンカ</t>
    </rPh>
    <rPh sb="5" eb="7">
      <t>ケンシュウ</t>
    </rPh>
    <rPh sb="7" eb="8">
      <t>トウ</t>
    </rPh>
    <rPh sb="9" eb="11">
      <t>キタイ</t>
    </rPh>
    <rPh sb="14" eb="16">
      <t>ジュウド</t>
    </rPh>
    <rPh sb="16" eb="18">
      <t>コウイ</t>
    </rPh>
    <rPh sb="18" eb="20">
      <t>ショウガイ</t>
    </rPh>
    <rPh sb="20" eb="21">
      <t>シャ</t>
    </rPh>
    <rPh sb="22" eb="24">
      <t>ウケイレ</t>
    </rPh>
    <rPh sb="24" eb="26">
      <t>ソクシン</t>
    </rPh>
    <rPh sb="27" eb="29">
      <t>コウカ</t>
    </rPh>
    <phoneticPr fontId="4"/>
  </si>
  <si>
    <t>２．</t>
    <phoneticPr fontId="4"/>
  </si>
  <si>
    <t>３．</t>
    <phoneticPr fontId="4"/>
  </si>
  <si>
    <r>
      <t xml:space="preserve">補助金申請額
</t>
    </r>
    <r>
      <rPr>
        <sz val="8"/>
        <color theme="1"/>
        <rFont val="游ゴシック"/>
        <family val="3"/>
        <charset val="128"/>
      </rPr>
      <t>（国家公務員等の旅費に関する法律積算額）</t>
    </r>
    <rPh sb="0" eb="3">
      <t>ホジョキン</t>
    </rPh>
    <rPh sb="3" eb="6">
      <t>シンセイガク</t>
    </rPh>
    <rPh sb="23" eb="25">
      <t>セキサン</t>
    </rPh>
    <rPh sb="25" eb="26">
      <t>ガク</t>
    </rPh>
    <phoneticPr fontId="4"/>
  </si>
  <si>
    <t>　</t>
    <phoneticPr fontId="6"/>
  </si>
  <si>
    <t>研修、講演会等に使用した自家用車が補助対象事業者
所有のものであることの確約書</t>
    <rPh sb="0" eb="2">
      <t>ケンシュウ</t>
    </rPh>
    <rPh sb="3" eb="6">
      <t>コウエンカイ</t>
    </rPh>
    <rPh sb="6" eb="7">
      <t>トウ</t>
    </rPh>
    <rPh sb="8" eb="10">
      <t>シヨウ</t>
    </rPh>
    <rPh sb="12" eb="16">
      <t>ジカヨウシャ</t>
    </rPh>
    <rPh sb="17" eb="19">
      <t>ホジョ</t>
    </rPh>
    <rPh sb="19" eb="21">
      <t>タイショウ</t>
    </rPh>
    <rPh sb="21" eb="24">
      <t>ジギョウシャ</t>
    </rPh>
    <rPh sb="25" eb="27">
      <t>ショユウ</t>
    </rPh>
    <rPh sb="36" eb="39">
      <t>カクヤクショ</t>
    </rPh>
    <phoneticPr fontId="6"/>
  </si>
  <si>
    <t>申請者</t>
  </si>
  <si>
    <t>　令和○年○月○日付けをもって交付申請した令和○年度被害者保護増進等事業費補助金（自動車事故被害者支援体制等整備事業（自動車事故被害者受入環境整備事業））の補助対象事業（研修等経費に係る事業）については、交付申請書に添付した研修等開催実績報告書の記載内容のとおり、当施設所有の自家用車を使用して、当該補助対象事業を実施したことを確約します。</t>
    <rPh sb="115" eb="117">
      <t>カイサイ</t>
    </rPh>
    <rPh sb="117" eb="119">
      <t>ジッセキ</t>
    </rPh>
    <phoneticPr fontId="4"/>
  </si>
  <si>
    <t>（注１）</t>
  </si>
  <si>
    <t>　本書は、交付申請書に添付した「研修、講演会等の参加実績報告書」の件数（枚数）にかかわらず、１部作成して交付申請書に添付すること。</t>
    <rPh sb="2" eb="3">
      <t>ショ</t>
    </rPh>
    <rPh sb="16" eb="18">
      <t>ケンシュウ</t>
    </rPh>
    <rPh sb="19" eb="22">
      <t>コウエンカイ</t>
    </rPh>
    <rPh sb="22" eb="23">
      <t>トウ</t>
    </rPh>
    <rPh sb="24" eb="26">
      <t>サンカ</t>
    </rPh>
    <rPh sb="26" eb="28">
      <t>ジッセキ</t>
    </rPh>
    <rPh sb="28" eb="31">
      <t>ホウコクショ</t>
    </rPh>
    <phoneticPr fontId="6"/>
  </si>
  <si>
    <t>（注２）</t>
  </si>
  <si>
    <t>　文書番号を付さない補助金交付申請書の場合については、文中の「○○○第○○○号」を「文書」に変更すること。</t>
    <rPh sb="34" eb="35">
      <t>ダイ</t>
    </rPh>
    <rPh sb="38" eb="39">
      <t>ゴウ</t>
    </rPh>
    <phoneticPr fontId="6"/>
  </si>
  <si>
    <t>行政職</t>
    <rPh sb="0" eb="3">
      <t>ギョウセイショク</t>
    </rPh>
    <phoneticPr fontId="4"/>
  </si>
  <si>
    <t>役職</t>
    <rPh sb="0" eb="2">
      <t>ヤクショク</t>
    </rPh>
    <phoneticPr fontId="4"/>
  </si>
  <si>
    <t>分類</t>
    <rPh sb="0" eb="2">
      <t>ブンルイ</t>
    </rPh>
    <phoneticPr fontId="4"/>
  </si>
  <si>
    <t>宿泊料（1夜につき）</t>
    <rPh sb="0" eb="2">
      <t>シュクハク</t>
    </rPh>
    <rPh sb="2" eb="3">
      <t>リョウ</t>
    </rPh>
    <rPh sb="5" eb="6">
      <t>ヨル</t>
    </rPh>
    <phoneticPr fontId="4"/>
  </si>
  <si>
    <t>食卓料</t>
    <rPh sb="0" eb="2">
      <t>ショクタク</t>
    </rPh>
    <rPh sb="2" eb="3">
      <t>リョウ</t>
    </rPh>
    <phoneticPr fontId="4"/>
  </si>
  <si>
    <t>甲地方</t>
    <rPh sb="0" eb="1">
      <t>コウ</t>
    </rPh>
    <rPh sb="1" eb="3">
      <t>チホウ</t>
    </rPh>
    <phoneticPr fontId="4"/>
  </si>
  <si>
    <t>乙地方</t>
    <rPh sb="0" eb="1">
      <t>オツ</t>
    </rPh>
    <rPh sb="1" eb="3">
      <t>チホウ</t>
    </rPh>
    <phoneticPr fontId="4"/>
  </si>
  <si>
    <t>朝</t>
    <rPh sb="0" eb="1">
      <t>アサ</t>
    </rPh>
    <phoneticPr fontId="4"/>
  </si>
  <si>
    <t>東京都特別区</t>
    <rPh sb="0" eb="3">
      <t>トウキョウト</t>
    </rPh>
    <rPh sb="3" eb="6">
      <t>トクベツク</t>
    </rPh>
    <phoneticPr fontId="4"/>
  </si>
  <si>
    <t>指定職</t>
    <rPh sb="0" eb="3">
      <t>シテイショク</t>
    </rPh>
    <phoneticPr fontId="4"/>
  </si>
  <si>
    <t>大学教授</t>
    <rPh sb="0" eb="2">
      <t>ダイガク</t>
    </rPh>
    <rPh sb="2" eb="4">
      <t>キョウジュ</t>
    </rPh>
    <phoneticPr fontId="4"/>
  </si>
  <si>
    <t>①</t>
    <phoneticPr fontId="4"/>
  </si>
  <si>
    <t>横浜市</t>
    <rPh sb="0" eb="3">
      <t>ヨコハマシ</t>
    </rPh>
    <phoneticPr fontId="4"/>
  </si>
  <si>
    <t>院長</t>
    <rPh sb="0" eb="2">
      <t>インチョウ</t>
    </rPh>
    <phoneticPr fontId="4"/>
  </si>
  <si>
    <t>川崎市</t>
    <rPh sb="0" eb="3">
      <t>カワサキシ</t>
    </rPh>
    <phoneticPr fontId="4"/>
  </si>
  <si>
    <t>副院長</t>
    <rPh sb="0" eb="3">
      <t>フクインチョウ</t>
    </rPh>
    <phoneticPr fontId="4"/>
  </si>
  <si>
    <t>相模原市</t>
    <rPh sb="0" eb="4">
      <t>サガミハラシ</t>
    </rPh>
    <phoneticPr fontId="4"/>
  </si>
  <si>
    <t>理事長</t>
    <rPh sb="0" eb="3">
      <t>リジチョウ</t>
    </rPh>
    <phoneticPr fontId="4"/>
  </si>
  <si>
    <t>千葉市</t>
    <rPh sb="0" eb="3">
      <t>チバシ</t>
    </rPh>
    <phoneticPr fontId="4"/>
  </si>
  <si>
    <t>理事</t>
    <rPh sb="0" eb="2">
      <t>リジ</t>
    </rPh>
    <phoneticPr fontId="4"/>
  </si>
  <si>
    <t>さいたま市</t>
    <rPh sb="4" eb="5">
      <t>シ</t>
    </rPh>
    <phoneticPr fontId="4"/>
  </si>
  <si>
    <t>その他これらに準ずる者①</t>
    <rPh sb="2" eb="3">
      <t>タ</t>
    </rPh>
    <rPh sb="7" eb="8">
      <t>ジュン</t>
    </rPh>
    <rPh sb="10" eb="11">
      <t>モノ</t>
    </rPh>
    <phoneticPr fontId="4"/>
  </si>
  <si>
    <t>名古屋市</t>
    <rPh sb="0" eb="4">
      <t>ナゴヤシ</t>
    </rPh>
    <phoneticPr fontId="4"/>
  </si>
  <si>
    <t>７級以上</t>
    <rPh sb="1" eb="2">
      <t>キュウ</t>
    </rPh>
    <rPh sb="2" eb="4">
      <t>イジョウ</t>
    </rPh>
    <phoneticPr fontId="4"/>
  </si>
  <si>
    <t>大学准教授</t>
    <rPh sb="0" eb="2">
      <t>ダイガク</t>
    </rPh>
    <rPh sb="2" eb="5">
      <t>ジュンキョウジュ</t>
    </rPh>
    <phoneticPr fontId="4"/>
  </si>
  <si>
    <t>②</t>
    <phoneticPr fontId="4"/>
  </si>
  <si>
    <t>京都市</t>
    <rPh sb="0" eb="3">
      <t>キョウトシ</t>
    </rPh>
    <phoneticPr fontId="4"/>
  </si>
  <si>
    <t>医師</t>
    <rPh sb="0" eb="2">
      <t>イシ</t>
    </rPh>
    <phoneticPr fontId="4"/>
  </si>
  <si>
    <t>大阪市</t>
    <rPh sb="0" eb="3">
      <t>オオサカシ</t>
    </rPh>
    <phoneticPr fontId="4"/>
  </si>
  <si>
    <t>病棟長</t>
    <rPh sb="0" eb="2">
      <t>ビョウトウ</t>
    </rPh>
    <rPh sb="2" eb="3">
      <t>チョウ</t>
    </rPh>
    <phoneticPr fontId="4"/>
  </si>
  <si>
    <t>堺市</t>
    <rPh sb="0" eb="2">
      <t>サカイシ</t>
    </rPh>
    <phoneticPr fontId="4"/>
  </si>
  <si>
    <t>看護師長</t>
    <rPh sb="0" eb="4">
      <t>カンゴシチョウ</t>
    </rPh>
    <phoneticPr fontId="4"/>
  </si>
  <si>
    <t>神戸市</t>
    <rPh sb="0" eb="3">
      <t>コウベシ</t>
    </rPh>
    <phoneticPr fontId="4"/>
  </si>
  <si>
    <t>各種技師</t>
    <rPh sb="0" eb="2">
      <t>カクシュ</t>
    </rPh>
    <rPh sb="2" eb="4">
      <t>ギシ</t>
    </rPh>
    <phoneticPr fontId="4"/>
  </si>
  <si>
    <t>広島市</t>
    <rPh sb="0" eb="3">
      <t>ヒロシマシ</t>
    </rPh>
    <phoneticPr fontId="4"/>
  </si>
  <si>
    <t>部長</t>
    <rPh sb="0" eb="2">
      <t>ブチョウ</t>
    </rPh>
    <phoneticPr fontId="4"/>
  </si>
  <si>
    <t>福岡市</t>
    <rPh sb="0" eb="3">
      <t>フクオカシ</t>
    </rPh>
    <phoneticPr fontId="4"/>
  </si>
  <si>
    <t>その他これらに準ずる者②</t>
    <rPh sb="2" eb="3">
      <t>タ</t>
    </rPh>
    <rPh sb="7" eb="8">
      <t>ジュン</t>
    </rPh>
    <rPh sb="10" eb="11">
      <t>モノ</t>
    </rPh>
    <phoneticPr fontId="4"/>
  </si>
  <si>
    <t>６級以下
３級以上</t>
    <rPh sb="1" eb="2">
      <t>キュウ</t>
    </rPh>
    <rPh sb="2" eb="4">
      <t>イカ</t>
    </rPh>
    <rPh sb="6" eb="7">
      <t>キュウ</t>
    </rPh>
    <rPh sb="7" eb="9">
      <t>イジョウ</t>
    </rPh>
    <phoneticPr fontId="4"/>
  </si>
  <si>
    <t>看護師</t>
    <rPh sb="0" eb="3">
      <t>カンゴシ</t>
    </rPh>
    <phoneticPr fontId="4"/>
  </si>
  <si>
    <t>③</t>
    <phoneticPr fontId="4"/>
  </si>
  <si>
    <t>各種療法士</t>
    <rPh sb="0" eb="2">
      <t>カクシュ</t>
    </rPh>
    <rPh sb="2" eb="5">
      <t>リョウホウシ</t>
    </rPh>
    <phoneticPr fontId="4"/>
  </si>
  <si>
    <t>事務長</t>
    <rPh sb="0" eb="3">
      <t>ジムチョウ</t>
    </rPh>
    <phoneticPr fontId="4"/>
  </si>
  <si>
    <t>係長（事務職）</t>
    <rPh sb="0" eb="2">
      <t>カカリチョウ</t>
    </rPh>
    <rPh sb="3" eb="6">
      <t>ジムショク</t>
    </rPh>
    <phoneticPr fontId="4"/>
  </si>
  <si>
    <t>その他これらに準ずる者③</t>
    <rPh sb="2" eb="3">
      <t>タ</t>
    </rPh>
    <rPh sb="7" eb="8">
      <t>ジュン</t>
    </rPh>
    <rPh sb="10" eb="11">
      <t>モノ</t>
    </rPh>
    <phoneticPr fontId="4"/>
  </si>
  <si>
    <t>２級以下</t>
    <rPh sb="1" eb="2">
      <t>キュウ</t>
    </rPh>
    <rPh sb="2" eb="4">
      <t>イカ</t>
    </rPh>
    <phoneticPr fontId="4"/>
  </si>
  <si>
    <t>ホームヘルパー</t>
    <phoneticPr fontId="4"/>
  </si>
  <si>
    <t>④</t>
    <phoneticPr fontId="4"/>
  </si>
  <si>
    <t>生活支援員</t>
    <rPh sb="0" eb="2">
      <t>セイカツ</t>
    </rPh>
    <rPh sb="2" eb="5">
      <t>シエンイン</t>
    </rPh>
    <phoneticPr fontId="4"/>
  </si>
  <si>
    <t>係員（事務職）</t>
    <rPh sb="0" eb="2">
      <t>カカリイン</t>
    </rPh>
    <rPh sb="3" eb="6">
      <t>ジムショク</t>
    </rPh>
    <phoneticPr fontId="4"/>
  </si>
  <si>
    <t>その他これらに準ずる者④</t>
    <rPh sb="2" eb="3">
      <t>タ</t>
    </rPh>
    <rPh sb="7" eb="8">
      <t>ジュン</t>
    </rPh>
    <rPh sb="10" eb="11">
      <t>モノ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</si>
</sst>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#,##0;[Red]#,##0"/>
    <numFmt numFmtId="177" formatCode="#,##0&quot;円&quot;"/>
    <numFmt numFmtId="178" formatCode="gggyy&quot;年&quot;m&quot;月&quot;d&quot;日&quot;"/>
    <numFmt numFmtId="179" formatCode="ggge&quot;年&quot;m&quot;月&quot;d&quot;日&quot;\(aaa\)"/>
    <numFmt numFmtId="180" formatCode="0.0"/>
  </numFmts>
  <fonts count="2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</font>
    <font>
      <b/>
      <sz val="9"/>
      <name val="游ゴシック"/>
      <family val="3"/>
      <charset val="128"/>
    </font>
    <font>
      <sz val="11"/>
      <name val="游ゴシック"/>
      <family val="3"/>
      <charset val="128"/>
    </font>
    <font>
      <sz val="9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u/>
      <sz val="9"/>
      <name val="游ゴシック"/>
      <family val="3"/>
      <charset val="128"/>
    </font>
    <font>
      <sz val="8"/>
      <color theme="1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6"/>
      <name val="游ゴシック"/>
      <family val="3"/>
      <charset val="128"/>
    </font>
    <font>
      <sz val="11"/>
      <name val="ＭＳ Ｐゴシック"/>
      <family val="3"/>
    </font>
    <font>
      <sz val="11"/>
      <color theme="1"/>
      <name val="游ゴシック"/>
      <family val="3"/>
      <charset val="128"/>
    </font>
    <font>
      <sz val="8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2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</cellStyleXfs>
  <cellXfs count="194">
    <xf numFmtId="0" fontId="0" fillId="0" borderId="0" xfId="0">
      <alignment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 applyAlignment="1">
      <alignment horizontal="right" vertical="center" shrinkToFi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 shrinkToFit="1"/>
    </xf>
    <xf numFmtId="38" fontId="10" fillId="0" borderId="18" xfId="1" applyFont="1" applyFill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wrapText="1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wrapText="1" shrinkToFit="1"/>
    </xf>
    <xf numFmtId="0" fontId="10" fillId="0" borderId="22" xfId="0" applyFont="1" applyBorder="1" applyAlignment="1">
      <alignment horizontal="right" vertical="top" shrinkToFit="1"/>
    </xf>
    <xf numFmtId="0" fontId="10" fillId="0" borderId="32" xfId="0" applyFont="1" applyBorder="1" applyAlignment="1">
      <alignment horizontal="right" vertical="top" wrapText="1" shrinkToFit="1"/>
    </xf>
    <xf numFmtId="0" fontId="10" fillId="0" borderId="25" xfId="0" applyFont="1" applyBorder="1" applyAlignment="1">
      <alignment horizontal="right" vertical="top" shrinkToFit="1"/>
    </xf>
    <xf numFmtId="0" fontId="10" fillId="0" borderId="25" xfId="0" applyFont="1" applyBorder="1" applyAlignment="1">
      <alignment horizontal="right" vertical="top" wrapText="1" shrinkToFit="1"/>
    </xf>
    <xf numFmtId="0" fontId="10" fillId="0" borderId="23" xfId="0" applyFont="1" applyBorder="1" applyAlignment="1">
      <alignment horizontal="right" vertical="top" wrapText="1"/>
    </xf>
    <xf numFmtId="0" fontId="10" fillId="0" borderId="23" xfId="0" applyFont="1" applyBorder="1" applyAlignment="1">
      <alignment horizontal="right" vertical="top"/>
    </xf>
    <xf numFmtId="0" fontId="10" fillId="0" borderId="23" xfId="0" applyFont="1" applyBorder="1" applyAlignment="1">
      <alignment horizontal="right" vertical="top" wrapText="1" shrinkToFit="1"/>
    </xf>
    <xf numFmtId="0" fontId="10" fillId="0" borderId="21" xfId="0" applyFont="1" applyBorder="1" applyAlignment="1">
      <alignment horizontal="right" vertical="top" shrinkToFit="1"/>
    </xf>
    <xf numFmtId="0" fontId="10" fillId="0" borderId="33" xfId="0" applyFont="1" applyBorder="1" applyAlignment="1">
      <alignment horizontal="right" vertical="top" shrinkToFit="1"/>
    </xf>
    <xf numFmtId="0" fontId="10" fillId="0" borderId="33" xfId="0" applyFont="1" applyBorder="1" applyAlignment="1">
      <alignment horizontal="right" vertical="center" shrinkToFit="1"/>
    </xf>
    <xf numFmtId="0" fontId="9" fillId="0" borderId="0" xfId="0" applyFont="1" applyAlignment="1">
      <alignment horizontal="right" vertical="top"/>
    </xf>
    <xf numFmtId="0" fontId="10" fillId="0" borderId="28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38" fontId="11" fillId="0" borderId="0" xfId="0" applyNumberFormat="1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179" fontId="9" fillId="0" borderId="0" xfId="6" applyNumberFormat="1" applyFont="1">
      <alignment vertical="center"/>
    </xf>
    <xf numFmtId="0" fontId="9" fillId="0" borderId="0" xfId="6" applyFont="1">
      <alignment vertical="center"/>
    </xf>
    <xf numFmtId="0" fontId="9" fillId="0" borderId="0" xfId="6" applyFont="1" applyAlignment="1">
      <alignment horizontal="justify"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justify" vertical="center"/>
    </xf>
    <xf numFmtId="0" fontId="10" fillId="0" borderId="0" xfId="6" applyFont="1">
      <alignment vertical="center"/>
    </xf>
    <xf numFmtId="0" fontId="9" fillId="0" borderId="0" xfId="6" quotePrefix="1" applyFont="1">
      <alignment vertical="center"/>
    </xf>
    <xf numFmtId="0" fontId="9" fillId="0" borderId="0" xfId="6" applyFont="1" applyAlignment="1">
      <alignment vertical="center" shrinkToFit="1"/>
    </xf>
    <xf numFmtId="0" fontId="9" fillId="0" borderId="0" xfId="6" applyFont="1" applyAlignment="1">
      <alignment vertical="top" wrapText="1"/>
    </xf>
    <xf numFmtId="0" fontId="9" fillId="0" borderId="0" xfId="6" applyFont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38" fontId="8" fillId="0" borderId="3" xfId="1" applyFont="1" applyBorder="1" applyAlignment="1">
      <alignment vertical="center"/>
    </xf>
    <xf numFmtId="0" fontId="8" fillId="2" borderId="3" xfId="0" applyFont="1" applyFill="1" applyBorder="1">
      <alignment vertical="center"/>
    </xf>
    <xf numFmtId="0" fontId="8" fillId="2" borderId="3" xfId="0" applyFont="1" applyFill="1" applyBorder="1" applyAlignment="1">
      <alignment horizontal="center" vertical="center"/>
    </xf>
    <xf numFmtId="38" fontId="8" fillId="2" borderId="3" xfId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9" fillId="0" borderId="0" xfId="6" applyFont="1" applyAlignment="1">
      <alignment horizontal="left" vertical="top" wrapText="1"/>
    </xf>
    <xf numFmtId="176" fontId="10" fillId="2" borderId="26" xfId="1" applyNumberFormat="1" applyFont="1" applyFill="1" applyBorder="1" applyAlignment="1">
      <alignment vertical="center" shrinkToFit="1"/>
    </xf>
    <xf numFmtId="176" fontId="10" fillId="2" borderId="2" xfId="1" applyNumberFormat="1" applyFont="1" applyFill="1" applyBorder="1" applyAlignment="1">
      <alignment vertical="center" shrinkToFit="1"/>
    </xf>
    <xf numFmtId="176" fontId="10" fillId="2" borderId="22" xfId="1" applyNumberFormat="1" applyFont="1" applyFill="1" applyBorder="1" applyAlignment="1">
      <alignment vertical="center" shrinkToFit="1"/>
    </xf>
    <xf numFmtId="176" fontId="10" fillId="2" borderId="38" xfId="1" applyNumberFormat="1" applyFont="1" applyFill="1" applyBorder="1" applyAlignment="1">
      <alignment vertical="center" shrinkToFit="1"/>
    </xf>
    <xf numFmtId="176" fontId="10" fillId="2" borderId="14" xfId="1" applyNumberFormat="1" applyFont="1" applyFill="1" applyBorder="1" applyAlignment="1">
      <alignment vertical="center" shrinkToFit="1"/>
    </xf>
    <xf numFmtId="176" fontId="10" fillId="2" borderId="35" xfId="1" applyNumberFormat="1" applyFont="1" applyFill="1" applyBorder="1" applyAlignment="1">
      <alignment vertical="center" shrinkToFit="1"/>
    </xf>
    <xf numFmtId="176" fontId="10" fillId="2" borderId="30" xfId="1" applyNumberFormat="1" applyFont="1" applyFill="1" applyBorder="1" applyAlignment="1">
      <alignment vertical="center" shrinkToFit="1"/>
    </xf>
    <xf numFmtId="176" fontId="10" fillId="2" borderId="31" xfId="1" applyNumberFormat="1" applyFont="1" applyFill="1" applyBorder="1" applyAlignment="1">
      <alignment vertical="center" shrinkToFit="1"/>
    </xf>
    <xf numFmtId="176" fontId="10" fillId="2" borderId="17" xfId="1" applyNumberFormat="1" applyFont="1" applyFill="1" applyBorder="1" applyAlignment="1">
      <alignment vertical="center" shrinkToFit="1"/>
    </xf>
    <xf numFmtId="176" fontId="10" fillId="2" borderId="24" xfId="1" applyNumberFormat="1" applyFont="1" applyFill="1" applyBorder="1" applyAlignment="1">
      <alignment vertical="center" shrinkToFit="1"/>
    </xf>
    <xf numFmtId="176" fontId="10" fillId="2" borderId="14" xfId="0" applyNumberFormat="1" applyFont="1" applyFill="1" applyBorder="1" applyAlignment="1">
      <alignment horizontal="right" vertical="center"/>
    </xf>
    <xf numFmtId="0" fontId="9" fillId="0" borderId="0" xfId="6" applyFont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14" fontId="10" fillId="0" borderId="26" xfId="0" applyNumberFormat="1" applyFont="1" applyBorder="1" applyAlignment="1">
      <alignment horizontal="center" vertical="center" shrinkToFit="1"/>
    </xf>
    <xf numFmtId="20" fontId="10" fillId="0" borderId="27" xfId="0" applyNumberFormat="1" applyFont="1" applyBorder="1" applyAlignment="1">
      <alignment horizontal="center" vertical="center" shrinkToFit="1"/>
    </xf>
    <xf numFmtId="20" fontId="10" fillId="0" borderId="9" xfId="0" applyNumberFormat="1" applyFont="1" applyBorder="1" applyAlignment="1">
      <alignment horizontal="center" vertical="center" shrinkToFit="1"/>
    </xf>
    <xf numFmtId="14" fontId="10" fillId="0" borderId="2" xfId="0" applyNumberFormat="1" applyFont="1" applyBorder="1" applyAlignment="1">
      <alignment horizontal="center" vertical="center" shrinkToFit="1"/>
    </xf>
    <xf numFmtId="20" fontId="10" fillId="0" borderId="28" xfId="0" applyNumberFormat="1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justify" vertical="center" wrapText="1"/>
    </xf>
    <xf numFmtId="0" fontId="10" fillId="0" borderId="29" xfId="0" applyFont="1" applyBorder="1" applyAlignment="1">
      <alignment horizontal="right" vertical="center" shrinkToFit="1"/>
    </xf>
    <xf numFmtId="0" fontId="10" fillId="0" borderId="27" xfId="0" applyFont="1" applyBorder="1" applyAlignment="1">
      <alignment horizontal="center" vertical="center" shrinkToFit="1"/>
    </xf>
    <xf numFmtId="20" fontId="10" fillId="0" borderId="10" xfId="0" applyNumberFormat="1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justify" vertical="center" wrapText="1"/>
    </xf>
    <xf numFmtId="180" fontId="10" fillId="0" borderId="3" xfId="0" applyNumberFormat="1" applyFont="1" applyBorder="1" applyAlignment="1">
      <alignment horizontal="right" vertical="center" shrinkToFit="1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right" vertical="center" shrinkToFit="1"/>
    </xf>
    <xf numFmtId="176" fontId="10" fillId="0" borderId="29" xfId="1" applyNumberFormat="1" applyFont="1" applyFill="1" applyBorder="1" applyAlignment="1">
      <alignment vertical="center" shrinkToFit="1"/>
    </xf>
    <xf numFmtId="176" fontId="10" fillId="0" borderId="31" xfId="1" applyNumberFormat="1" applyFont="1" applyFill="1" applyBorder="1" applyAlignment="1">
      <alignment vertical="center" shrinkToFit="1"/>
    </xf>
    <xf numFmtId="176" fontId="10" fillId="0" borderId="3" xfId="1" applyNumberFormat="1" applyFont="1" applyFill="1" applyBorder="1" applyAlignment="1">
      <alignment vertical="center" shrinkToFit="1"/>
    </xf>
    <xf numFmtId="176" fontId="10" fillId="0" borderId="17" xfId="1" applyNumberFormat="1" applyFont="1" applyFill="1" applyBorder="1" applyAlignment="1">
      <alignment vertical="center" shrinkToFit="1"/>
    </xf>
    <xf numFmtId="14" fontId="10" fillId="0" borderId="26" xfId="0" applyNumberFormat="1" applyFont="1" applyBorder="1" applyAlignment="1" applyProtection="1">
      <alignment horizontal="center" vertical="center" shrinkToFit="1"/>
      <protection locked="0"/>
    </xf>
    <xf numFmtId="20" fontId="10" fillId="0" borderId="27" xfId="0" applyNumberFormat="1" applyFont="1" applyBorder="1" applyAlignment="1" applyProtection="1">
      <alignment horizontal="center" vertical="center" shrinkToFit="1"/>
      <protection locked="0"/>
    </xf>
    <xf numFmtId="20" fontId="10" fillId="0" borderId="28" xfId="0" applyNumberFormat="1" applyFont="1" applyBorder="1" applyAlignment="1" applyProtection="1">
      <alignment horizontal="center" vertical="center" shrinkToFit="1"/>
      <protection locked="0"/>
    </xf>
    <xf numFmtId="0" fontId="10" fillId="0" borderId="29" xfId="0" applyFont="1" applyBorder="1" applyAlignment="1" applyProtection="1">
      <alignment horizontal="justify" vertical="center" wrapText="1"/>
      <protection locked="0"/>
    </xf>
    <xf numFmtId="0" fontId="10" fillId="0" borderId="29" xfId="0" applyFont="1" applyBorder="1" applyAlignment="1" applyProtection="1">
      <alignment horizontal="right" vertical="center" shrinkToFit="1"/>
      <protection locked="0"/>
    </xf>
    <xf numFmtId="0" fontId="10" fillId="0" borderId="27" xfId="0" applyFont="1" applyBorder="1" applyAlignment="1" applyProtection="1">
      <alignment horizontal="center" vertical="center" shrinkToFit="1"/>
      <protection locked="0"/>
    </xf>
    <xf numFmtId="20" fontId="10" fillId="0" borderId="9" xfId="0" applyNumberFormat="1" applyFont="1" applyBorder="1" applyAlignment="1" applyProtection="1">
      <alignment horizontal="center" vertical="center" shrinkToFit="1"/>
      <protection locked="0"/>
    </xf>
    <xf numFmtId="20" fontId="10" fillId="0" borderId="10" xfId="0" applyNumberFormat="1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horizontal="justify" vertical="center" wrapText="1"/>
      <protection locked="0"/>
    </xf>
    <xf numFmtId="180" fontId="10" fillId="0" borderId="3" xfId="0" applyNumberFormat="1" applyFont="1" applyBorder="1" applyAlignment="1" applyProtection="1">
      <alignment horizontal="right" vertical="center" shrinkToFit="1"/>
      <protection locked="0"/>
    </xf>
    <xf numFmtId="14" fontId="10" fillId="0" borderId="2" xfId="0" applyNumberFormat="1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 applyProtection="1">
      <alignment horizontal="right" vertical="center" shrinkToFit="1"/>
      <protection locked="0"/>
    </xf>
    <xf numFmtId="176" fontId="10" fillId="0" borderId="29" xfId="1" applyNumberFormat="1" applyFont="1" applyFill="1" applyBorder="1" applyAlignment="1" applyProtection="1">
      <alignment vertical="center" shrinkToFit="1"/>
      <protection locked="0"/>
    </xf>
    <xf numFmtId="176" fontId="10" fillId="0" borderId="31" xfId="1" applyNumberFormat="1" applyFont="1" applyFill="1" applyBorder="1" applyAlignment="1" applyProtection="1">
      <alignment vertical="center" shrinkToFit="1"/>
      <protection locked="0"/>
    </xf>
    <xf numFmtId="176" fontId="10" fillId="0" borderId="3" xfId="1" applyNumberFormat="1" applyFont="1" applyFill="1" applyBorder="1" applyAlignment="1" applyProtection="1">
      <alignment vertical="center" shrinkToFit="1"/>
      <protection locked="0"/>
    </xf>
    <xf numFmtId="176" fontId="10" fillId="0" borderId="17" xfId="1" applyNumberFormat="1" applyFont="1" applyFill="1" applyBorder="1" applyAlignment="1" applyProtection="1">
      <alignment vertical="center" shrinkToFit="1"/>
      <protection locked="0"/>
    </xf>
    <xf numFmtId="176" fontId="10" fillId="0" borderId="23" xfId="1" applyNumberFormat="1" applyFont="1" applyFill="1" applyBorder="1" applyAlignment="1" applyProtection="1">
      <alignment vertical="center" shrinkToFit="1"/>
      <protection locked="0"/>
    </xf>
    <xf numFmtId="176" fontId="10" fillId="0" borderId="24" xfId="1" applyNumberFormat="1" applyFont="1" applyFill="1" applyBorder="1" applyAlignment="1" applyProtection="1">
      <alignment vertical="center" shrinkToFit="1"/>
      <protection locked="0"/>
    </xf>
    <xf numFmtId="0" fontId="8" fillId="0" borderId="0" xfId="8" applyFont="1">
      <alignment vertical="center"/>
    </xf>
    <xf numFmtId="0" fontId="8" fillId="0" borderId="0" xfId="9" applyFont="1">
      <alignment vertical="center"/>
    </xf>
    <xf numFmtId="0" fontId="19" fillId="0" borderId="0" xfId="9" applyFont="1">
      <alignment vertical="center"/>
    </xf>
    <xf numFmtId="0" fontId="8" fillId="0" borderId="0" xfId="9" applyFont="1" applyAlignment="1">
      <alignment vertical="center" wrapText="1"/>
    </xf>
    <xf numFmtId="0" fontId="9" fillId="0" borderId="0" xfId="6" applyFont="1" applyProtection="1">
      <alignment vertical="center"/>
      <protection locked="0"/>
    </xf>
    <xf numFmtId="177" fontId="9" fillId="2" borderId="0" xfId="6" applyNumberFormat="1" applyFont="1" applyFill="1" applyAlignment="1">
      <alignment horizontal="center" vertical="top" shrinkToFit="1"/>
    </xf>
    <xf numFmtId="0" fontId="9" fillId="0" borderId="0" xfId="6" applyFont="1" applyAlignment="1">
      <alignment horizontal="left" vertical="top" wrapText="1"/>
    </xf>
    <xf numFmtId="0" fontId="9" fillId="0" borderId="0" xfId="6" applyFont="1" applyAlignment="1">
      <alignment horizontal="right" vertical="top" shrinkToFit="1"/>
    </xf>
    <xf numFmtId="0" fontId="9" fillId="0" borderId="0" xfId="6" applyFont="1" applyAlignment="1">
      <alignment horizontal="center" vertical="top"/>
    </xf>
    <xf numFmtId="0" fontId="9" fillId="0" borderId="0" xfId="6" applyFont="1" applyAlignment="1">
      <alignment horizontal="center" vertical="top" shrinkToFit="1"/>
    </xf>
    <xf numFmtId="0" fontId="9" fillId="0" borderId="0" xfId="6" applyFont="1" applyAlignment="1">
      <alignment horizontal="center" vertical="top" wrapText="1"/>
    </xf>
    <xf numFmtId="0" fontId="9" fillId="0" borderId="0" xfId="6" applyFont="1" applyAlignment="1">
      <alignment horizontal="left" vertical="top" shrinkToFit="1"/>
    </xf>
    <xf numFmtId="177" fontId="9" fillId="2" borderId="0" xfId="6" applyNumberFormat="1" applyFont="1" applyFill="1" applyAlignment="1">
      <alignment horizontal="center" vertical="top" wrapText="1"/>
    </xf>
    <xf numFmtId="0" fontId="9" fillId="0" borderId="0" xfId="6" applyFont="1" applyAlignment="1">
      <alignment horizontal="center" vertical="center" shrinkToFit="1"/>
    </xf>
    <xf numFmtId="177" fontId="9" fillId="0" borderId="0" xfId="6" applyNumberFormat="1" applyFont="1" applyAlignment="1">
      <alignment horizontal="center" vertical="top" shrinkToFit="1"/>
    </xf>
    <xf numFmtId="0" fontId="9" fillId="0" borderId="0" xfId="6" applyFont="1" applyAlignment="1">
      <alignment horizontal="left" vertical="center"/>
    </xf>
    <xf numFmtId="0" fontId="9" fillId="0" borderId="37" xfId="6" applyFont="1" applyBorder="1" applyAlignment="1">
      <alignment horizontal="center" vertical="center"/>
    </xf>
    <xf numFmtId="0" fontId="9" fillId="0" borderId="37" xfId="6" applyFont="1" applyBorder="1" applyAlignment="1">
      <alignment horizontal="center" vertical="center" shrinkToFit="1"/>
    </xf>
    <xf numFmtId="0" fontId="9" fillId="0" borderId="37" xfId="6" applyFont="1" applyBorder="1" applyAlignment="1">
      <alignment horizontal="left" vertical="center"/>
    </xf>
    <xf numFmtId="0" fontId="9" fillId="0" borderId="0" xfId="6" applyFont="1" applyAlignment="1">
      <alignment horizontal="justify" vertical="top" wrapText="1"/>
    </xf>
    <xf numFmtId="0" fontId="9" fillId="0" borderId="36" xfId="6" applyFont="1" applyBorder="1" applyAlignment="1">
      <alignment horizontal="left" vertical="center"/>
    </xf>
    <xf numFmtId="178" fontId="9" fillId="0" borderId="0" xfId="6" applyNumberFormat="1" applyFont="1" applyAlignment="1">
      <alignment horizontal="center" vertical="center"/>
    </xf>
    <xf numFmtId="0" fontId="9" fillId="0" borderId="36" xfId="6" applyFont="1" applyBorder="1" applyAlignment="1">
      <alignment horizontal="center" vertical="center"/>
    </xf>
    <xf numFmtId="0" fontId="9" fillId="0" borderId="36" xfId="6" applyFont="1" applyBorder="1" applyAlignment="1">
      <alignment horizontal="center" vertical="center" shrinkToFit="1"/>
    </xf>
    <xf numFmtId="179" fontId="9" fillId="0" borderId="0" xfId="6" applyNumberFormat="1" applyFont="1" applyAlignment="1">
      <alignment horizontal="center" vertical="center"/>
    </xf>
    <xf numFmtId="20" fontId="9" fillId="0" borderId="0" xfId="6" applyNumberFormat="1" applyFont="1" applyAlignment="1">
      <alignment horizontal="center" vertical="center"/>
    </xf>
    <xf numFmtId="0" fontId="9" fillId="0" borderId="0" xfId="6" applyFont="1" applyAlignment="1">
      <alignment horizontal="left" vertical="center" shrinkToFit="1"/>
    </xf>
    <xf numFmtId="0" fontId="9" fillId="0" borderId="0" xfId="7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6" applyFont="1" applyAlignment="1">
      <alignment horizontal="center" vertical="center"/>
    </xf>
    <xf numFmtId="0" fontId="9" fillId="0" borderId="0" xfId="7" applyFont="1" applyAlignment="1">
      <alignment horizontal="left" vertical="center" wrapText="1"/>
    </xf>
    <xf numFmtId="0" fontId="9" fillId="0" borderId="0" xfId="0" applyFont="1" applyAlignment="1">
      <alignment horizontal="left" vertical="top"/>
    </xf>
    <xf numFmtId="0" fontId="11" fillId="0" borderId="38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38" fontId="11" fillId="2" borderId="14" xfId="0" applyNumberFormat="1" applyFont="1" applyFill="1" applyBorder="1" applyAlignment="1">
      <alignment horizontal="center" vertical="center" shrinkToFit="1"/>
    </xf>
    <xf numFmtId="38" fontId="11" fillId="2" borderId="15" xfId="0" applyNumberFormat="1" applyFont="1" applyFill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38" fontId="10" fillId="0" borderId="19" xfId="1" applyFont="1" applyFill="1" applyBorder="1" applyAlignment="1">
      <alignment horizontal="center" vertical="center" wrapText="1" shrinkToFit="1"/>
    </xf>
    <xf numFmtId="38" fontId="10" fillId="0" borderId="7" xfId="1" applyFont="1" applyFill="1" applyBorder="1" applyAlignment="1">
      <alignment horizontal="center" vertical="center" wrapText="1" shrinkToFit="1"/>
    </xf>
    <xf numFmtId="38" fontId="10" fillId="0" borderId="20" xfId="1" applyFont="1" applyFill="1" applyBorder="1" applyAlignment="1">
      <alignment horizontal="center" vertical="center" wrapText="1" shrinkToFit="1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0" fillId="2" borderId="0" xfId="0" applyFont="1" applyFill="1" applyAlignment="1">
      <alignment horizontal="left" vertical="center" shrinkToFit="1"/>
    </xf>
    <xf numFmtId="38" fontId="10" fillId="2" borderId="9" xfId="1" applyFont="1" applyFill="1" applyBorder="1" applyAlignment="1">
      <alignment horizontal="right" vertical="center" shrinkToFit="1"/>
    </xf>
    <xf numFmtId="38" fontId="10" fillId="2" borderId="17" xfId="1" applyFont="1" applyFill="1" applyBorder="1" applyAlignment="1">
      <alignment horizontal="right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9" fillId="0" borderId="38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0" xfId="7" applyFont="1" applyAlignment="1" applyProtection="1">
      <alignment horizontal="left" vertical="center" wrapText="1"/>
      <protection locked="0"/>
    </xf>
    <xf numFmtId="177" fontId="9" fillId="0" borderId="0" xfId="6" applyNumberFormat="1" applyFont="1" applyAlignment="1" applyProtection="1">
      <alignment horizontal="center" vertical="top" shrinkToFit="1"/>
      <protection locked="0"/>
    </xf>
    <xf numFmtId="0" fontId="9" fillId="0" borderId="0" xfId="6" applyFont="1" applyAlignment="1" applyProtection="1">
      <alignment horizontal="left" vertical="top" wrapText="1"/>
      <protection locked="0"/>
    </xf>
    <xf numFmtId="0" fontId="9" fillId="0" borderId="0" xfId="6" applyFont="1" applyAlignment="1" applyProtection="1">
      <alignment horizontal="left" vertical="center"/>
      <protection locked="0"/>
    </xf>
    <xf numFmtId="179" fontId="9" fillId="0" borderId="0" xfId="6" applyNumberFormat="1" applyFont="1" applyAlignment="1" applyProtection="1">
      <alignment horizontal="center" vertical="center"/>
      <protection locked="0"/>
    </xf>
    <xf numFmtId="20" fontId="9" fillId="0" borderId="0" xfId="6" applyNumberFormat="1" applyFont="1" applyAlignment="1" applyProtection="1">
      <alignment horizontal="center" vertical="center"/>
      <protection locked="0"/>
    </xf>
    <xf numFmtId="0" fontId="9" fillId="0" borderId="37" xfId="6" applyFont="1" applyBorder="1" applyAlignment="1" applyProtection="1">
      <alignment horizontal="left" vertical="center"/>
      <protection locked="0"/>
    </xf>
    <xf numFmtId="0" fontId="9" fillId="0" borderId="37" xfId="6" applyFont="1" applyBorder="1" applyAlignment="1" applyProtection="1">
      <alignment horizontal="center" vertical="center" shrinkToFit="1"/>
      <protection locked="0"/>
    </xf>
    <xf numFmtId="0" fontId="9" fillId="0" borderId="36" xfId="6" applyFont="1" applyBorder="1" applyAlignment="1" applyProtection="1">
      <alignment horizontal="center" vertical="center" shrinkToFit="1"/>
      <protection locked="0"/>
    </xf>
    <xf numFmtId="0" fontId="9" fillId="0" borderId="36" xfId="6" applyFont="1" applyBorder="1" applyAlignment="1" applyProtection="1">
      <alignment horizontal="left" vertical="center"/>
      <protection locked="0"/>
    </xf>
    <xf numFmtId="0" fontId="9" fillId="0" borderId="0" xfId="7" applyFont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38" fontId="10" fillId="2" borderId="9" xfId="1" applyFont="1" applyFill="1" applyBorder="1" applyAlignment="1" applyProtection="1">
      <alignment horizontal="right" vertical="center" shrinkToFit="1"/>
    </xf>
    <xf numFmtId="38" fontId="10" fillId="2" borderId="17" xfId="1" applyFont="1" applyFill="1" applyBorder="1" applyAlignment="1" applyProtection="1">
      <alignment horizontal="right" vertical="center" shrinkToFit="1"/>
    </xf>
    <xf numFmtId="0" fontId="18" fillId="0" borderId="0" xfId="9" applyFont="1" applyAlignment="1">
      <alignment horizontal="left" vertical="center" shrinkToFit="1"/>
    </xf>
    <xf numFmtId="0" fontId="8" fillId="0" borderId="0" xfId="8" applyFont="1" applyAlignment="1">
      <alignment horizontal="left" vertical="center"/>
    </xf>
    <xf numFmtId="0" fontId="14" fillId="0" borderId="0" xfId="8" applyFont="1" applyAlignment="1">
      <alignment horizontal="left" vertical="center"/>
    </xf>
    <xf numFmtId="0" fontId="16" fillId="0" borderId="0" xfId="8" applyFont="1" applyAlignment="1">
      <alignment horizontal="center" vertical="center" wrapText="1"/>
    </xf>
    <xf numFmtId="0" fontId="8" fillId="0" borderId="0" xfId="9" applyFont="1" applyAlignment="1">
      <alignment horizontal="center" vertical="center"/>
    </xf>
    <xf numFmtId="0" fontId="8" fillId="3" borderId="0" xfId="9" applyFont="1" applyFill="1" applyAlignment="1">
      <alignment horizontal="justify" vertical="distributed" wrapText="1"/>
    </xf>
    <xf numFmtId="0" fontId="19" fillId="0" borderId="0" xfId="9" applyFont="1" applyAlignment="1">
      <alignment horizontal="right" vertical="top"/>
    </xf>
    <xf numFmtId="0" fontId="19" fillId="0" borderId="0" xfId="8" applyFont="1" applyAlignment="1">
      <alignment horizontal="justify" vertical="top" wrapText="1"/>
    </xf>
    <xf numFmtId="0" fontId="8" fillId="2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shrinkToFit="1"/>
    </xf>
  </cellXfs>
  <cellStyles count="10">
    <cellStyle name="桁区切り" xfId="1" builtinId="6"/>
    <cellStyle name="桁区切り 2" xfId="2" xr:uid="{00000000-0005-0000-0000-000001000000}"/>
    <cellStyle name="桁区切り 3" xfId="3" xr:uid="{00000000-0005-0000-0000-000002000000}"/>
    <cellStyle name="通貨 2" xfId="4" xr:uid="{00000000-0005-0000-0000-000003000000}"/>
    <cellStyle name="標準" xfId="0" builtinId="0"/>
    <cellStyle name="標準 2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840C99F6-31E8-4618-A065-D36F328E7324}"/>
    <cellStyle name="標準 4" xfId="9" xr:uid="{CA9F889A-C107-47FC-95D1-414BB2CDB811}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DB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104775</xdr:colOff>
      <xdr:row>10</xdr:row>
      <xdr:rowOff>122566</xdr:rowOff>
    </xdr:from>
    <xdr:ext cx="4641850" cy="198054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438900" y="2151391"/>
          <a:ext cx="4641850" cy="1980542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・参加した研修ごとにファイルを作成してください。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・参加者ごとにシート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の「旅行行程表及び旅費積算書」を入力してください。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oneCellAnchor>
  <xdr:twoCellAnchor>
    <xdr:from>
      <xdr:col>35</xdr:col>
      <xdr:colOff>95250</xdr:colOff>
      <xdr:row>33</xdr:row>
      <xdr:rowOff>9525</xdr:rowOff>
    </xdr:from>
    <xdr:to>
      <xdr:col>49</xdr:col>
      <xdr:colOff>146957</xdr:colOff>
      <xdr:row>37</xdr:row>
      <xdr:rowOff>151039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6E8124F-ECCB-4991-9162-3C52877EAA6F}"/>
            </a:ext>
            <a:ext uri="{147F2762-F138-4A5C-976F-8EAC2B608ADB}">
              <a16:predDERef xmlns:a16="http://schemas.microsoft.com/office/drawing/2014/main" pred="{5E8251EE-709A-4056-AA1D-D906862B3BDD}"/>
            </a:ext>
          </a:extLst>
        </xdr:cNvPr>
        <xdr:cNvSpPr txBox="1"/>
      </xdr:nvSpPr>
      <xdr:spPr>
        <a:xfrm>
          <a:off x="6429375" y="6638925"/>
          <a:ext cx="2585357" cy="941614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「３．研修、講演会等の参加に要した経費」の数字を、申請書類の入力シートに入力してください。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169333</xdr:colOff>
      <xdr:row>16</xdr:row>
      <xdr:rowOff>137582</xdr:rowOff>
    </xdr:from>
    <xdr:to>
      <xdr:col>10</xdr:col>
      <xdr:colOff>486832</xdr:colOff>
      <xdr:row>23</xdr:row>
      <xdr:rowOff>273654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567" t="7418" r="24257" b="47384"/>
        <a:stretch/>
      </xdr:blipFill>
      <xdr:spPr>
        <a:xfrm>
          <a:off x="169333" y="7414682"/>
          <a:ext cx="8270874" cy="2803072"/>
        </a:xfrm>
        <a:prstGeom prst="rect">
          <a:avLst/>
        </a:prstGeom>
      </xdr:spPr>
    </xdr:pic>
    <xdr:clientData/>
  </xdr:twoCellAnchor>
  <xdr:twoCellAnchor editAs="oneCell">
    <xdr:from>
      <xdr:col>11</xdr:col>
      <xdr:colOff>412750</xdr:colOff>
      <xdr:row>16</xdr:row>
      <xdr:rowOff>211667</xdr:rowOff>
    </xdr:from>
    <xdr:to>
      <xdr:col>12</xdr:col>
      <xdr:colOff>751417</xdr:colOff>
      <xdr:row>22</xdr:row>
      <xdr:rowOff>315720</xdr:rowOff>
    </xdr:to>
    <xdr:pic>
      <xdr:nvPicPr>
        <xdr:cNvPr id="3" name="il_fi" descr="http://www.rakuten.ne.jp/gold/pcpos/images/receipt02.jpg">
          <a:extLst>
            <a:ext uri="{FF2B5EF4-FFF2-40B4-BE49-F238E27FC236}">
              <a16:creationId xmlns:a16="http://schemas.microsoft.com/office/drawing/2014/main" id="{16016A3A-30F0-4D4D-8A06-3D43277ED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80500" y="5969000"/>
          <a:ext cx="1100667" cy="2390053"/>
        </a:xfrm>
        <a:prstGeom prst="rect">
          <a:avLst/>
        </a:prstGeom>
        <a:noFill/>
        <a:ln>
          <a:solidFill>
            <a:schemeClr val="bg1">
              <a:lumMod val="50000"/>
            </a:schemeClr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95250</xdr:colOff>
      <xdr:row>10</xdr:row>
      <xdr:rowOff>113040</xdr:rowOff>
    </xdr:from>
    <xdr:ext cx="4689475" cy="198054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873750" y="2208540"/>
          <a:ext cx="4689475" cy="1980542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・参加した研修ごとにファイルを作成してください。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・参加者ごとにシート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の「旅行行程表及び旅費積算書」を入力してください。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oneCellAnchor>
  <xdr:twoCellAnchor>
    <xdr:from>
      <xdr:col>35</xdr:col>
      <xdr:colOff>171450</xdr:colOff>
      <xdr:row>32</xdr:row>
      <xdr:rowOff>123825</xdr:rowOff>
    </xdr:from>
    <xdr:to>
      <xdr:col>50</xdr:col>
      <xdr:colOff>42182</xdr:colOff>
      <xdr:row>37</xdr:row>
      <xdr:rowOff>65314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189E2FF-DD73-4987-A9E4-9E512F6A72E3}"/>
            </a:ext>
            <a:ext uri="{147F2762-F138-4A5C-976F-8EAC2B608ADB}">
              <a16:predDERef xmlns:a16="http://schemas.microsoft.com/office/drawing/2014/main" pred="{5E8251EE-709A-4056-AA1D-D906862B3BDD}"/>
            </a:ext>
          </a:extLst>
        </xdr:cNvPr>
        <xdr:cNvSpPr txBox="1"/>
      </xdr:nvSpPr>
      <xdr:spPr>
        <a:xfrm>
          <a:off x="6505575" y="6562725"/>
          <a:ext cx="2585357" cy="941614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「３．研修、講演会等の参加に要した経費」の数字を、申請書類の入力シートに入力してください。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K41"/>
  <sheetViews>
    <sheetView showZeros="0" tabSelected="1" view="pageBreakPreview" zoomScaleNormal="100" zoomScaleSheetLayoutView="100" workbookViewId="0">
      <selection sqref="A1:AI1"/>
    </sheetView>
  </sheetViews>
  <sheetFormatPr defaultColWidth="2.375" defaultRowHeight="15.75"/>
  <cols>
    <col min="1" max="6" width="2.375" style="38"/>
    <col min="7" max="8" width="2.375" style="38" customWidth="1"/>
    <col min="9" max="14" width="2.375" style="38"/>
    <col min="15" max="15" width="2.375" style="38" customWidth="1"/>
    <col min="16" max="16384" width="2.375" style="38"/>
  </cols>
  <sheetData>
    <row r="1" spans="1:37" ht="18.75">
      <c r="A1" s="134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</row>
    <row r="2" spans="1:37">
      <c r="B2" s="39"/>
    </row>
    <row r="3" spans="1:37">
      <c r="A3" s="136" t="s">
        <v>1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</row>
    <row r="4" spans="1:37">
      <c r="A4" s="67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</row>
    <row r="5" spans="1:37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137" t="s">
        <v>2</v>
      </c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</row>
    <row r="6" spans="1:37">
      <c r="B6" s="41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</row>
    <row r="7" spans="1:37">
      <c r="B7" s="41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133" t="s">
        <v>3</v>
      </c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</row>
    <row r="8" spans="1:37">
      <c r="B8" s="41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7">
      <c r="B9" s="43">
        <v>1</v>
      </c>
      <c r="C9" s="121" t="s">
        <v>4</v>
      </c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</row>
    <row r="10" spans="1:37">
      <c r="C10" s="44" t="s">
        <v>5</v>
      </c>
      <c r="D10" s="132" t="s">
        <v>6</v>
      </c>
      <c r="E10" s="132"/>
      <c r="F10" s="132"/>
      <c r="G10" s="132"/>
      <c r="H10" s="132"/>
      <c r="I10" s="132"/>
      <c r="J10" s="132"/>
      <c r="K10" s="44" t="s">
        <v>7</v>
      </c>
      <c r="L10" s="121" t="s">
        <v>8</v>
      </c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</row>
    <row r="11" spans="1:37">
      <c r="C11" s="38" t="s">
        <v>9</v>
      </c>
      <c r="D11" s="38" t="s">
        <v>10</v>
      </c>
      <c r="K11" s="38" t="s">
        <v>7</v>
      </c>
      <c r="L11" s="130">
        <v>45577</v>
      </c>
      <c r="M11" s="130"/>
      <c r="N11" s="130"/>
      <c r="O11" s="130"/>
      <c r="P11" s="130"/>
      <c r="Q11" s="130"/>
      <c r="R11" s="130"/>
      <c r="S11" s="37"/>
      <c r="T11" s="131">
        <v>0.47916666666666669</v>
      </c>
      <c r="U11" s="131"/>
      <c r="V11" s="131"/>
      <c r="W11" s="38" t="str">
        <f>IF(T11="","","～")</f>
        <v>～</v>
      </c>
      <c r="X11" s="131">
        <v>0.75</v>
      </c>
      <c r="Y11" s="131"/>
      <c r="Z11" s="131"/>
    </row>
    <row r="12" spans="1:37">
      <c r="B12" s="39" t="s">
        <v>11</v>
      </c>
      <c r="L12" s="130"/>
      <c r="M12" s="130"/>
      <c r="N12" s="130"/>
      <c r="O12" s="130"/>
      <c r="P12" s="130"/>
      <c r="Q12" s="130"/>
      <c r="R12" s="130"/>
      <c r="S12" s="37"/>
      <c r="T12" s="131"/>
      <c r="U12" s="131"/>
      <c r="V12" s="131"/>
      <c r="W12" s="38" t="str">
        <f>IF(T12="","","～")</f>
        <v/>
      </c>
      <c r="X12" s="131"/>
      <c r="Y12" s="131"/>
      <c r="Z12" s="131"/>
    </row>
    <row r="13" spans="1:37">
      <c r="B13" s="39"/>
      <c r="C13" s="38" t="s">
        <v>12</v>
      </c>
      <c r="D13" s="121" t="s">
        <v>13</v>
      </c>
      <c r="E13" s="121"/>
      <c r="F13" s="121"/>
      <c r="G13" s="121"/>
      <c r="H13" s="121"/>
      <c r="I13" s="121"/>
      <c r="J13" s="121"/>
      <c r="K13" s="38" t="s">
        <v>7</v>
      </c>
      <c r="L13" s="127" t="s">
        <v>14</v>
      </c>
      <c r="M13" s="127"/>
      <c r="N13" s="127"/>
      <c r="O13" s="127"/>
      <c r="P13" s="121" t="s">
        <v>15</v>
      </c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</row>
    <row r="14" spans="1:37">
      <c r="B14" s="39"/>
      <c r="L14" s="127" t="s">
        <v>16</v>
      </c>
      <c r="M14" s="127"/>
      <c r="N14" s="127"/>
      <c r="O14" s="127"/>
      <c r="P14" s="121" t="s">
        <v>17</v>
      </c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</row>
    <row r="15" spans="1:37">
      <c r="B15" s="39"/>
      <c r="C15" s="38" t="s">
        <v>18</v>
      </c>
      <c r="D15" s="121" t="s">
        <v>19</v>
      </c>
      <c r="E15" s="121"/>
      <c r="F15" s="121"/>
      <c r="G15" s="121"/>
      <c r="H15" s="121"/>
      <c r="I15" s="121"/>
      <c r="J15" s="121"/>
      <c r="K15" s="38" t="s">
        <v>7</v>
      </c>
      <c r="L15" s="128" t="s">
        <v>20</v>
      </c>
      <c r="M15" s="128"/>
      <c r="N15" s="128"/>
      <c r="O15" s="129" t="s">
        <v>21</v>
      </c>
      <c r="P15" s="129"/>
      <c r="Q15" s="129"/>
      <c r="R15" s="129"/>
      <c r="S15" s="129"/>
      <c r="T15" s="129"/>
      <c r="U15" s="129"/>
      <c r="V15" s="129"/>
      <c r="W15" s="128" t="s">
        <v>22</v>
      </c>
      <c r="X15" s="128"/>
      <c r="Y15" s="128"/>
      <c r="Z15" s="126" t="s">
        <v>23</v>
      </c>
      <c r="AA15" s="126"/>
      <c r="AB15" s="126"/>
      <c r="AC15" s="126"/>
      <c r="AD15" s="126"/>
      <c r="AE15" s="126"/>
      <c r="AF15" s="126"/>
      <c r="AG15" s="126"/>
      <c r="AH15" s="126"/>
      <c r="AI15" s="126"/>
    </row>
    <row r="16" spans="1:37">
      <c r="B16" s="39"/>
      <c r="L16" s="122" t="s">
        <v>24</v>
      </c>
      <c r="M16" s="122"/>
      <c r="N16" s="122"/>
      <c r="O16" s="123"/>
      <c r="P16" s="123"/>
      <c r="Q16" s="123"/>
      <c r="R16" s="123"/>
      <c r="S16" s="123"/>
      <c r="T16" s="123"/>
      <c r="U16" s="123"/>
      <c r="V16" s="123"/>
      <c r="W16" s="122" t="s">
        <v>25</v>
      </c>
      <c r="X16" s="122"/>
      <c r="Y16" s="122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</row>
    <row r="17" spans="2:35">
      <c r="B17" s="39"/>
      <c r="L17" s="122" t="s">
        <v>26</v>
      </c>
      <c r="M17" s="122"/>
      <c r="N17" s="122"/>
      <c r="O17" s="123"/>
      <c r="P17" s="123"/>
      <c r="Q17" s="123"/>
      <c r="R17" s="123"/>
      <c r="S17" s="123"/>
      <c r="T17" s="123"/>
      <c r="U17" s="123"/>
      <c r="V17" s="123"/>
      <c r="W17" s="122" t="s">
        <v>27</v>
      </c>
      <c r="X17" s="122"/>
      <c r="Y17" s="122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</row>
    <row r="18" spans="2:35">
      <c r="B18" s="39"/>
      <c r="C18" s="38" t="s">
        <v>28</v>
      </c>
    </row>
    <row r="19" spans="2:35">
      <c r="D19" s="125" t="s">
        <v>29</v>
      </c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45"/>
    </row>
    <row r="20" spans="2:35"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45"/>
    </row>
    <row r="21" spans="2:35">
      <c r="B21" s="39"/>
      <c r="C21" s="38" t="s">
        <v>30</v>
      </c>
    </row>
    <row r="22" spans="2:35">
      <c r="D22" s="112" t="s">
        <v>31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</row>
    <row r="23" spans="2:35"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</row>
    <row r="24" spans="2:35"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</row>
    <row r="25" spans="2:35"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</row>
    <row r="26" spans="2:35"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</row>
    <row r="27" spans="2:35"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</row>
    <row r="28" spans="2:35"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</row>
    <row r="29" spans="2:35" s="1" customFormat="1"/>
    <row r="30" spans="2:35">
      <c r="B30" s="43">
        <v>2</v>
      </c>
      <c r="C30" s="121" t="s">
        <v>32</v>
      </c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</row>
    <row r="31" spans="2:35">
      <c r="C31" s="112" t="s">
        <v>33</v>
      </c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I31" s="45"/>
    </row>
    <row r="32" spans="2:35">
      <c r="AH32" s="55"/>
      <c r="AI32" s="45"/>
    </row>
    <row r="33" spans="1:35">
      <c r="B33" s="43">
        <v>3</v>
      </c>
      <c r="C33" s="121" t="s">
        <v>34</v>
      </c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</row>
    <row r="34" spans="1:35">
      <c r="C34" s="117" t="s">
        <v>35</v>
      </c>
      <c r="D34" s="117"/>
      <c r="E34" s="117"/>
      <c r="F34" s="117"/>
      <c r="G34" s="117"/>
      <c r="H34" s="117"/>
      <c r="I34" s="117"/>
      <c r="J34" s="111">
        <f>SUM(M35,M36)</f>
        <v>52629</v>
      </c>
      <c r="K34" s="111"/>
      <c r="L34" s="111"/>
      <c r="M34" s="111"/>
      <c r="N34" s="116" t="s">
        <v>36</v>
      </c>
      <c r="O34" s="116"/>
      <c r="P34" s="116"/>
      <c r="Q34" s="116"/>
      <c r="R34" s="116"/>
      <c r="S34" s="116"/>
      <c r="T34" s="116"/>
      <c r="U34" s="116"/>
      <c r="V34" s="118">
        <f>SUM(V35,V36)</f>
        <v>44429</v>
      </c>
      <c r="W34" s="118"/>
      <c r="X34" s="118"/>
      <c r="Y34" s="118"/>
      <c r="Z34" s="116" t="s">
        <v>37</v>
      </c>
      <c r="AA34" s="116"/>
      <c r="AB34" s="116"/>
      <c r="AC34" s="116"/>
      <c r="AD34" s="116"/>
      <c r="AE34" s="118">
        <f>SUM(AE35,AE36)</f>
        <v>8200</v>
      </c>
      <c r="AF34" s="118"/>
      <c r="AG34" s="118"/>
      <c r="AH34" s="118"/>
    </row>
    <row r="35" spans="1:35">
      <c r="D35" s="119" t="s">
        <v>38</v>
      </c>
      <c r="E35" s="119"/>
      <c r="F35" s="119"/>
      <c r="G35" s="115" t="s">
        <v>39</v>
      </c>
      <c r="H35" s="115"/>
      <c r="I35" s="115"/>
      <c r="J35" s="115"/>
      <c r="K35" s="115"/>
      <c r="L35" s="115"/>
      <c r="M35" s="120">
        <v>30000</v>
      </c>
      <c r="N35" s="120"/>
      <c r="O35" s="120"/>
      <c r="P35" s="120"/>
      <c r="Q35" s="115" t="s">
        <v>40</v>
      </c>
      <c r="R35" s="115"/>
      <c r="S35" s="115"/>
      <c r="T35" s="115"/>
      <c r="U35" s="115"/>
      <c r="V35" s="120">
        <v>27000</v>
      </c>
      <c r="W35" s="120"/>
      <c r="X35" s="120"/>
      <c r="Y35" s="120"/>
      <c r="Z35" s="116" t="s">
        <v>37</v>
      </c>
      <c r="AA35" s="116"/>
      <c r="AB35" s="116"/>
      <c r="AC35" s="116"/>
      <c r="AD35" s="116"/>
      <c r="AE35" s="111">
        <f>M35-V35</f>
        <v>3000</v>
      </c>
      <c r="AF35" s="111"/>
      <c r="AG35" s="111"/>
      <c r="AH35" s="111"/>
      <c r="AI35" s="45"/>
    </row>
    <row r="36" spans="1:35">
      <c r="C36" s="46"/>
      <c r="D36" s="114" t="s">
        <v>41</v>
      </c>
      <c r="E36" s="114"/>
      <c r="F36" s="114"/>
      <c r="G36" s="115" t="s">
        <v>39</v>
      </c>
      <c r="H36" s="115"/>
      <c r="I36" s="115"/>
      <c r="J36" s="115"/>
      <c r="K36" s="115"/>
      <c r="L36" s="115"/>
      <c r="M36" s="111">
        <f>SUM('＜見本＞旅行行程表及び旅費積算書'!$L$13)</f>
        <v>22629</v>
      </c>
      <c r="N36" s="111"/>
      <c r="O36" s="111"/>
      <c r="P36" s="111"/>
      <c r="Q36" s="115" t="s">
        <v>40</v>
      </c>
      <c r="R36" s="115"/>
      <c r="S36" s="115"/>
      <c r="T36" s="115"/>
      <c r="U36" s="115"/>
      <c r="V36" s="111">
        <f>SUM('＜見本＞旅行行程表及び旅費積算書'!$P$13)</f>
        <v>17429</v>
      </c>
      <c r="W36" s="111"/>
      <c r="X36" s="111"/>
      <c r="Y36" s="111"/>
      <c r="Z36" s="116" t="s">
        <v>37</v>
      </c>
      <c r="AA36" s="116"/>
      <c r="AB36" s="116"/>
      <c r="AC36" s="116"/>
      <c r="AD36" s="116"/>
      <c r="AE36" s="111">
        <f>M36-V36</f>
        <v>5200</v>
      </c>
      <c r="AF36" s="111"/>
      <c r="AG36" s="111"/>
      <c r="AH36" s="111"/>
    </row>
    <row r="37" spans="1:35">
      <c r="D37" s="112" t="s">
        <v>42</v>
      </c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45"/>
    </row>
    <row r="38" spans="1:35">
      <c r="D38" s="112" t="s">
        <v>43</v>
      </c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45"/>
    </row>
    <row r="39" spans="1:35"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</row>
    <row r="40" spans="1:35">
      <c r="A40" s="113" t="s">
        <v>44</v>
      </c>
      <c r="B40" s="113"/>
      <c r="C40" s="112" t="s">
        <v>45</v>
      </c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</row>
    <row r="41" spans="1:35"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</row>
  </sheetData>
  <sheetProtection sheet="1" selectLockedCells="1" selectUnlockedCells="1"/>
  <mergeCells count="60">
    <mergeCell ref="U7:AI7"/>
    <mergeCell ref="A1:AI1"/>
    <mergeCell ref="A3:AI3"/>
    <mergeCell ref="U5:AI6"/>
    <mergeCell ref="C9:AI9"/>
    <mergeCell ref="D10:J10"/>
    <mergeCell ref="L11:R11"/>
    <mergeCell ref="T11:V11"/>
    <mergeCell ref="X11:Z11"/>
    <mergeCell ref="L10:AK10"/>
    <mergeCell ref="D15:J15"/>
    <mergeCell ref="L15:N15"/>
    <mergeCell ref="O15:V15"/>
    <mergeCell ref="W15:Y15"/>
    <mergeCell ref="L12:R12"/>
    <mergeCell ref="T12:V12"/>
    <mergeCell ref="X12:Z12"/>
    <mergeCell ref="D13:J13"/>
    <mergeCell ref="L13:O13"/>
    <mergeCell ref="P13:AI13"/>
    <mergeCell ref="Z15:AI15"/>
    <mergeCell ref="P14:AI14"/>
    <mergeCell ref="L16:N16"/>
    <mergeCell ref="O16:V16"/>
    <mergeCell ref="W16:Y16"/>
    <mergeCell ref="Z16:AI16"/>
    <mergeCell ref="L14:O14"/>
    <mergeCell ref="L17:N17"/>
    <mergeCell ref="O17:V17"/>
    <mergeCell ref="W17:Y17"/>
    <mergeCell ref="Z17:AI17"/>
    <mergeCell ref="D19:AH20"/>
    <mergeCell ref="D22:AI28"/>
    <mergeCell ref="C30:AI30"/>
    <mergeCell ref="C31:AG31"/>
    <mergeCell ref="C33:AI33"/>
    <mergeCell ref="AE34:AH34"/>
    <mergeCell ref="Z35:AD35"/>
    <mergeCell ref="AE35:AH35"/>
    <mergeCell ref="C34:I34"/>
    <mergeCell ref="J34:M34"/>
    <mergeCell ref="N34:U34"/>
    <mergeCell ref="V34:Y34"/>
    <mergeCell ref="Z34:AD34"/>
    <mergeCell ref="D35:F35"/>
    <mergeCell ref="G35:L35"/>
    <mergeCell ref="M35:P35"/>
    <mergeCell ref="Q35:U35"/>
    <mergeCell ref="V35:Y35"/>
    <mergeCell ref="AE36:AH36"/>
    <mergeCell ref="D37:AH37"/>
    <mergeCell ref="D38:AH38"/>
    <mergeCell ref="A40:B40"/>
    <mergeCell ref="C40:AI41"/>
    <mergeCell ref="D36:F36"/>
    <mergeCell ref="G36:L36"/>
    <mergeCell ref="M36:P36"/>
    <mergeCell ref="Q36:U36"/>
    <mergeCell ref="V36:Y36"/>
    <mergeCell ref="Z36:AD36"/>
  </mergeCells>
  <phoneticPr fontId="4"/>
  <conditionalFormatting sqref="L11:R12 T11:V12 X11:Z12 O15:V17 Z15:Z17 D19:AH20 D22:AI28 M35:P35 V35:Y35">
    <cfRule type="containsBlanks" dxfId="11" priority="6">
      <formula>LEN(TRIM(D11))=0</formula>
    </cfRule>
  </conditionalFormatting>
  <conditionalFormatting sqref="P13:P14">
    <cfRule type="containsBlanks" dxfId="10" priority="3">
      <formula>LEN(TRIM(P13))=0</formula>
    </cfRule>
  </conditionalFormatting>
  <conditionalFormatting sqref="U5 U7">
    <cfRule type="containsBlanks" dxfId="9" priority="4">
      <formula>LEN(TRIM(U5))=0</formula>
    </cfRule>
  </conditionalFormatting>
  <conditionalFormatting sqref="L10:AK10">
    <cfRule type="containsBlanks" dxfId="8" priority="1">
      <formula>LEN(TRIM(L10))=0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'(参考)宿泊料等'!$B$3:$B$25</xm:f>
          </x14:formula1>
          <xm:sqref>O15:O17 P16:S17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I25"/>
  <sheetViews>
    <sheetView showZeros="0" view="pageBreakPreview" zoomScale="70" zoomScaleNormal="70" zoomScaleSheetLayoutView="70" workbookViewId="0">
      <selection sqref="A1:AI1"/>
    </sheetView>
  </sheetViews>
  <sheetFormatPr defaultColWidth="2.625" defaultRowHeight="30" customHeight="1"/>
  <cols>
    <col min="1" max="1" width="7.875" style="1" bestFit="1" customWidth="1"/>
    <col min="2" max="2" width="7.75" style="1" bestFit="1" customWidth="1"/>
    <col min="3" max="3" width="4.25" style="36" bestFit="1" customWidth="1"/>
    <col min="4" max="4" width="7.75" style="1" bestFit="1" customWidth="1"/>
    <col min="5" max="5" width="10.75" style="1" customWidth="1"/>
    <col min="6" max="6" width="18.75" style="1" customWidth="1"/>
    <col min="7" max="7" width="10.75" style="1" customWidth="1"/>
    <col min="8" max="8" width="18.75" style="1" customWidth="1"/>
    <col min="9" max="9" width="8.875" style="1" customWidth="1"/>
    <col min="10" max="10" width="8.875" style="36" customWidth="1"/>
    <col min="11" max="11" width="9.25" style="36" bestFit="1" customWidth="1"/>
    <col min="12" max="17" width="10" style="1" customWidth="1"/>
    <col min="18" max="16384" width="2.625" style="1"/>
  </cols>
  <sheetData>
    <row r="1" spans="1:35" ht="18">
      <c r="A1" s="153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</row>
    <row r="2" spans="1:35" ht="16.5" thickBot="1">
      <c r="A2" s="149" t="s">
        <v>46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</row>
    <row r="3" spans="1:35" ht="30" customHeight="1">
      <c r="E3" s="4"/>
      <c r="J3" s="5"/>
      <c r="K3" s="5"/>
      <c r="L3" s="150" t="s">
        <v>47</v>
      </c>
      <c r="M3" s="151"/>
      <c r="N3" s="152"/>
      <c r="O3" s="150" t="s">
        <v>48</v>
      </c>
      <c r="P3" s="151"/>
      <c r="Q3" s="152"/>
    </row>
    <row r="4" spans="1:35" ht="30" customHeight="1">
      <c r="A4" s="3" t="s">
        <v>49</v>
      </c>
      <c r="B4" s="155" t="str">
        <f>'＜見本＞報告書'!Z15</f>
        <v>山田　○○</v>
      </c>
      <c r="C4" s="155"/>
      <c r="D4" s="155"/>
      <c r="E4" s="6"/>
      <c r="J4" s="7"/>
      <c r="K4" s="7"/>
      <c r="L4" s="8" t="s">
        <v>50</v>
      </c>
      <c r="M4" s="156">
        <f>IF(J11&lt;8,"",J11*37)</f>
        <v>4699</v>
      </c>
      <c r="N4" s="157"/>
      <c r="O4" s="8" t="s">
        <v>50</v>
      </c>
      <c r="P4" s="156">
        <f>M4</f>
        <v>4699</v>
      </c>
      <c r="Q4" s="157"/>
    </row>
    <row r="5" spans="1:35" ht="30" customHeight="1" thickBot="1">
      <c r="A5" s="3" t="s">
        <v>51</v>
      </c>
      <c r="B5" s="155" t="str">
        <f>'＜見本＞報告書'!$O$15</f>
        <v>各種福祉士</v>
      </c>
      <c r="C5" s="155"/>
      <c r="D5" s="155"/>
      <c r="E5" s="6"/>
      <c r="F5" s="6"/>
      <c r="G5" s="6"/>
      <c r="H5" s="6"/>
      <c r="I5" s="6"/>
      <c r="J5" s="7"/>
      <c r="K5" s="7"/>
      <c r="L5" s="158" t="s">
        <v>52</v>
      </c>
      <c r="M5" s="159"/>
      <c r="N5" s="9" t="s">
        <v>53</v>
      </c>
      <c r="O5" s="158" t="s">
        <v>52</v>
      </c>
      <c r="P5" s="159"/>
      <c r="Q5" s="9" t="s">
        <v>53</v>
      </c>
    </row>
    <row r="6" spans="1:35" ht="30" customHeight="1">
      <c r="A6" s="10" t="s">
        <v>54</v>
      </c>
      <c r="B6" s="11" t="s">
        <v>55</v>
      </c>
      <c r="C6" s="12" t="s">
        <v>56</v>
      </c>
      <c r="D6" s="13" t="s">
        <v>57</v>
      </c>
      <c r="E6" s="14" t="s">
        <v>58</v>
      </c>
      <c r="F6" s="14" t="s">
        <v>59</v>
      </c>
      <c r="G6" s="15" t="s">
        <v>60</v>
      </c>
      <c r="H6" s="14" t="s">
        <v>59</v>
      </c>
      <c r="I6" s="14" t="s">
        <v>61</v>
      </c>
      <c r="J6" s="16" t="s">
        <v>62</v>
      </c>
      <c r="K6" s="11" t="s">
        <v>63</v>
      </c>
      <c r="L6" s="18" t="s">
        <v>64</v>
      </c>
      <c r="M6" s="17" t="s">
        <v>65</v>
      </c>
      <c r="N6" s="19" t="s">
        <v>66</v>
      </c>
      <c r="O6" s="18" t="s">
        <v>64</v>
      </c>
      <c r="P6" s="17" t="s">
        <v>65</v>
      </c>
      <c r="Q6" s="19" t="s">
        <v>66</v>
      </c>
    </row>
    <row r="7" spans="1:35" s="30" customFormat="1" ht="15.75">
      <c r="A7" s="20"/>
      <c r="B7" s="21"/>
      <c r="C7" s="22"/>
      <c r="D7" s="23"/>
      <c r="E7" s="24"/>
      <c r="F7" s="24"/>
      <c r="G7" s="25"/>
      <c r="H7" s="24"/>
      <c r="I7" s="24"/>
      <c r="J7" s="26" t="s">
        <v>67</v>
      </c>
      <c r="K7" s="21"/>
      <c r="L7" s="20" t="s">
        <v>68</v>
      </c>
      <c r="M7" s="27" t="s">
        <v>69</v>
      </c>
      <c r="N7" s="28" t="s">
        <v>69</v>
      </c>
      <c r="O7" s="20" t="s">
        <v>68</v>
      </c>
      <c r="P7" s="27" t="s">
        <v>69</v>
      </c>
      <c r="Q7" s="29" t="s">
        <v>69</v>
      </c>
      <c r="AI7"/>
    </row>
    <row r="8" spans="1:35" ht="30" customHeight="1">
      <c r="A8" s="70">
        <v>45577</v>
      </c>
      <c r="B8" s="71">
        <v>0.33333333333333331</v>
      </c>
      <c r="C8" s="31" t="s">
        <v>70</v>
      </c>
      <c r="D8" s="74">
        <v>0.47916666666666669</v>
      </c>
      <c r="E8" s="75" t="s">
        <v>71</v>
      </c>
      <c r="F8" s="75" t="s">
        <v>72</v>
      </c>
      <c r="G8" s="75" t="s">
        <v>73</v>
      </c>
      <c r="H8" s="75" t="s">
        <v>74</v>
      </c>
      <c r="I8" s="75"/>
      <c r="J8" s="76">
        <v>58.8</v>
      </c>
      <c r="K8" s="77" t="s">
        <v>75</v>
      </c>
      <c r="L8" s="56" t="str">
        <f t="shared" ref="L8:L10" si="0">IF(I8="","",1)</f>
        <v/>
      </c>
      <c r="M8" s="83"/>
      <c r="N8" s="84">
        <v>2930</v>
      </c>
      <c r="O8" s="56" t="str">
        <f t="shared" ref="O8:O10" si="1">L8</f>
        <v/>
      </c>
      <c r="P8" s="62" t="str">
        <f>IF(OR(I8="東京都特別区",I8="横浜市",I8="川崎市",I8="相模原市",I8="千葉市",I8="さいたま市",I8="名古屋市",I8="京都市",I8="大阪市",I8="堺市",I8="神戸市",I8="広島市",I8="福岡市"),IF(O8=1,MIN(M8,VLOOKUP($B$5,'(参考)宿泊料等'!$B:$I,3,FALSE)),""),IF(O8=1,MIN(M8,VLOOKUP($B$5,'(参考)宿泊料等'!$B:$I,4,FALSE)),""))</f>
        <v/>
      </c>
      <c r="Q8" s="63">
        <f t="shared" ref="Q8:Q10" si="2">N8</f>
        <v>2930</v>
      </c>
    </row>
    <row r="9" spans="1:35" ht="30" customHeight="1">
      <c r="A9" s="70"/>
      <c r="B9" s="72">
        <v>0.75</v>
      </c>
      <c r="C9" s="32" t="s">
        <v>70</v>
      </c>
      <c r="D9" s="78">
        <v>0.77083333333333337</v>
      </c>
      <c r="E9" s="79" t="s">
        <v>76</v>
      </c>
      <c r="F9" s="75" t="s">
        <v>74</v>
      </c>
      <c r="G9" s="79" t="s">
        <v>77</v>
      </c>
      <c r="H9" s="79" t="s">
        <v>78</v>
      </c>
      <c r="I9" s="75" t="s">
        <v>79</v>
      </c>
      <c r="J9" s="80">
        <v>10</v>
      </c>
      <c r="K9" s="77" t="s">
        <v>80</v>
      </c>
      <c r="L9" s="57">
        <f t="shared" si="0"/>
        <v>1</v>
      </c>
      <c r="M9" s="85">
        <v>15000</v>
      </c>
      <c r="N9" s="86"/>
      <c r="O9" s="57">
        <f t="shared" si="1"/>
        <v>1</v>
      </c>
      <c r="P9" s="62">
        <f>IF(OR(I9="東京都特別区",I9="横浜市",I9="川崎市",I9="相模原市",I9="千葉市",I9="さいたま市",I9="名古屋市",I9="京都市",I9="大阪市",I9="堺市",I9="神戸市",I9="広島市",I9="福岡市"),IF(O9=1,MIN(M9,VLOOKUP($B$5,'(参考)宿泊料等'!$B:$I,3,FALSE)),""),IF(O9=1,MIN(M9,VLOOKUP($B$5,'(参考)宿泊料等'!$B:$I,4,FALSE)),""))</f>
        <v>9800</v>
      </c>
      <c r="Q9" s="64">
        <f t="shared" si="2"/>
        <v>0</v>
      </c>
    </row>
    <row r="10" spans="1:35" ht="30" customHeight="1" thickBot="1">
      <c r="A10" s="73">
        <v>45578</v>
      </c>
      <c r="B10" s="72">
        <v>0.375</v>
      </c>
      <c r="C10" s="32" t="s">
        <v>70</v>
      </c>
      <c r="D10" s="78">
        <v>0.52083333333333337</v>
      </c>
      <c r="E10" s="79" t="s">
        <v>77</v>
      </c>
      <c r="F10" s="79" t="s">
        <v>78</v>
      </c>
      <c r="G10" s="81" t="s">
        <v>71</v>
      </c>
      <c r="H10" s="75" t="s">
        <v>72</v>
      </c>
      <c r="I10" s="75"/>
      <c r="J10" s="82">
        <v>58.8</v>
      </c>
      <c r="K10" s="77" t="s">
        <v>80</v>
      </c>
      <c r="L10" s="57" t="str">
        <f t="shared" si="0"/>
        <v/>
      </c>
      <c r="M10" s="85"/>
      <c r="N10" s="86"/>
      <c r="O10" s="57" t="str">
        <f t="shared" si="1"/>
        <v/>
      </c>
      <c r="P10" s="62" t="str">
        <f>IF(OR(I10="東京都特別区",I10="横浜市",I10="川崎市",I10="相模原市",I10="千葉市",I10="さいたま市",I10="名古屋市",I10="京都市",I10="大阪市",I10="堺市",I10="神戸市",I10="広島市",I10="福岡市"),IF(O10=1,MIN(M10,VLOOKUP($B$5,'(参考)宿泊料等'!$B:$I,3,FALSE)),""),IF(O10=1,MIN(M10,VLOOKUP($B$5,'(参考)宿泊料等'!$B:$I,4,FALSE)),""))</f>
        <v/>
      </c>
      <c r="Q10" s="64">
        <f t="shared" si="2"/>
        <v>0</v>
      </c>
    </row>
    <row r="11" spans="1:35" ht="30" customHeight="1" thickBot="1">
      <c r="A11" s="160" t="s">
        <v>81</v>
      </c>
      <c r="B11" s="161"/>
      <c r="C11" s="161"/>
      <c r="D11" s="161"/>
      <c r="E11" s="161"/>
      <c r="F11" s="161"/>
      <c r="G11" s="161"/>
      <c r="H11" s="162"/>
      <c r="I11" s="68"/>
      <c r="J11" s="66">
        <f>TRUNC(SUM(J8:J10),-0.1)</f>
        <v>127</v>
      </c>
      <c r="K11" s="69"/>
      <c r="L11" s="59">
        <f t="shared" ref="L11:Q11" si="3">SUM(L8:L10)</f>
        <v>1</v>
      </c>
      <c r="M11" s="60">
        <f t="shared" si="3"/>
        <v>15000</v>
      </c>
      <c r="N11" s="61">
        <f t="shared" si="3"/>
        <v>2930</v>
      </c>
      <c r="O11" s="59">
        <f t="shared" si="3"/>
        <v>1</v>
      </c>
      <c r="P11" s="60">
        <f t="shared" si="3"/>
        <v>9800</v>
      </c>
      <c r="Q11" s="61">
        <f t="shared" si="3"/>
        <v>2930</v>
      </c>
    </row>
    <row r="12" spans="1:35" ht="30" customHeight="1" thickBot="1">
      <c r="A12" s="163" t="s">
        <v>82</v>
      </c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33"/>
      <c r="M12" s="33"/>
      <c r="N12" s="33"/>
      <c r="O12" s="33"/>
      <c r="P12" s="33"/>
      <c r="Q12" s="33"/>
    </row>
    <row r="13" spans="1:35" ht="30" customHeight="1" thickBot="1">
      <c r="A13" s="6"/>
      <c r="B13" s="6"/>
      <c r="C13" s="7"/>
      <c r="D13" s="6"/>
      <c r="E13" s="6"/>
      <c r="F13" s="6"/>
      <c r="G13" s="6"/>
      <c r="J13" s="164" t="s">
        <v>83</v>
      </c>
      <c r="K13" s="165"/>
      <c r="L13" s="141">
        <f>SUM(M4,M11,N11)</f>
        <v>22629</v>
      </c>
      <c r="M13" s="141"/>
      <c r="N13" s="140" t="s">
        <v>84</v>
      </c>
      <c r="O13" s="140"/>
      <c r="P13" s="141">
        <f>SUM(P4,P11,Q11)</f>
        <v>17429</v>
      </c>
      <c r="Q13" s="142"/>
    </row>
    <row r="14" spans="1:35" ht="30" customHeight="1" thickBot="1">
      <c r="A14" s="6"/>
      <c r="B14" s="6"/>
      <c r="C14" s="7"/>
      <c r="D14" s="6"/>
      <c r="E14" s="6"/>
      <c r="F14" s="6"/>
      <c r="G14" s="6"/>
      <c r="H14" s="6"/>
      <c r="I14" s="6"/>
      <c r="J14" s="7"/>
      <c r="M14" s="34"/>
      <c r="N14" s="139" t="s">
        <v>85</v>
      </c>
      <c r="O14" s="140"/>
      <c r="P14" s="141">
        <f>IF(L13-P13&lt;0,"-",L13-P13)</f>
        <v>5200</v>
      </c>
      <c r="Q14" s="142"/>
    </row>
    <row r="15" spans="1:35" ht="30" customHeight="1" thickBot="1">
      <c r="A15" s="6"/>
      <c r="B15" s="6"/>
      <c r="C15" s="7"/>
      <c r="D15" s="6"/>
      <c r="E15" s="6"/>
      <c r="F15" s="6"/>
      <c r="G15" s="6"/>
      <c r="H15" s="6"/>
      <c r="I15" s="6"/>
      <c r="J15" s="7"/>
      <c r="K15" s="7"/>
      <c r="L15" s="34"/>
      <c r="M15" s="34"/>
      <c r="N15" s="34"/>
      <c r="O15" s="5"/>
      <c r="P15" s="5"/>
      <c r="Q15" s="35"/>
    </row>
    <row r="16" spans="1:35" ht="30" customHeight="1">
      <c r="A16" s="143" t="s">
        <v>86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5"/>
      <c r="L16" s="144" t="s">
        <v>87</v>
      </c>
      <c r="M16" s="144"/>
      <c r="N16" s="144"/>
      <c r="O16" s="144"/>
      <c r="P16" s="144"/>
      <c r="Q16" s="145"/>
      <c r="AF16"/>
    </row>
    <row r="17" spans="1:17" ht="30" customHeight="1">
      <c r="A17" s="146"/>
      <c r="B17" s="147"/>
      <c r="C17" s="147"/>
      <c r="D17" s="147"/>
      <c r="E17" s="147"/>
      <c r="F17" s="147"/>
      <c r="G17" s="147"/>
      <c r="H17" s="147"/>
      <c r="I17" s="147"/>
      <c r="J17" s="147"/>
      <c r="K17" s="148"/>
      <c r="L17" s="147"/>
      <c r="M17" s="147"/>
      <c r="N17" s="147"/>
      <c r="O17" s="147"/>
      <c r="P17" s="147"/>
      <c r="Q17" s="148"/>
    </row>
    <row r="18" spans="1:17" ht="30" customHeight="1">
      <c r="A18" s="146"/>
      <c r="B18" s="147"/>
      <c r="C18" s="147"/>
      <c r="D18" s="147"/>
      <c r="E18" s="147"/>
      <c r="F18" s="147"/>
      <c r="G18" s="147"/>
      <c r="H18" s="147"/>
      <c r="I18" s="147"/>
      <c r="J18" s="147"/>
      <c r="K18" s="148"/>
      <c r="L18" s="147"/>
      <c r="M18" s="147"/>
      <c r="N18" s="147"/>
      <c r="O18" s="147"/>
      <c r="P18" s="147"/>
      <c r="Q18" s="148"/>
    </row>
    <row r="19" spans="1:17" ht="30" customHeight="1">
      <c r="A19" s="146"/>
      <c r="B19" s="147"/>
      <c r="C19" s="147"/>
      <c r="D19" s="147"/>
      <c r="E19" s="147"/>
      <c r="F19" s="147"/>
      <c r="G19" s="147"/>
      <c r="H19" s="147"/>
      <c r="I19" s="147"/>
      <c r="J19" s="147"/>
      <c r="K19" s="148"/>
      <c r="L19" s="147"/>
      <c r="M19" s="147"/>
      <c r="N19" s="147"/>
      <c r="O19" s="147"/>
      <c r="P19" s="147"/>
      <c r="Q19" s="148"/>
    </row>
    <row r="20" spans="1:17" ht="30" customHeight="1">
      <c r="A20" s="146"/>
      <c r="B20" s="147"/>
      <c r="C20" s="147"/>
      <c r="D20" s="147"/>
      <c r="E20" s="147"/>
      <c r="F20" s="147"/>
      <c r="G20" s="147"/>
      <c r="H20" s="147"/>
      <c r="I20" s="147"/>
      <c r="J20" s="147"/>
      <c r="K20" s="148"/>
      <c r="L20" s="147"/>
      <c r="M20" s="147"/>
      <c r="N20" s="147"/>
      <c r="O20" s="147"/>
      <c r="P20" s="147"/>
      <c r="Q20" s="148"/>
    </row>
    <row r="21" spans="1:17" ht="30" customHeight="1">
      <c r="A21" s="146"/>
      <c r="B21" s="147"/>
      <c r="C21" s="147"/>
      <c r="D21" s="147"/>
      <c r="E21" s="147"/>
      <c r="F21" s="147"/>
      <c r="G21" s="147"/>
      <c r="H21" s="147"/>
      <c r="I21" s="147"/>
      <c r="J21" s="147"/>
      <c r="K21" s="148"/>
      <c r="L21" s="147"/>
      <c r="M21" s="147"/>
      <c r="N21" s="147"/>
      <c r="O21" s="147"/>
      <c r="P21" s="147"/>
      <c r="Q21" s="148"/>
    </row>
    <row r="22" spans="1:17" ht="30" customHeight="1">
      <c r="A22" s="146"/>
      <c r="B22" s="147"/>
      <c r="C22" s="147"/>
      <c r="D22" s="147"/>
      <c r="E22" s="147"/>
      <c r="F22" s="147"/>
      <c r="G22" s="147"/>
      <c r="H22" s="147"/>
      <c r="I22" s="147"/>
      <c r="J22" s="147"/>
      <c r="K22" s="148"/>
      <c r="L22" s="147"/>
      <c r="M22" s="147"/>
      <c r="N22" s="147"/>
      <c r="O22" s="147"/>
      <c r="P22" s="147"/>
      <c r="Q22" s="148"/>
    </row>
    <row r="23" spans="1:17" ht="30" customHeight="1">
      <c r="A23" s="146"/>
      <c r="B23" s="147"/>
      <c r="C23" s="147"/>
      <c r="D23" s="147"/>
      <c r="E23" s="147"/>
      <c r="F23" s="147"/>
      <c r="G23" s="147"/>
      <c r="H23" s="147"/>
      <c r="I23" s="147"/>
      <c r="J23" s="147"/>
      <c r="K23" s="148"/>
      <c r="L23" s="147"/>
      <c r="M23" s="147"/>
      <c r="N23" s="147"/>
      <c r="O23" s="147"/>
      <c r="P23" s="147"/>
      <c r="Q23" s="148"/>
    </row>
    <row r="24" spans="1:17" ht="30" customHeight="1">
      <c r="A24" s="146"/>
      <c r="B24" s="147"/>
      <c r="C24" s="147"/>
      <c r="D24" s="147"/>
      <c r="E24" s="147"/>
      <c r="F24" s="147"/>
      <c r="G24" s="147"/>
      <c r="H24" s="147"/>
      <c r="I24" s="147"/>
      <c r="J24" s="147"/>
      <c r="K24" s="148"/>
      <c r="L24" s="147"/>
      <c r="M24" s="147"/>
      <c r="N24" s="147"/>
      <c r="O24" s="147"/>
      <c r="P24" s="147"/>
      <c r="Q24" s="148"/>
    </row>
    <row r="25" spans="1:17" ht="30" customHeight="1">
      <c r="A25" s="138" t="s">
        <v>88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</row>
  </sheetData>
  <sheetProtection sheet="1" selectLockedCells="1" selectUnlockedCells="1"/>
  <mergeCells count="23">
    <mergeCell ref="A2:Q2"/>
    <mergeCell ref="L3:N3"/>
    <mergeCell ref="O3:Q3"/>
    <mergeCell ref="A1:AI1"/>
    <mergeCell ref="P13:Q13"/>
    <mergeCell ref="B4:D4"/>
    <mergeCell ref="M4:N4"/>
    <mergeCell ref="P4:Q4"/>
    <mergeCell ref="B5:D5"/>
    <mergeCell ref="L5:M5"/>
    <mergeCell ref="O5:P5"/>
    <mergeCell ref="A11:H11"/>
    <mergeCell ref="A12:K12"/>
    <mergeCell ref="J13:K13"/>
    <mergeCell ref="L13:M13"/>
    <mergeCell ref="N13:O13"/>
    <mergeCell ref="A25:K25"/>
    <mergeCell ref="N14:O14"/>
    <mergeCell ref="P14:Q14"/>
    <mergeCell ref="A16:K16"/>
    <mergeCell ref="L16:Q16"/>
    <mergeCell ref="A17:K24"/>
    <mergeCell ref="L17:Q24"/>
  </mergeCells>
  <phoneticPr fontId="4"/>
  <conditionalFormatting sqref="A8:B10 D8:K10 M8:N10">
    <cfRule type="containsBlanks" dxfId="7" priority="1">
      <formula>LEN(TRIM(A8))=0</formula>
    </cfRule>
  </conditionalFormatting>
  <dataValidations count="1">
    <dataValidation type="list" allowBlank="1" showInputMessage="1" showErrorMessage="1" sqref="K8:K10" xr:uid="{00000000-0002-0000-0100-000000000000}">
      <formula1>"有,無"</formula1>
    </dataValidation>
  </dataValidations>
  <printOptions horizontalCentered="1"/>
  <pageMargins left="0.74803149606299213" right="0.47244094488188981" top="0.6692913385826772" bottom="0.35433070866141736" header="0.39370078740157483" footer="0.27559055118110237"/>
  <pageSetup paperSize="9" scale="52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'(参考)宿泊料等'!$I$2:$I$15</xm:f>
          </x14:formula1>
          <xm:sqref>I8:I10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J41"/>
  <sheetViews>
    <sheetView showZeros="0" view="pageBreakPreview" zoomScaleNormal="100" zoomScaleSheetLayoutView="100" workbookViewId="0">
      <selection sqref="A1:AI1"/>
    </sheetView>
  </sheetViews>
  <sheetFormatPr defaultColWidth="2.375" defaultRowHeight="15.75"/>
  <cols>
    <col min="1" max="6" width="2.375" style="38"/>
    <col min="7" max="8" width="2.375" style="38" customWidth="1"/>
    <col min="9" max="14" width="2.375" style="38"/>
    <col min="15" max="15" width="2.375" style="38" customWidth="1"/>
    <col min="16" max="16384" width="2.375" style="38"/>
  </cols>
  <sheetData>
    <row r="1" spans="1:36" ht="18.75">
      <c r="A1" s="134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</row>
    <row r="2" spans="1:36">
      <c r="B2" s="39"/>
    </row>
    <row r="3" spans="1:36">
      <c r="A3" s="136" t="s">
        <v>89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</row>
    <row r="4" spans="1:36">
      <c r="A4" s="67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</row>
    <row r="5" spans="1:36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</row>
    <row r="6" spans="1:36">
      <c r="B6" s="41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</row>
    <row r="7" spans="1:36">
      <c r="B7" s="41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176"/>
    </row>
    <row r="8" spans="1:36">
      <c r="B8" s="41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6">
      <c r="B9" s="43" t="s">
        <v>90</v>
      </c>
      <c r="C9" s="121" t="s">
        <v>4</v>
      </c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</row>
    <row r="10" spans="1:36">
      <c r="C10" s="44" t="s">
        <v>5</v>
      </c>
      <c r="D10" s="132" t="s">
        <v>6</v>
      </c>
      <c r="E10" s="132"/>
      <c r="F10" s="132"/>
      <c r="G10" s="132"/>
      <c r="H10" s="132"/>
      <c r="I10" s="132"/>
      <c r="J10" s="132"/>
      <c r="K10" s="44" t="s">
        <v>7</v>
      </c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</row>
    <row r="11" spans="1:36">
      <c r="C11" s="38" t="s">
        <v>9</v>
      </c>
      <c r="D11" s="38" t="s">
        <v>10</v>
      </c>
      <c r="K11" s="38" t="s">
        <v>7</v>
      </c>
      <c r="L11" s="170"/>
      <c r="M11" s="170"/>
      <c r="N11" s="170"/>
      <c r="O11" s="170"/>
      <c r="P11" s="170"/>
      <c r="Q11" s="170"/>
      <c r="R11" s="170"/>
      <c r="S11" s="37"/>
      <c r="T11" s="171"/>
      <c r="U11" s="171"/>
      <c r="V11" s="171"/>
      <c r="W11" s="38" t="str">
        <f>IF(T11="","","～")</f>
        <v/>
      </c>
      <c r="X11" s="171"/>
      <c r="Y11" s="171"/>
      <c r="Z11" s="171"/>
    </row>
    <row r="12" spans="1:36">
      <c r="B12" s="39" t="s">
        <v>11</v>
      </c>
      <c r="L12" s="170"/>
      <c r="M12" s="170"/>
      <c r="N12" s="170"/>
      <c r="O12" s="170"/>
      <c r="P12" s="170"/>
      <c r="Q12" s="170"/>
      <c r="R12" s="170"/>
      <c r="S12" s="37"/>
      <c r="T12" s="171"/>
      <c r="U12" s="171"/>
      <c r="V12" s="171"/>
      <c r="W12" s="38" t="str">
        <f>IF(T12="","","～")</f>
        <v/>
      </c>
      <c r="X12" s="171"/>
      <c r="Y12" s="171"/>
      <c r="Z12" s="171"/>
    </row>
    <row r="13" spans="1:36">
      <c r="B13" s="39"/>
      <c r="C13" s="38" t="s">
        <v>12</v>
      </c>
      <c r="D13" s="121" t="s">
        <v>13</v>
      </c>
      <c r="E13" s="121"/>
      <c r="F13" s="121"/>
      <c r="G13" s="121"/>
      <c r="H13" s="121"/>
      <c r="I13" s="121"/>
      <c r="J13" s="121"/>
      <c r="K13" s="38" t="s">
        <v>7</v>
      </c>
      <c r="L13" s="127" t="s">
        <v>14</v>
      </c>
      <c r="M13" s="127"/>
      <c r="N13" s="127"/>
      <c r="O13" s="127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10"/>
    </row>
    <row r="14" spans="1:36">
      <c r="B14" s="39"/>
      <c r="L14" s="127" t="s">
        <v>16</v>
      </c>
      <c r="M14" s="127"/>
      <c r="N14" s="127"/>
      <c r="O14" s="127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10"/>
    </row>
    <row r="15" spans="1:36">
      <c r="B15" s="39"/>
      <c r="C15" s="38" t="s">
        <v>18</v>
      </c>
      <c r="D15" s="121" t="s">
        <v>19</v>
      </c>
      <c r="E15" s="121"/>
      <c r="F15" s="121"/>
      <c r="G15" s="121"/>
      <c r="H15" s="121"/>
      <c r="I15" s="121"/>
      <c r="J15" s="121"/>
      <c r="K15" s="38" t="s">
        <v>7</v>
      </c>
      <c r="L15" s="128" t="s">
        <v>20</v>
      </c>
      <c r="M15" s="128"/>
      <c r="N15" s="128"/>
      <c r="O15" s="174"/>
      <c r="P15" s="174"/>
      <c r="Q15" s="174"/>
      <c r="R15" s="174"/>
      <c r="S15" s="174"/>
      <c r="T15" s="174"/>
      <c r="U15" s="174"/>
      <c r="V15" s="174"/>
      <c r="W15" s="128" t="s">
        <v>22</v>
      </c>
      <c r="X15" s="128"/>
      <c r="Y15" s="128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</row>
    <row r="16" spans="1:36">
      <c r="B16" s="39"/>
      <c r="L16" s="122" t="s">
        <v>24</v>
      </c>
      <c r="M16" s="122"/>
      <c r="N16" s="122"/>
      <c r="O16" s="173"/>
      <c r="P16" s="173"/>
      <c r="Q16" s="173"/>
      <c r="R16" s="173"/>
      <c r="S16" s="173"/>
      <c r="T16" s="173"/>
      <c r="U16" s="173"/>
      <c r="V16" s="173"/>
      <c r="W16" s="122" t="s">
        <v>25</v>
      </c>
      <c r="X16" s="122"/>
      <c r="Y16" s="12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</row>
    <row r="17" spans="2:35">
      <c r="B17" s="39"/>
      <c r="L17" s="122" t="s">
        <v>26</v>
      </c>
      <c r="M17" s="122"/>
      <c r="N17" s="122"/>
      <c r="O17" s="173"/>
      <c r="P17" s="173"/>
      <c r="Q17" s="173"/>
      <c r="R17" s="173"/>
      <c r="S17" s="173"/>
      <c r="T17" s="173"/>
      <c r="U17" s="173"/>
      <c r="V17" s="173"/>
      <c r="W17" s="122" t="s">
        <v>27</v>
      </c>
      <c r="X17" s="122"/>
      <c r="Y17" s="12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</row>
    <row r="18" spans="2:35">
      <c r="B18" s="39"/>
      <c r="C18" s="38" t="s">
        <v>28</v>
      </c>
    </row>
    <row r="19" spans="2:35">
      <c r="D19" s="125" t="s">
        <v>29</v>
      </c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45"/>
    </row>
    <row r="20" spans="2:35"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45"/>
    </row>
    <row r="21" spans="2:35">
      <c r="B21" s="39"/>
      <c r="C21" s="38" t="s">
        <v>91</v>
      </c>
    </row>
    <row r="22" spans="2:35"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</row>
    <row r="23" spans="2:35"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</row>
    <row r="24" spans="2:35"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</row>
    <row r="25" spans="2:35"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</row>
    <row r="26" spans="2:35"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168"/>
      <c r="AB26" s="168"/>
      <c r="AC26" s="168"/>
      <c r="AD26" s="168"/>
      <c r="AE26" s="168"/>
      <c r="AF26" s="168"/>
      <c r="AG26" s="168"/>
      <c r="AH26" s="168"/>
      <c r="AI26" s="168"/>
    </row>
    <row r="27" spans="2:35"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</row>
    <row r="28" spans="2:35"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8"/>
      <c r="AH28" s="168"/>
      <c r="AI28" s="168"/>
    </row>
    <row r="29" spans="2:35" s="1" customFormat="1"/>
    <row r="30" spans="2:35">
      <c r="B30" s="43" t="s">
        <v>92</v>
      </c>
      <c r="C30" s="121" t="s">
        <v>32</v>
      </c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</row>
    <row r="31" spans="2:35">
      <c r="C31" s="112" t="s">
        <v>33</v>
      </c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I31" s="45"/>
    </row>
    <row r="32" spans="2:35">
      <c r="AH32" s="55"/>
      <c r="AI32" s="45"/>
    </row>
    <row r="33" spans="1:35">
      <c r="B33" s="43" t="s">
        <v>93</v>
      </c>
      <c r="C33" s="121" t="s">
        <v>34</v>
      </c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</row>
    <row r="34" spans="1:35">
      <c r="C34" s="117" t="s">
        <v>35</v>
      </c>
      <c r="D34" s="117"/>
      <c r="E34" s="117"/>
      <c r="F34" s="117"/>
      <c r="G34" s="117"/>
      <c r="H34" s="117"/>
      <c r="I34" s="117"/>
      <c r="J34" s="111">
        <f>SUM(M35:P36)</f>
        <v>0</v>
      </c>
      <c r="K34" s="111"/>
      <c r="L34" s="111"/>
      <c r="M34" s="111"/>
      <c r="N34" s="116" t="s">
        <v>36</v>
      </c>
      <c r="O34" s="116"/>
      <c r="P34" s="116"/>
      <c r="Q34" s="116"/>
      <c r="R34" s="116"/>
      <c r="S34" s="116"/>
      <c r="T34" s="116"/>
      <c r="U34" s="116"/>
      <c r="V34" s="118">
        <f>SUM(V35:Y36)</f>
        <v>0</v>
      </c>
      <c r="W34" s="118"/>
      <c r="X34" s="118"/>
      <c r="Y34" s="118"/>
      <c r="Z34" s="116" t="s">
        <v>37</v>
      </c>
      <c r="AA34" s="116"/>
      <c r="AB34" s="116"/>
      <c r="AC34" s="116"/>
      <c r="AD34" s="116"/>
      <c r="AE34" s="118">
        <f>SUM(AE35:AH36)</f>
        <v>0</v>
      </c>
      <c r="AF34" s="118"/>
      <c r="AG34" s="118"/>
      <c r="AH34" s="118"/>
    </row>
    <row r="35" spans="1:35">
      <c r="D35" s="119" t="s">
        <v>38</v>
      </c>
      <c r="E35" s="119"/>
      <c r="F35" s="119"/>
      <c r="G35" s="115" t="s">
        <v>39</v>
      </c>
      <c r="H35" s="115"/>
      <c r="I35" s="115"/>
      <c r="J35" s="115"/>
      <c r="K35" s="115"/>
      <c r="L35" s="115"/>
      <c r="M35" s="167"/>
      <c r="N35" s="167"/>
      <c r="O35" s="167"/>
      <c r="P35" s="167"/>
      <c r="Q35" s="115" t="s">
        <v>40</v>
      </c>
      <c r="R35" s="115"/>
      <c r="S35" s="115"/>
      <c r="T35" s="115"/>
      <c r="U35" s="115"/>
      <c r="V35" s="167"/>
      <c r="W35" s="167"/>
      <c r="X35" s="167"/>
      <c r="Y35" s="167"/>
      <c r="Z35" s="116" t="s">
        <v>37</v>
      </c>
      <c r="AA35" s="116"/>
      <c r="AB35" s="116"/>
      <c r="AC35" s="116"/>
      <c r="AD35" s="116"/>
      <c r="AE35" s="111">
        <f>M35-V35</f>
        <v>0</v>
      </c>
      <c r="AF35" s="111"/>
      <c r="AG35" s="111"/>
      <c r="AH35" s="111"/>
      <c r="AI35" s="45"/>
    </row>
    <row r="36" spans="1:35">
      <c r="C36" s="46"/>
      <c r="D36" s="114" t="s">
        <v>41</v>
      </c>
      <c r="E36" s="114"/>
      <c r="F36" s="114"/>
      <c r="G36" s="115" t="s">
        <v>39</v>
      </c>
      <c r="H36" s="115"/>
      <c r="I36" s="115"/>
      <c r="J36" s="115"/>
      <c r="K36" s="115"/>
      <c r="L36" s="115"/>
      <c r="M36" s="111">
        <f>SUM(A!$L$22,B!$L$22,'C'!$L$22)</f>
        <v>0</v>
      </c>
      <c r="N36" s="111"/>
      <c r="O36" s="111"/>
      <c r="P36" s="111"/>
      <c r="Q36" s="115" t="s">
        <v>40</v>
      </c>
      <c r="R36" s="115"/>
      <c r="S36" s="115"/>
      <c r="T36" s="115"/>
      <c r="U36" s="115"/>
      <c r="V36" s="111">
        <f>SUM(A!$P$22,B!$P$22,'C'!$P$22)</f>
        <v>0</v>
      </c>
      <c r="W36" s="111"/>
      <c r="X36" s="111"/>
      <c r="Y36" s="111"/>
      <c r="Z36" s="116" t="s">
        <v>37</v>
      </c>
      <c r="AA36" s="116"/>
      <c r="AB36" s="116"/>
      <c r="AC36" s="116"/>
      <c r="AD36" s="116"/>
      <c r="AE36" s="111">
        <f>M36-V36</f>
        <v>0</v>
      </c>
      <c r="AF36" s="111"/>
      <c r="AG36" s="111"/>
      <c r="AH36" s="111"/>
    </row>
    <row r="37" spans="1:35">
      <c r="D37" s="112" t="s">
        <v>42</v>
      </c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45"/>
    </row>
    <row r="38" spans="1:35">
      <c r="D38" s="112" t="s">
        <v>43</v>
      </c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45"/>
    </row>
    <row r="39" spans="1:35"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</row>
    <row r="40" spans="1:35" ht="24" customHeight="1">
      <c r="A40" s="113" t="s">
        <v>44</v>
      </c>
      <c r="B40" s="113"/>
      <c r="C40" s="112" t="s">
        <v>45</v>
      </c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</row>
    <row r="41" spans="1:35" ht="24" customHeight="1"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</row>
  </sheetData>
  <sheetProtection sheet="1"/>
  <protectedRanges>
    <protectedRange sqref="U5:AI7 L10:AI10 L11:R12 T11:V12 X11:Z12 P13:AI14 O15:V17 Z15:AI17 D22:AI28 M35:P35 V35:Y35" name="範囲1"/>
  </protectedRanges>
  <mergeCells count="60">
    <mergeCell ref="D13:J13"/>
    <mergeCell ref="O15:V15"/>
    <mergeCell ref="Z15:AI15"/>
    <mergeCell ref="L13:O13"/>
    <mergeCell ref="A1:AI1"/>
    <mergeCell ref="A3:AI3"/>
    <mergeCell ref="U7:AI7"/>
    <mergeCell ref="X11:Z11"/>
    <mergeCell ref="L14:O14"/>
    <mergeCell ref="X12:Z12"/>
    <mergeCell ref="P13:AI13"/>
    <mergeCell ref="P14:AI14"/>
    <mergeCell ref="Z17:AI17"/>
    <mergeCell ref="Z16:AI16"/>
    <mergeCell ref="L15:N15"/>
    <mergeCell ref="W15:Y15"/>
    <mergeCell ref="D15:J15"/>
    <mergeCell ref="L16:N16"/>
    <mergeCell ref="W16:Y16"/>
    <mergeCell ref="L17:N17"/>
    <mergeCell ref="W17:Y17"/>
    <mergeCell ref="O16:V16"/>
    <mergeCell ref="O17:V17"/>
    <mergeCell ref="D37:AH37"/>
    <mergeCell ref="D38:AH38"/>
    <mergeCell ref="A40:B40"/>
    <mergeCell ref="C40:AI41"/>
    <mergeCell ref="Z35:AD35"/>
    <mergeCell ref="D36:F36"/>
    <mergeCell ref="G36:L36"/>
    <mergeCell ref="Z36:AD36"/>
    <mergeCell ref="D35:F35"/>
    <mergeCell ref="G35:L35"/>
    <mergeCell ref="AE36:AH36"/>
    <mergeCell ref="AE35:AH35"/>
    <mergeCell ref="V36:Y36"/>
    <mergeCell ref="V35:Y35"/>
    <mergeCell ref="Q36:U36"/>
    <mergeCell ref="Q35:U35"/>
    <mergeCell ref="J34:M34"/>
    <mergeCell ref="N34:U34"/>
    <mergeCell ref="V34:Y34"/>
    <mergeCell ref="Z34:AD34"/>
    <mergeCell ref="AE34:AH34"/>
    <mergeCell ref="D19:AH20"/>
    <mergeCell ref="U5:AI6"/>
    <mergeCell ref="M36:P36"/>
    <mergeCell ref="M35:P35"/>
    <mergeCell ref="C9:AI9"/>
    <mergeCell ref="C33:AI33"/>
    <mergeCell ref="C30:AI30"/>
    <mergeCell ref="D22:AI28"/>
    <mergeCell ref="D10:J10"/>
    <mergeCell ref="L10:AI10"/>
    <mergeCell ref="L11:R11"/>
    <mergeCell ref="L12:R12"/>
    <mergeCell ref="T12:V12"/>
    <mergeCell ref="T11:V11"/>
    <mergeCell ref="C31:AG31"/>
    <mergeCell ref="C34:I34"/>
  </mergeCells>
  <phoneticPr fontId="4"/>
  <conditionalFormatting sqref="L10:AJ10">
    <cfRule type="containsBlanks" dxfId="6" priority="1">
      <formula>LEN(TRIM(L10))=0</formula>
    </cfRule>
  </conditionalFormatting>
  <conditionalFormatting sqref="L11:R12 T11:V12 X11:Z12 O15:V17 Z15:Z17 D19:AH20 D22:AI28 M35:P35 V35:Y35">
    <cfRule type="containsBlanks" dxfId="5" priority="5">
      <formula>LEN(TRIM(D11))=0</formula>
    </cfRule>
  </conditionalFormatting>
  <conditionalFormatting sqref="P13:P14">
    <cfRule type="containsBlanks" dxfId="4" priority="2">
      <formula>LEN(TRIM(P13))=0</formula>
    </cfRule>
  </conditionalFormatting>
  <conditionalFormatting sqref="U5 U7">
    <cfRule type="containsBlanks" dxfId="3" priority="3">
      <formula>LEN(TRIM(U5))=0</formula>
    </cfRule>
  </conditionalFormatting>
  <pageMargins left="0.59055118110236215" right="0.59055118110236215" top="0.59055118110236215" bottom="0.59055118110236215" header="0.39370078740157483" footer="0.27559055118110237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'(参考)宿泊料等'!$B$3:$B$25</xm:f>
          </x14:formula1>
          <xm:sqref>O15:O17 P16:S17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I49"/>
  <sheetViews>
    <sheetView showZeros="0" view="pageBreakPreview" zoomScale="70" zoomScaleNormal="70" zoomScaleSheetLayoutView="70" workbookViewId="0">
      <selection sqref="A1:AI1"/>
    </sheetView>
  </sheetViews>
  <sheetFormatPr defaultColWidth="2.625" defaultRowHeight="30" customHeight="1"/>
  <cols>
    <col min="1" max="1" width="7.875" style="1" bestFit="1" customWidth="1"/>
    <col min="2" max="2" width="7.75" style="1" bestFit="1" customWidth="1"/>
    <col min="3" max="3" width="4.25" style="36" bestFit="1" customWidth="1"/>
    <col min="4" max="4" width="7.75" style="1" bestFit="1" customWidth="1"/>
    <col min="5" max="5" width="10.75" style="1" customWidth="1"/>
    <col min="6" max="6" width="18.75" style="1" customWidth="1"/>
    <col min="7" max="7" width="10.75" style="1" customWidth="1"/>
    <col min="8" max="8" width="18.75" style="1" customWidth="1"/>
    <col min="9" max="9" width="8.875" style="1" customWidth="1"/>
    <col min="10" max="10" width="8.875" style="36" customWidth="1"/>
    <col min="11" max="11" width="9.25" style="36" bestFit="1" customWidth="1"/>
    <col min="12" max="17" width="10" style="1" customWidth="1"/>
    <col min="18" max="16384" width="2.625" style="1"/>
  </cols>
  <sheetData>
    <row r="1" spans="1:35" ht="18.75">
      <c r="A1" s="134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</row>
    <row r="2" spans="1:35" ht="16.5" thickBot="1">
      <c r="A2" s="149" t="s">
        <v>46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</row>
    <row r="3" spans="1:35" ht="30" customHeight="1">
      <c r="E3" s="4"/>
      <c r="J3" s="5"/>
      <c r="K3" s="5"/>
      <c r="L3" s="150" t="s">
        <v>47</v>
      </c>
      <c r="M3" s="151"/>
      <c r="N3" s="152"/>
      <c r="O3" s="150" t="s">
        <v>94</v>
      </c>
      <c r="P3" s="151"/>
      <c r="Q3" s="152"/>
    </row>
    <row r="4" spans="1:35" ht="30" customHeight="1">
      <c r="A4" s="3" t="s">
        <v>49</v>
      </c>
      <c r="B4" s="155">
        <f>報告書!$Z$15</f>
        <v>0</v>
      </c>
      <c r="C4" s="155"/>
      <c r="D4" s="155"/>
      <c r="E4" s="6"/>
      <c r="J4" s="7"/>
      <c r="K4" s="7"/>
      <c r="L4" s="8" t="s">
        <v>50</v>
      </c>
      <c r="M4" s="156" t="str">
        <f>IF(J20&lt;8,"",J20*37)</f>
        <v/>
      </c>
      <c r="N4" s="157"/>
      <c r="O4" s="8" t="s">
        <v>50</v>
      </c>
      <c r="P4" s="156" t="str">
        <f>M4</f>
        <v/>
      </c>
      <c r="Q4" s="157"/>
    </row>
    <row r="5" spans="1:35" ht="30" customHeight="1" thickBot="1">
      <c r="A5" s="3" t="s">
        <v>51</v>
      </c>
      <c r="B5" s="155">
        <f>報告書!$O$15</f>
        <v>0</v>
      </c>
      <c r="C5" s="155"/>
      <c r="D5" s="155"/>
      <c r="E5" s="6"/>
      <c r="F5" s="6"/>
      <c r="G5" s="6"/>
      <c r="H5" s="6"/>
      <c r="I5" s="6"/>
      <c r="J5" s="7"/>
      <c r="K5" s="7"/>
      <c r="L5" s="158" t="s">
        <v>52</v>
      </c>
      <c r="M5" s="159"/>
      <c r="N5" s="9" t="s">
        <v>53</v>
      </c>
      <c r="O5" s="158" t="s">
        <v>52</v>
      </c>
      <c r="P5" s="159"/>
      <c r="Q5" s="9" t="s">
        <v>53</v>
      </c>
    </row>
    <row r="6" spans="1:35" ht="30" customHeight="1">
      <c r="A6" s="10" t="s">
        <v>54</v>
      </c>
      <c r="B6" s="11" t="s">
        <v>55</v>
      </c>
      <c r="C6" s="12" t="s">
        <v>56</v>
      </c>
      <c r="D6" s="13" t="s">
        <v>57</v>
      </c>
      <c r="E6" s="14" t="s">
        <v>58</v>
      </c>
      <c r="F6" s="14" t="s">
        <v>59</v>
      </c>
      <c r="G6" s="15" t="s">
        <v>60</v>
      </c>
      <c r="H6" s="14" t="s">
        <v>59</v>
      </c>
      <c r="I6" s="14" t="s">
        <v>61</v>
      </c>
      <c r="J6" s="16" t="s">
        <v>62</v>
      </c>
      <c r="K6" s="11" t="s">
        <v>63</v>
      </c>
      <c r="L6" s="18" t="s">
        <v>64</v>
      </c>
      <c r="M6" s="17" t="s">
        <v>65</v>
      </c>
      <c r="N6" s="19" t="s">
        <v>66</v>
      </c>
      <c r="O6" s="18" t="s">
        <v>64</v>
      </c>
      <c r="P6" s="17" t="s">
        <v>65</v>
      </c>
      <c r="Q6" s="19" t="s">
        <v>66</v>
      </c>
    </row>
    <row r="7" spans="1:35" s="30" customFormat="1" ht="15.75">
      <c r="A7" s="20"/>
      <c r="B7" s="21"/>
      <c r="C7" s="22"/>
      <c r="D7" s="23"/>
      <c r="E7" s="24"/>
      <c r="F7" s="24"/>
      <c r="G7" s="25"/>
      <c r="H7" s="24"/>
      <c r="I7" s="24"/>
      <c r="J7" s="26" t="s">
        <v>67</v>
      </c>
      <c r="K7" s="21"/>
      <c r="L7" s="20" t="s">
        <v>68</v>
      </c>
      <c r="M7" s="27" t="s">
        <v>69</v>
      </c>
      <c r="N7" s="28" t="s">
        <v>69</v>
      </c>
      <c r="O7" s="20" t="s">
        <v>68</v>
      </c>
      <c r="P7" s="27" t="s">
        <v>69</v>
      </c>
      <c r="Q7" s="29" t="s">
        <v>69</v>
      </c>
      <c r="AI7"/>
    </row>
    <row r="8" spans="1:35" ht="30" customHeight="1">
      <c r="A8" s="87"/>
      <c r="B8" s="88"/>
      <c r="C8" s="31" t="s">
        <v>70</v>
      </c>
      <c r="D8" s="89"/>
      <c r="E8" s="90"/>
      <c r="F8" s="90"/>
      <c r="G8" s="90"/>
      <c r="H8" s="90"/>
      <c r="I8" s="90"/>
      <c r="J8" s="91"/>
      <c r="K8" s="92"/>
      <c r="L8" s="56" t="str">
        <f t="shared" ref="L8:L19" si="0">IF(I8="","",1)</f>
        <v/>
      </c>
      <c r="M8" s="100"/>
      <c r="N8" s="101"/>
      <c r="O8" s="56" t="str">
        <f t="shared" ref="O8:O19" si="1">L8</f>
        <v/>
      </c>
      <c r="P8" s="62" t="str">
        <f>IF(OR(I8="東京都特別区",I8="横浜市",I8="川崎市",I8="相模原市",I8="千葉市",I8="さいたま市",I8="名古屋市",I8="京都市",I8="大阪市",I8="堺市",I8="神戸市",I8="広島市",I8="福岡市"),IF(O8=1,MIN(M8,VLOOKUP($B$5,'(参考)宿泊料等'!$B:$I,3,FALSE)),""),IF(O8=1,MIN(M8,VLOOKUP($B$5,'(参考)宿泊料等'!$B:$I,4,FALSE)),""))</f>
        <v/>
      </c>
      <c r="Q8" s="63">
        <f t="shared" ref="Q8:Q19" si="2">N8</f>
        <v>0</v>
      </c>
    </row>
    <row r="9" spans="1:35" ht="30" customHeight="1">
      <c r="A9" s="87"/>
      <c r="B9" s="93"/>
      <c r="C9" s="32" t="s">
        <v>70</v>
      </c>
      <c r="D9" s="94"/>
      <c r="E9" s="95"/>
      <c r="F9" s="90"/>
      <c r="G9" s="95"/>
      <c r="H9" s="95"/>
      <c r="I9" s="90"/>
      <c r="J9" s="96"/>
      <c r="K9" s="92"/>
      <c r="L9" s="57" t="str">
        <f t="shared" si="0"/>
        <v/>
      </c>
      <c r="M9" s="102"/>
      <c r="N9" s="103"/>
      <c r="O9" s="57" t="str">
        <f t="shared" si="1"/>
        <v/>
      </c>
      <c r="P9" s="62" t="str">
        <f>IF(OR(I9="東京都特別区",I9="横浜市",I9="川崎市",I9="相模原市",I9="千葉市",I9="さいたま市",I9="名古屋市",I9="京都市",I9="大阪市",I9="堺市",I9="神戸市",I9="広島市",I9="福岡市"),IF(O9=1,MIN(M9,VLOOKUP($B$5,'(参考)宿泊料等'!$B:$I,3,FALSE)),""),IF(O9=1,MIN(M9,VLOOKUP($B$5,'(参考)宿泊料等'!$B:$I,4,FALSE)),""))</f>
        <v/>
      </c>
      <c r="Q9" s="64">
        <f t="shared" si="2"/>
        <v>0</v>
      </c>
    </row>
    <row r="10" spans="1:35" ht="30" customHeight="1">
      <c r="A10" s="97"/>
      <c r="B10" s="93"/>
      <c r="C10" s="32" t="s">
        <v>70</v>
      </c>
      <c r="D10" s="94"/>
      <c r="E10" s="95"/>
      <c r="F10" s="95"/>
      <c r="G10" s="98"/>
      <c r="H10" s="90"/>
      <c r="I10" s="90"/>
      <c r="J10" s="99"/>
      <c r="K10" s="92"/>
      <c r="L10" s="57" t="str">
        <f t="shared" si="0"/>
        <v/>
      </c>
      <c r="M10" s="102"/>
      <c r="N10" s="103"/>
      <c r="O10" s="57" t="str">
        <f t="shared" si="1"/>
        <v/>
      </c>
      <c r="P10" s="62" t="str">
        <f>IF(OR(I10="東京都特別区",I10="横浜市",I10="川崎市",I10="相模原市",I10="千葉市",I10="さいたま市",I10="名古屋市",I10="京都市",I10="大阪市",I10="堺市",I10="神戸市",I10="広島市",I10="福岡市"),IF(O10=1,MIN(M10,VLOOKUP($B$5,'(参考)宿泊料等'!$B:$I,3,FALSE)),""),IF(O10=1,MIN(M10,VLOOKUP($B$5,'(参考)宿泊料等'!$B:$I,4,FALSE)),""))</f>
        <v/>
      </c>
      <c r="Q10" s="64">
        <f t="shared" si="2"/>
        <v>0</v>
      </c>
    </row>
    <row r="11" spans="1:35" ht="30" customHeight="1">
      <c r="A11" s="97"/>
      <c r="B11" s="93"/>
      <c r="C11" s="32" t="s">
        <v>56</v>
      </c>
      <c r="D11" s="94"/>
      <c r="E11" s="95"/>
      <c r="F11" s="95"/>
      <c r="G11" s="98"/>
      <c r="H11" s="98"/>
      <c r="I11" s="90"/>
      <c r="J11" s="96"/>
      <c r="K11" s="92"/>
      <c r="L11" s="57" t="str">
        <f t="shared" si="0"/>
        <v/>
      </c>
      <c r="M11" s="102"/>
      <c r="N11" s="103"/>
      <c r="O11" s="57" t="str">
        <f t="shared" si="1"/>
        <v/>
      </c>
      <c r="P11" s="62" t="str">
        <f>IF(OR(I11="東京都特別区",I11="横浜市",I11="川崎市",I11="相模原市",I11="千葉市",I11="さいたま市",I11="名古屋市",I11="京都市",I11="大阪市",I11="堺市",I11="神戸市",I11="広島市",I11="福岡市"),IF(O11=1,MIN(M11,VLOOKUP($B$5,'(参考)宿泊料等'!$B:$I,3,FALSE)),""),IF(O11=1,MIN(M11,VLOOKUP($B$5,'(参考)宿泊料等'!$B:$I,4,FALSE)),""))</f>
        <v/>
      </c>
      <c r="Q11" s="64">
        <f t="shared" si="2"/>
        <v>0</v>
      </c>
    </row>
    <row r="12" spans="1:35" ht="30" customHeight="1">
      <c r="A12" s="97"/>
      <c r="B12" s="93"/>
      <c r="C12" s="32" t="s">
        <v>56</v>
      </c>
      <c r="D12" s="94"/>
      <c r="E12" s="95"/>
      <c r="F12" s="95"/>
      <c r="G12" s="98"/>
      <c r="H12" s="98"/>
      <c r="I12" s="90"/>
      <c r="J12" s="96"/>
      <c r="K12" s="92"/>
      <c r="L12" s="57" t="str">
        <f t="shared" si="0"/>
        <v/>
      </c>
      <c r="M12" s="102"/>
      <c r="N12" s="103"/>
      <c r="O12" s="57" t="str">
        <f t="shared" si="1"/>
        <v/>
      </c>
      <c r="P12" s="62" t="str">
        <f>IF(OR(I12="東京都特別区",I12="横浜市",I12="川崎市",I12="相模原市",I12="千葉市",I12="さいたま市",I12="名古屋市",I12="京都市",I12="大阪市",I12="堺市",I12="神戸市",I12="広島市",I12="福岡市"),IF(O12=1,MIN(M12,VLOOKUP($B$5,'(参考)宿泊料等'!$B:$I,3,FALSE)),""),IF(O12=1,MIN(M12,VLOOKUP($B$5,'(参考)宿泊料等'!$B:$I,4,FALSE)),""))</f>
        <v/>
      </c>
      <c r="Q12" s="64">
        <f t="shared" si="2"/>
        <v>0</v>
      </c>
    </row>
    <row r="13" spans="1:35" ht="30" customHeight="1">
      <c r="A13" s="97"/>
      <c r="B13" s="93"/>
      <c r="C13" s="32" t="s">
        <v>56</v>
      </c>
      <c r="D13" s="94"/>
      <c r="E13" s="95"/>
      <c r="F13" s="95"/>
      <c r="G13" s="98"/>
      <c r="H13" s="98"/>
      <c r="I13" s="90"/>
      <c r="J13" s="96"/>
      <c r="K13" s="92"/>
      <c r="L13" s="57" t="str">
        <f t="shared" si="0"/>
        <v/>
      </c>
      <c r="M13" s="102"/>
      <c r="N13" s="103"/>
      <c r="O13" s="57" t="str">
        <f t="shared" si="1"/>
        <v/>
      </c>
      <c r="P13" s="62" t="str">
        <f>IF(OR(I13="東京都特別区",I13="横浜市",I13="川崎市",I13="相模原市",I13="千葉市",I13="さいたま市",I13="名古屋市",I13="京都市",I13="大阪市",I13="堺市",I13="神戸市",I13="広島市",I13="福岡市"),IF(O13=1,MIN(M13,VLOOKUP($B$5,'(参考)宿泊料等'!$B:$I,3,FALSE)),""),IF(O13=1,MIN(M13,VLOOKUP($B$5,'(参考)宿泊料等'!$B:$I,4,FALSE)),""))</f>
        <v/>
      </c>
      <c r="Q13" s="64">
        <f t="shared" si="2"/>
        <v>0</v>
      </c>
    </row>
    <row r="14" spans="1:35" ht="30" customHeight="1">
      <c r="A14" s="87"/>
      <c r="B14" s="93"/>
      <c r="C14" s="32" t="s">
        <v>70</v>
      </c>
      <c r="D14" s="94"/>
      <c r="E14" s="95"/>
      <c r="F14" s="90"/>
      <c r="G14" s="95"/>
      <c r="H14" s="95"/>
      <c r="I14" s="90"/>
      <c r="J14" s="96"/>
      <c r="K14" s="92"/>
      <c r="L14" s="57" t="str">
        <f t="shared" ref="L14:L18" si="3">IF(I14="","",1)</f>
        <v/>
      </c>
      <c r="M14" s="102"/>
      <c r="N14" s="103"/>
      <c r="O14" s="57" t="str">
        <f t="shared" ref="O14:O18" si="4">L14</f>
        <v/>
      </c>
      <c r="P14" s="62" t="str">
        <f>IF(OR(I14="東京都特別区",I14="横浜市",I14="川崎市",I14="相模原市",I14="千葉市",I14="さいたま市",I14="名古屋市",I14="京都市",I14="大阪市",I14="堺市",I14="神戸市",I14="広島市",I14="福岡市"),IF(O14=1,MIN(M14,VLOOKUP($B$5,'(参考)宿泊料等'!$B:$I,3,FALSE)),""),IF(O14=1,MIN(M14,VLOOKUP($B$5,'(参考)宿泊料等'!$B:$I,4,FALSE)),""))</f>
        <v/>
      </c>
      <c r="Q14" s="64">
        <f t="shared" ref="Q14:Q18" si="5">N14</f>
        <v>0</v>
      </c>
    </row>
    <row r="15" spans="1:35" ht="30" customHeight="1">
      <c r="A15" s="97"/>
      <c r="B15" s="93"/>
      <c r="C15" s="32" t="s">
        <v>70</v>
      </c>
      <c r="D15" s="94"/>
      <c r="E15" s="95"/>
      <c r="F15" s="95"/>
      <c r="G15" s="98"/>
      <c r="H15" s="90"/>
      <c r="I15" s="90"/>
      <c r="J15" s="99"/>
      <c r="K15" s="92"/>
      <c r="L15" s="57" t="str">
        <f t="shared" si="3"/>
        <v/>
      </c>
      <c r="M15" s="102"/>
      <c r="N15" s="103"/>
      <c r="O15" s="57" t="str">
        <f t="shared" si="4"/>
        <v/>
      </c>
      <c r="P15" s="62" t="str">
        <f>IF(OR(I15="東京都特別区",I15="横浜市",I15="川崎市",I15="相模原市",I15="千葉市",I15="さいたま市",I15="名古屋市",I15="京都市",I15="大阪市",I15="堺市",I15="神戸市",I15="広島市",I15="福岡市"),IF(O15=1,MIN(M15,VLOOKUP($B$5,'(参考)宿泊料等'!$B:$I,3,FALSE)),""),IF(O15=1,MIN(M15,VLOOKUP($B$5,'(参考)宿泊料等'!$B:$I,4,FALSE)),""))</f>
        <v/>
      </c>
      <c r="Q15" s="64">
        <f t="shared" si="5"/>
        <v>0</v>
      </c>
    </row>
    <row r="16" spans="1:35" ht="30" customHeight="1">
      <c r="A16" s="97"/>
      <c r="B16" s="93"/>
      <c r="C16" s="32" t="s">
        <v>56</v>
      </c>
      <c r="D16" s="94"/>
      <c r="E16" s="95"/>
      <c r="F16" s="95"/>
      <c r="G16" s="98"/>
      <c r="H16" s="98"/>
      <c r="I16" s="90"/>
      <c r="J16" s="96"/>
      <c r="K16" s="92"/>
      <c r="L16" s="57" t="str">
        <f t="shared" si="3"/>
        <v/>
      </c>
      <c r="M16" s="102"/>
      <c r="N16" s="103"/>
      <c r="O16" s="57" t="str">
        <f t="shared" si="4"/>
        <v/>
      </c>
      <c r="P16" s="62" t="str">
        <f>IF(OR(I16="東京都特別区",I16="横浜市",I16="川崎市",I16="相模原市",I16="千葉市",I16="さいたま市",I16="名古屋市",I16="京都市",I16="大阪市",I16="堺市",I16="神戸市",I16="広島市",I16="福岡市"),IF(O16=1,MIN(M16,VLOOKUP($B$5,'(参考)宿泊料等'!$B:$I,3,FALSE)),""),IF(O16=1,MIN(M16,VLOOKUP($B$5,'(参考)宿泊料等'!$B:$I,4,FALSE)),""))</f>
        <v/>
      </c>
      <c r="Q16" s="64">
        <f t="shared" si="5"/>
        <v>0</v>
      </c>
    </row>
    <row r="17" spans="1:32" ht="30" customHeight="1">
      <c r="A17" s="97"/>
      <c r="B17" s="93"/>
      <c r="C17" s="32" t="s">
        <v>56</v>
      </c>
      <c r="D17" s="94"/>
      <c r="E17" s="95"/>
      <c r="F17" s="95"/>
      <c r="G17" s="98"/>
      <c r="H17" s="98"/>
      <c r="I17" s="90"/>
      <c r="J17" s="96"/>
      <c r="K17" s="92"/>
      <c r="L17" s="57" t="str">
        <f t="shared" si="3"/>
        <v/>
      </c>
      <c r="M17" s="102"/>
      <c r="N17" s="103"/>
      <c r="O17" s="57" t="str">
        <f t="shared" si="4"/>
        <v/>
      </c>
      <c r="P17" s="62" t="str">
        <f>IF(OR(I17="東京都特別区",I17="横浜市",I17="川崎市",I17="相模原市",I17="千葉市",I17="さいたま市",I17="名古屋市",I17="京都市",I17="大阪市",I17="堺市",I17="神戸市",I17="広島市",I17="福岡市"),IF(O17=1,MIN(M17,VLOOKUP($B$5,'(参考)宿泊料等'!$B:$I,3,FALSE)),""),IF(O17=1,MIN(M17,VLOOKUP($B$5,'(参考)宿泊料等'!$B:$I,4,FALSE)),""))</f>
        <v/>
      </c>
      <c r="Q17" s="64">
        <f t="shared" si="5"/>
        <v>0</v>
      </c>
    </row>
    <row r="18" spans="1:32" ht="30" customHeight="1">
      <c r="A18" s="97"/>
      <c r="B18" s="93"/>
      <c r="C18" s="32" t="s">
        <v>56</v>
      </c>
      <c r="D18" s="94"/>
      <c r="E18" s="95"/>
      <c r="F18" s="95"/>
      <c r="G18" s="98"/>
      <c r="H18" s="98"/>
      <c r="I18" s="90"/>
      <c r="J18" s="96"/>
      <c r="K18" s="92"/>
      <c r="L18" s="57" t="str">
        <f t="shared" si="3"/>
        <v/>
      </c>
      <c r="M18" s="102"/>
      <c r="N18" s="103"/>
      <c r="O18" s="57" t="str">
        <f t="shared" si="4"/>
        <v/>
      </c>
      <c r="P18" s="62" t="str">
        <f>IF(OR(I18="東京都特別区",I18="横浜市",I18="川崎市",I18="相模原市",I18="千葉市",I18="さいたま市",I18="名古屋市",I18="京都市",I18="大阪市",I18="堺市",I18="神戸市",I18="広島市",I18="福岡市"),IF(O18=1,MIN(M18,VLOOKUP($B$5,'(参考)宿泊料等'!$B:$I,3,FALSE)),""),IF(O18=1,MIN(M18,VLOOKUP($B$5,'(参考)宿泊料等'!$B:$I,4,FALSE)),""))</f>
        <v/>
      </c>
      <c r="Q18" s="64">
        <f t="shared" si="5"/>
        <v>0</v>
      </c>
    </row>
    <row r="19" spans="1:32" ht="30" customHeight="1" thickBot="1">
      <c r="A19" s="97"/>
      <c r="B19" s="93"/>
      <c r="C19" s="32" t="s">
        <v>56</v>
      </c>
      <c r="D19" s="94"/>
      <c r="E19" s="95"/>
      <c r="F19" s="95"/>
      <c r="G19" s="95"/>
      <c r="H19" s="95"/>
      <c r="I19" s="90"/>
      <c r="J19" s="96"/>
      <c r="K19" s="92"/>
      <c r="L19" s="58" t="str">
        <f t="shared" si="0"/>
        <v/>
      </c>
      <c r="M19" s="104"/>
      <c r="N19" s="105"/>
      <c r="O19" s="58" t="str">
        <f t="shared" si="1"/>
        <v/>
      </c>
      <c r="P19" s="62" t="str">
        <f>IF(OR(I19="東京都特別区",I19="横浜市",I19="川崎市",I19="相模原市",I19="千葉市",I19="さいたま市",I19="名古屋市",I19="京都市",I19="大阪市",I19="堺市",I19="神戸市",I19="広島市",I19="福岡市"),IF(O19=1,MIN(M19,VLOOKUP($B$5,'(参考)宿泊料等'!$B:$I,3,FALSE)),""),IF(O19=1,MIN(M19,VLOOKUP($B$5,'(参考)宿泊料等'!$B:$I,4,FALSE)),""))</f>
        <v/>
      </c>
      <c r="Q19" s="65">
        <f t="shared" si="2"/>
        <v>0</v>
      </c>
    </row>
    <row r="20" spans="1:32" ht="30" customHeight="1" thickBot="1">
      <c r="A20" s="160" t="s">
        <v>81</v>
      </c>
      <c r="B20" s="161"/>
      <c r="C20" s="161"/>
      <c r="D20" s="161"/>
      <c r="E20" s="161"/>
      <c r="F20" s="161"/>
      <c r="G20" s="161"/>
      <c r="H20" s="162"/>
      <c r="I20" s="68"/>
      <c r="J20" s="66">
        <f>TRUNC(SUM(J8:J19),-0.1)</f>
        <v>0</v>
      </c>
      <c r="K20" s="69"/>
      <c r="L20" s="59">
        <f t="shared" ref="L20:Q20" si="6">SUM(L8:L19)</f>
        <v>0</v>
      </c>
      <c r="M20" s="60">
        <f t="shared" si="6"/>
        <v>0</v>
      </c>
      <c r="N20" s="61">
        <f t="shared" si="6"/>
        <v>0</v>
      </c>
      <c r="O20" s="59">
        <f t="shared" si="6"/>
        <v>0</v>
      </c>
      <c r="P20" s="60">
        <f t="shared" si="6"/>
        <v>0</v>
      </c>
      <c r="Q20" s="61">
        <f t="shared" si="6"/>
        <v>0</v>
      </c>
    </row>
    <row r="21" spans="1:32" ht="16.5" thickBot="1">
      <c r="A21" s="163" t="s">
        <v>82</v>
      </c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33"/>
      <c r="M21" s="33"/>
      <c r="N21" s="33"/>
      <c r="O21" s="33"/>
      <c r="P21" s="33"/>
      <c r="Q21" s="33"/>
    </row>
    <row r="22" spans="1:32" ht="30" customHeight="1" thickBot="1">
      <c r="A22" s="6"/>
      <c r="B22" s="6"/>
      <c r="C22" s="7"/>
      <c r="D22" s="6"/>
      <c r="E22" s="6"/>
      <c r="F22" s="6"/>
      <c r="G22" s="6"/>
      <c r="J22" s="164" t="s">
        <v>83</v>
      </c>
      <c r="K22" s="165"/>
      <c r="L22" s="141">
        <f>SUM(M4,M20,N20)</f>
        <v>0</v>
      </c>
      <c r="M22" s="141"/>
      <c r="N22" s="140" t="s">
        <v>84</v>
      </c>
      <c r="O22" s="140"/>
      <c r="P22" s="141">
        <f>SUM(P4,P20,Q20)</f>
        <v>0</v>
      </c>
      <c r="Q22" s="142"/>
    </row>
    <row r="23" spans="1:32" ht="30" customHeight="1" thickBot="1">
      <c r="A23" s="6"/>
      <c r="B23" s="6"/>
      <c r="C23" s="7"/>
      <c r="D23" s="6"/>
      <c r="E23" s="6"/>
      <c r="F23" s="6"/>
      <c r="G23" s="6"/>
      <c r="H23" s="6"/>
      <c r="I23" s="6"/>
      <c r="J23" s="7"/>
      <c r="M23" s="34"/>
      <c r="N23" s="139" t="s">
        <v>85</v>
      </c>
      <c r="O23" s="140"/>
      <c r="P23" s="141">
        <f>IF(L22-P22&lt;0,"-",L22-P22)</f>
        <v>0</v>
      </c>
      <c r="Q23" s="142"/>
    </row>
    <row r="24" spans="1:32" ht="16.5" thickBot="1">
      <c r="A24" s="6"/>
      <c r="B24" s="6"/>
      <c r="C24" s="7"/>
      <c r="D24" s="6"/>
      <c r="E24" s="6"/>
      <c r="F24" s="6"/>
      <c r="G24" s="6"/>
      <c r="H24" s="6"/>
      <c r="I24" s="6"/>
      <c r="J24" s="7"/>
      <c r="K24" s="7"/>
      <c r="L24" s="34"/>
      <c r="M24" s="34"/>
      <c r="N24" s="34"/>
      <c r="O24" s="5"/>
      <c r="P24" s="5"/>
      <c r="Q24" s="35"/>
    </row>
    <row r="25" spans="1:32" ht="30" customHeight="1">
      <c r="A25" s="143" t="s">
        <v>86</v>
      </c>
      <c r="B25" s="144"/>
      <c r="C25" s="144"/>
      <c r="D25" s="144"/>
      <c r="E25" s="144"/>
      <c r="F25" s="144"/>
      <c r="G25" s="144"/>
      <c r="H25" s="144"/>
      <c r="I25" s="144"/>
      <c r="J25" s="144"/>
      <c r="K25" s="145"/>
      <c r="L25" s="144" t="s">
        <v>87</v>
      </c>
      <c r="M25" s="144"/>
      <c r="N25" s="144"/>
      <c r="O25" s="144"/>
      <c r="P25" s="144"/>
      <c r="Q25" s="145"/>
      <c r="AF25"/>
    </row>
    <row r="26" spans="1:32" ht="30" customHeight="1">
      <c r="A26" s="177"/>
      <c r="B26" s="178"/>
      <c r="C26" s="178"/>
      <c r="D26" s="178"/>
      <c r="E26" s="178"/>
      <c r="F26" s="178"/>
      <c r="G26" s="178"/>
      <c r="H26" s="178"/>
      <c r="I26" s="178"/>
      <c r="J26" s="178"/>
      <c r="K26" s="179"/>
      <c r="L26" s="178"/>
      <c r="M26" s="178"/>
      <c r="N26" s="178"/>
      <c r="O26" s="178"/>
      <c r="P26" s="178"/>
      <c r="Q26" s="179"/>
    </row>
    <row r="27" spans="1:32" ht="30" customHeight="1">
      <c r="A27" s="177"/>
      <c r="B27" s="178"/>
      <c r="C27" s="178"/>
      <c r="D27" s="178"/>
      <c r="E27" s="178"/>
      <c r="F27" s="178"/>
      <c r="G27" s="178"/>
      <c r="H27" s="178"/>
      <c r="I27" s="178"/>
      <c r="J27" s="178"/>
      <c r="K27" s="179"/>
      <c r="L27" s="178"/>
      <c r="M27" s="178"/>
      <c r="N27" s="178"/>
      <c r="O27" s="178"/>
      <c r="P27" s="178"/>
      <c r="Q27" s="179"/>
    </row>
    <row r="28" spans="1:32" ht="30" customHeight="1">
      <c r="A28" s="177"/>
      <c r="B28" s="178"/>
      <c r="C28" s="178"/>
      <c r="D28" s="178"/>
      <c r="E28" s="178"/>
      <c r="F28" s="178"/>
      <c r="G28" s="178"/>
      <c r="H28" s="178"/>
      <c r="I28" s="178"/>
      <c r="J28" s="178"/>
      <c r="K28" s="179"/>
      <c r="L28" s="178"/>
      <c r="M28" s="178"/>
      <c r="N28" s="178"/>
      <c r="O28" s="178"/>
      <c r="P28" s="178"/>
      <c r="Q28" s="179"/>
    </row>
    <row r="29" spans="1:32" ht="30" customHeight="1">
      <c r="A29" s="177"/>
      <c r="B29" s="178"/>
      <c r="C29" s="178"/>
      <c r="D29" s="178"/>
      <c r="E29" s="178"/>
      <c r="F29" s="178"/>
      <c r="G29" s="178"/>
      <c r="H29" s="178"/>
      <c r="I29" s="178"/>
      <c r="J29" s="178"/>
      <c r="K29" s="179"/>
      <c r="L29" s="178"/>
      <c r="M29" s="178"/>
      <c r="N29" s="178"/>
      <c r="O29" s="178"/>
      <c r="P29" s="178"/>
      <c r="Q29" s="179"/>
    </row>
    <row r="30" spans="1:32" ht="30" customHeight="1">
      <c r="A30" s="177"/>
      <c r="B30" s="178"/>
      <c r="C30" s="178"/>
      <c r="D30" s="178"/>
      <c r="E30" s="178"/>
      <c r="F30" s="178"/>
      <c r="G30" s="178"/>
      <c r="H30" s="178"/>
      <c r="I30" s="178"/>
      <c r="J30" s="178"/>
      <c r="K30" s="179"/>
      <c r="L30" s="178"/>
      <c r="M30" s="178"/>
      <c r="N30" s="178"/>
      <c r="O30" s="178"/>
      <c r="P30" s="178"/>
      <c r="Q30" s="179"/>
    </row>
    <row r="31" spans="1:32" ht="30" customHeight="1">
      <c r="A31" s="177"/>
      <c r="B31" s="178"/>
      <c r="C31" s="178"/>
      <c r="D31" s="178"/>
      <c r="E31" s="178"/>
      <c r="F31" s="178"/>
      <c r="G31" s="178"/>
      <c r="H31" s="178"/>
      <c r="I31" s="178"/>
      <c r="J31" s="178"/>
      <c r="K31" s="179"/>
      <c r="L31" s="178"/>
      <c r="M31" s="178"/>
      <c r="N31" s="178"/>
      <c r="O31" s="178"/>
      <c r="P31" s="178"/>
      <c r="Q31" s="179"/>
    </row>
    <row r="32" spans="1:32" ht="30" customHeight="1">
      <c r="A32" s="177"/>
      <c r="B32" s="178"/>
      <c r="C32" s="178"/>
      <c r="D32" s="178"/>
      <c r="E32" s="178"/>
      <c r="F32" s="178"/>
      <c r="G32" s="178"/>
      <c r="H32" s="178"/>
      <c r="I32" s="178"/>
      <c r="J32" s="178"/>
      <c r="K32" s="179"/>
      <c r="L32" s="178"/>
      <c r="M32" s="178"/>
      <c r="N32" s="178"/>
      <c r="O32" s="178"/>
      <c r="P32" s="178"/>
      <c r="Q32" s="179"/>
    </row>
    <row r="33" spans="1:17" ht="30" customHeight="1">
      <c r="A33" s="177"/>
      <c r="B33" s="178"/>
      <c r="C33" s="178"/>
      <c r="D33" s="178"/>
      <c r="E33" s="178"/>
      <c r="F33" s="178"/>
      <c r="G33" s="178"/>
      <c r="H33" s="178"/>
      <c r="I33" s="178"/>
      <c r="J33" s="178"/>
      <c r="K33" s="179"/>
      <c r="L33" s="178"/>
      <c r="M33" s="178"/>
      <c r="N33" s="178"/>
      <c r="O33" s="178"/>
      <c r="P33" s="178"/>
      <c r="Q33" s="179"/>
    </row>
    <row r="34" spans="1:17" ht="30" customHeight="1">
      <c r="A34" s="177"/>
      <c r="B34" s="178"/>
      <c r="C34" s="178"/>
      <c r="D34" s="178"/>
      <c r="E34" s="178"/>
      <c r="F34" s="178"/>
      <c r="G34" s="178"/>
      <c r="H34" s="178"/>
      <c r="I34" s="178"/>
      <c r="J34" s="178"/>
      <c r="K34" s="179"/>
      <c r="L34" s="178"/>
      <c r="M34" s="178"/>
      <c r="N34" s="178"/>
      <c r="O34" s="178"/>
      <c r="P34" s="178"/>
      <c r="Q34" s="179"/>
    </row>
    <row r="35" spans="1:17" ht="30" customHeight="1">
      <c r="A35" s="177"/>
      <c r="B35" s="178"/>
      <c r="C35" s="178"/>
      <c r="D35" s="178"/>
      <c r="E35" s="178"/>
      <c r="F35" s="178"/>
      <c r="G35" s="178"/>
      <c r="H35" s="178"/>
      <c r="I35" s="178"/>
      <c r="J35" s="178"/>
      <c r="K35" s="179"/>
      <c r="L35" s="178"/>
      <c r="M35" s="178"/>
      <c r="N35" s="178"/>
      <c r="O35" s="178"/>
      <c r="P35" s="178"/>
      <c r="Q35" s="179"/>
    </row>
    <row r="36" spans="1:17" ht="30" customHeight="1">
      <c r="A36" s="177"/>
      <c r="B36" s="178"/>
      <c r="C36" s="178"/>
      <c r="D36" s="178"/>
      <c r="E36" s="178"/>
      <c r="F36" s="178"/>
      <c r="G36" s="178"/>
      <c r="H36" s="178"/>
      <c r="I36" s="178"/>
      <c r="J36" s="178"/>
      <c r="K36" s="179"/>
      <c r="L36" s="178"/>
      <c r="M36" s="178"/>
      <c r="N36" s="178"/>
      <c r="O36" s="178"/>
      <c r="P36" s="178"/>
      <c r="Q36" s="179"/>
    </row>
    <row r="37" spans="1:17" ht="30" customHeight="1">
      <c r="A37" s="177"/>
      <c r="B37" s="178"/>
      <c r="C37" s="178"/>
      <c r="D37" s="178"/>
      <c r="E37" s="178"/>
      <c r="F37" s="178"/>
      <c r="G37" s="178"/>
      <c r="H37" s="178"/>
      <c r="I37" s="178"/>
      <c r="J37" s="178"/>
      <c r="K37" s="179"/>
      <c r="L37" s="178"/>
      <c r="M37" s="178"/>
      <c r="N37" s="178"/>
      <c r="O37" s="178"/>
      <c r="P37" s="178"/>
      <c r="Q37" s="179"/>
    </row>
    <row r="38" spans="1:17" ht="30" customHeight="1">
      <c r="A38" s="177"/>
      <c r="B38" s="178"/>
      <c r="C38" s="178"/>
      <c r="D38" s="178"/>
      <c r="E38" s="178"/>
      <c r="F38" s="178"/>
      <c r="G38" s="178"/>
      <c r="H38" s="178"/>
      <c r="I38" s="178"/>
      <c r="J38" s="178"/>
      <c r="K38" s="179"/>
      <c r="L38" s="178"/>
      <c r="M38" s="178"/>
      <c r="N38" s="178"/>
      <c r="O38" s="178"/>
      <c r="P38" s="178"/>
      <c r="Q38" s="179"/>
    </row>
    <row r="39" spans="1:17" ht="30" customHeight="1">
      <c r="A39" s="177"/>
      <c r="B39" s="178"/>
      <c r="C39" s="178"/>
      <c r="D39" s="178"/>
      <c r="E39" s="178"/>
      <c r="F39" s="178"/>
      <c r="G39" s="178"/>
      <c r="H39" s="178"/>
      <c r="I39" s="178"/>
      <c r="J39" s="178"/>
      <c r="K39" s="179"/>
      <c r="L39" s="178"/>
      <c r="M39" s="178"/>
      <c r="N39" s="178"/>
      <c r="O39" s="178"/>
      <c r="P39" s="178"/>
      <c r="Q39" s="179"/>
    </row>
    <row r="40" spans="1:17" ht="30" customHeight="1">
      <c r="A40" s="177"/>
      <c r="B40" s="178"/>
      <c r="C40" s="178"/>
      <c r="D40" s="178"/>
      <c r="E40" s="178"/>
      <c r="F40" s="178"/>
      <c r="G40" s="178"/>
      <c r="H40" s="178"/>
      <c r="I40" s="178"/>
      <c r="J40" s="178"/>
      <c r="K40" s="179"/>
      <c r="L40" s="178"/>
      <c r="M40" s="178"/>
      <c r="N40" s="178"/>
      <c r="O40" s="178"/>
      <c r="P40" s="178"/>
      <c r="Q40" s="179"/>
    </row>
    <row r="41" spans="1:17" ht="30" customHeight="1">
      <c r="A41" s="177"/>
      <c r="B41" s="178"/>
      <c r="C41" s="178"/>
      <c r="D41" s="178"/>
      <c r="E41" s="178"/>
      <c r="F41" s="178"/>
      <c r="G41" s="178"/>
      <c r="H41" s="178"/>
      <c r="I41" s="178"/>
      <c r="J41" s="178"/>
      <c r="K41" s="179"/>
      <c r="L41" s="178"/>
      <c r="M41" s="178"/>
      <c r="N41" s="178"/>
      <c r="O41" s="178"/>
      <c r="P41" s="178"/>
      <c r="Q41" s="179"/>
    </row>
    <row r="42" spans="1:17" ht="30" customHeight="1">
      <c r="A42" s="177"/>
      <c r="B42" s="178"/>
      <c r="C42" s="178"/>
      <c r="D42" s="178"/>
      <c r="E42" s="178"/>
      <c r="F42" s="178"/>
      <c r="G42" s="178"/>
      <c r="H42" s="178"/>
      <c r="I42" s="178"/>
      <c r="J42" s="178"/>
      <c r="K42" s="179"/>
      <c r="L42" s="178"/>
      <c r="M42" s="178"/>
      <c r="N42" s="178"/>
      <c r="O42" s="178"/>
      <c r="P42" s="178"/>
      <c r="Q42" s="179"/>
    </row>
    <row r="43" spans="1:17" ht="30" customHeight="1">
      <c r="A43" s="177"/>
      <c r="B43" s="178"/>
      <c r="C43" s="178"/>
      <c r="D43" s="178"/>
      <c r="E43" s="178"/>
      <c r="F43" s="178"/>
      <c r="G43" s="178"/>
      <c r="H43" s="178"/>
      <c r="I43" s="178"/>
      <c r="J43" s="178"/>
      <c r="K43" s="179"/>
      <c r="L43" s="178"/>
      <c r="M43" s="178"/>
      <c r="N43" s="178"/>
      <c r="O43" s="178"/>
      <c r="P43" s="178"/>
      <c r="Q43" s="179"/>
    </row>
    <row r="44" spans="1:17" ht="30" customHeight="1">
      <c r="A44" s="177"/>
      <c r="B44" s="178"/>
      <c r="C44" s="178"/>
      <c r="D44" s="178"/>
      <c r="E44" s="178"/>
      <c r="F44" s="178"/>
      <c r="G44" s="178"/>
      <c r="H44" s="178"/>
      <c r="I44" s="178"/>
      <c r="J44" s="178"/>
      <c r="K44" s="179"/>
      <c r="L44" s="178"/>
      <c r="M44" s="178"/>
      <c r="N44" s="178"/>
      <c r="O44" s="178"/>
      <c r="P44" s="178"/>
      <c r="Q44" s="179"/>
    </row>
    <row r="45" spans="1:17" ht="30" customHeight="1">
      <c r="A45" s="177"/>
      <c r="B45" s="178"/>
      <c r="C45" s="178"/>
      <c r="D45" s="178"/>
      <c r="E45" s="178"/>
      <c r="F45" s="178"/>
      <c r="G45" s="178"/>
      <c r="H45" s="178"/>
      <c r="I45" s="178"/>
      <c r="J45" s="178"/>
      <c r="K45" s="179"/>
      <c r="L45" s="178"/>
      <c r="M45" s="178"/>
      <c r="N45" s="178"/>
      <c r="O45" s="178"/>
      <c r="P45" s="178"/>
      <c r="Q45" s="179"/>
    </row>
    <row r="46" spans="1:17" ht="30" customHeight="1">
      <c r="A46" s="177"/>
      <c r="B46" s="178"/>
      <c r="C46" s="178"/>
      <c r="D46" s="178"/>
      <c r="E46" s="178"/>
      <c r="F46" s="178"/>
      <c r="G46" s="178"/>
      <c r="H46" s="178"/>
      <c r="I46" s="178"/>
      <c r="J46" s="178"/>
      <c r="K46" s="179"/>
      <c r="L46" s="178"/>
      <c r="M46" s="178"/>
      <c r="N46" s="178"/>
      <c r="O46" s="178"/>
      <c r="P46" s="178"/>
      <c r="Q46" s="179"/>
    </row>
    <row r="47" spans="1:17" ht="30" customHeight="1">
      <c r="A47" s="177"/>
      <c r="B47" s="178"/>
      <c r="C47" s="178"/>
      <c r="D47" s="178"/>
      <c r="E47" s="178"/>
      <c r="F47" s="178"/>
      <c r="G47" s="178"/>
      <c r="H47" s="178"/>
      <c r="I47" s="178"/>
      <c r="J47" s="178"/>
      <c r="K47" s="179"/>
      <c r="L47" s="178"/>
      <c r="M47" s="178"/>
      <c r="N47" s="178"/>
      <c r="O47" s="178"/>
      <c r="P47" s="178"/>
      <c r="Q47" s="179"/>
    </row>
    <row r="48" spans="1:17" ht="30" customHeight="1">
      <c r="A48" s="177"/>
      <c r="B48" s="178"/>
      <c r="C48" s="178"/>
      <c r="D48" s="178"/>
      <c r="E48" s="178"/>
      <c r="F48" s="178"/>
      <c r="G48" s="178"/>
      <c r="H48" s="178"/>
      <c r="I48" s="178"/>
      <c r="J48" s="178"/>
      <c r="K48" s="179"/>
      <c r="L48" s="178"/>
      <c r="M48" s="178"/>
      <c r="N48" s="178"/>
      <c r="O48" s="178"/>
      <c r="P48" s="178"/>
      <c r="Q48" s="179"/>
    </row>
    <row r="49" spans="1:11" ht="15.75">
      <c r="A49" s="138" t="s">
        <v>88</v>
      </c>
      <c r="B49" s="138"/>
      <c r="C49" s="138"/>
      <c r="D49" s="138"/>
      <c r="E49" s="138"/>
      <c r="F49" s="138"/>
      <c r="G49" s="138"/>
      <c r="H49" s="138"/>
      <c r="I49" s="138"/>
      <c r="J49" s="138"/>
      <c r="K49" s="138"/>
    </row>
  </sheetData>
  <sheetProtection sheet="1"/>
  <protectedRanges>
    <protectedRange sqref="A8:B19 D8:K19 M8:N19 A26:K48 L26:Q48" name="範囲1"/>
  </protectedRanges>
  <mergeCells count="23">
    <mergeCell ref="A26:K48"/>
    <mergeCell ref="L26:Q48"/>
    <mergeCell ref="A49:K49"/>
    <mergeCell ref="A20:H20"/>
    <mergeCell ref="A21:K21"/>
    <mergeCell ref="N22:O22"/>
    <mergeCell ref="N23:O23"/>
    <mergeCell ref="A25:K25"/>
    <mergeCell ref="L25:Q25"/>
    <mergeCell ref="P23:Q23"/>
    <mergeCell ref="P22:Q22"/>
    <mergeCell ref="L22:M22"/>
    <mergeCell ref="J22:K22"/>
    <mergeCell ref="B5:D5"/>
    <mergeCell ref="M4:N4"/>
    <mergeCell ref="P4:Q4"/>
    <mergeCell ref="L5:M5"/>
    <mergeCell ref="O5:P5"/>
    <mergeCell ref="A2:Q2"/>
    <mergeCell ref="B4:D4"/>
    <mergeCell ref="L3:N3"/>
    <mergeCell ref="O3:Q3"/>
    <mergeCell ref="A1:AI1"/>
  </mergeCells>
  <phoneticPr fontId="4"/>
  <conditionalFormatting sqref="A8:B19 D8:K19 M8:N19">
    <cfRule type="containsBlanks" dxfId="2" priority="1">
      <formula>LEN(TRIM(A8))=0</formula>
    </cfRule>
  </conditionalFormatting>
  <dataValidations count="1">
    <dataValidation type="list" allowBlank="1" showInputMessage="1" showErrorMessage="1" sqref="K8:K19" xr:uid="{00000000-0002-0000-0300-000000000000}">
      <formula1>"有,無"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3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1000000}">
          <x14:formula1>
            <xm:f>'(参考)宿泊料等'!$I$2:$I$15</xm:f>
          </x14:formula1>
          <xm:sqref>I8:I19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I49"/>
  <sheetViews>
    <sheetView showZeros="0" view="pageBreakPreview" zoomScale="70" zoomScaleNormal="70" zoomScaleSheetLayoutView="70" workbookViewId="0">
      <selection sqref="A1:AI1"/>
    </sheetView>
  </sheetViews>
  <sheetFormatPr defaultColWidth="2.625" defaultRowHeight="30" customHeight="1"/>
  <cols>
    <col min="1" max="1" width="7.875" style="1" bestFit="1" customWidth="1"/>
    <col min="2" max="2" width="7.75" style="1" bestFit="1" customWidth="1"/>
    <col min="3" max="3" width="4.25" style="36" bestFit="1" customWidth="1"/>
    <col min="4" max="4" width="7.75" style="1" bestFit="1" customWidth="1"/>
    <col min="5" max="5" width="10.75" style="1" customWidth="1"/>
    <col min="6" max="6" width="18.75" style="1" customWidth="1"/>
    <col min="7" max="7" width="10.75" style="1" customWidth="1"/>
    <col min="8" max="8" width="18.75" style="1" customWidth="1"/>
    <col min="9" max="9" width="8.875" style="1" customWidth="1"/>
    <col min="10" max="10" width="8.875" style="36" customWidth="1"/>
    <col min="11" max="11" width="9.25" style="36" bestFit="1" customWidth="1"/>
    <col min="12" max="17" width="10" style="1" customWidth="1"/>
    <col min="18" max="16384" width="2.625" style="1"/>
  </cols>
  <sheetData>
    <row r="1" spans="1:35" ht="18.75">
      <c r="A1" s="134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</row>
    <row r="2" spans="1:35" ht="16.5" thickBot="1">
      <c r="A2" s="149" t="s">
        <v>46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</row>
    <row r="3" spans="1:35" ht="30" customHeight="1">
      <c r="E3" s="4"/>
      <c r="J3" s="5"/>
      <c r="K3" s="5"/>
      <c r="L3" s="150" t="s">
        <v>47</v>
      </c>
      <c r="M3" s="151"/>
      <c r="N3" s="152"/>
      <c r="O3" s="150" t="s">
        <v>94</v>
      </c>
      <c r="P3" s="151"/>
      <c r="Q3" s="152"/>
    </row>
    <row r="4" spans="1:35" ht="30" customHeight="1">
      <c r="A4" s="3" t="s">
        <v>49</v>
      </c>
      <c r="B4" s="155">
        <f>報告書!$Z$16</f>
        <v>0</v>
      </c>
      <c r="C4" s="155"/>
      <c r="D4" s="155"/>
      <c r="E4" s="6"/>
      <c r="J4" s="7"/>
      <c r="K4" s="7"/>
      <c r="L4" s="8" t="s">
        <v>50</v>
      </c>
      <c r="M4" s="180" t="str">
        <f>IF(J20&lt;8,"",J20*37)</f>
        <v/>
      </c>
      <c r="N4" s="181"/>
      <c r="O4" s="8" t="s">
        <v>50</v>
      </c>
      <c r="P4" s="180" t="str">
        <f>M4</f>
        <v/>
      </c>
      <c r="Q4" s="181"/>
    </row>
    <row r="5" spans="1:35" ht="30" customHeight="1" thickBot="1">
      <c r="A5" s="3" t="s">
        <v>51</v>
      </c>
      <c r="B5" s="155">
        <f>報告書!$O$16</f>
        <v>0</v>
      </c>
      <c r="C5" s="155"/>
      <c r="D5" s="155"/>
      <c r="E5" s="6"/>
      <c r="F5" s="6"/>
      <c r="G5" s="6"/>
      <c r="H5" s="6"/>
      <c r="I5" s="6"/>
      <c r="J5" s="7"/>
      <c r="K5" s="7"/>
      <c r="L5" s="158" t="s">
        <v>52</v>
      </c>
      <c r="M5" s="159"/>
      <c r="N5" s="9" t="s">
        <v>53</v>
      </c>
      <c r="O5" s="158" t="s">
        <v>52</v>
      </c>
      <c r="P5" s="159"/>
      <c r="Q5" s="9" t="s">
        <v>53</v>
      </c>
    </row>
    <row r="6" spans="1:35" ht="30" customHeight="1">
      <c r="A6" s="10" t="s">
        <v>54</v>
      </c>
      <c r="B6" s="11" t="s">
        <v>55</v>
      </c>
      <c r="C6" s="12" t="s">
        <v>56</v>
      </c>
      <c r="D6" s="13" t="s">
        <v>57</v>
      </c>
      <c r="E6" s="14" t="s">
        <v>58</v>
      </c>
      <c r="F6" s="14" t="s">
        <v>59</v>
      </c>
      <c r="G6" s="15" t="s">
        <v>60</v>
      </c>
      <c r="H6" s="14" t="s">
        <v>59</v>
      </c>
      <c r="I6" s="14" t="s">
        <v>61</v>
      </c>
      <c r="J6" s="16" t="s">
        <v>62</v>
      </c>
      <c r="K6" s="11" t="s">
        <v>63</v>
      </c>
      <c r="L6" s="18" t="s">
        <v>64</v>
      </c>
      <c r="M6" s="17" t="s">
        <v>65</v>
      </c>
      <c r="N6" s="19" t="s">
        <v>66</v>
      </c>
      <c r="O6" s="18" t="s">
        <v>64</v>
      </c>
      <c r="P6" s="17" t="s">
        <v>65</v>
      </c>
      <c r="Q6" s="19" t="s">
        <v>66</v>
      </c>
    </row>
    <row r="7" spans="1:35" s="30" customFormat="1" ht="15.75">
      <c r="A7" s="20"/>
      <c r="B7" s="21"/>
      <c r="C7" s="22"/>
      <c r="D7" s="23"/>
      <c r="E7" s="24"/>
      <c r="F7" s="24"/>
      <c r="G7" s="25"/>
      <c r="H7" s="24"/>
      <c r="I7" s="24"/>
      <c r="J7" s="26" t="s">
        <v>67</v>
      </c>
      <c r="K7" s="21"/>
      <c r="L7" s="20" t="s">
        <v>68</v>
      </c>
      <c r="M7" s="27" t="s">
        <v>69</v>
      </c>
      <c r="N7" s="28" t="s">
        <v>69</v>
      </c>
      <c r="O7" s="20" t="s">
        <v>68</v>
      </c>
      <c r="P7" s="27" t="s">
        <v>69</v>
      </c>
      <c r="Q7" s="29" t="s">
        <v>69</v>
      </c>
      <c r="AI7"/>
    </row>
    <row r="8" spans="1:35" ht="30" customHeight="1">
      <c r="A8" s="87"/>
      <c r="B8" s="88"/>
      <c r="C8" s="31" t="s">
        <v>70</v>
      </c>
      <c r="D8" s="89"/>
      <c r="E8" s="90"/>
      <c r="F8" s="90"/>
      <c r="G8" s="90"/>
      <c r="H8" s="90"/>
      <c r="I8" s="90"/>
      <c r="J8" s="91"/>
      <c r="K8" s="92"/>
      <c r="L8" s="56" t="str">
        <f t="shared" ref="L8:L19" si="0">IF(I8="","",1)</f>
        <v/>
      </c>
      <c r="M8" s="100"/>
      <c r="N8" s="101"/>
      <c r="O8" s="56" t="str">
        <f t="shared" ref="O8:O19" si="1">L8</f>
        <v/>
      </c>
      <c r="P8" s="62" t="str">
        <f>IF(OR(I8="東京都特別区",I8="横浜市",I8="川崎市",I8="相模原市",I8="千葉市",I8="さいたま市",I8="名古屋市",I8="京都市",I8="大阪市",I8="堺市",I8="神戸市",I8="広島市",I8="福岡市"),IF(O8=1,MIN(M8,VLOOKUP($B$5,'(参考)宿泊料等'!$B:$I,3,FALSE)),""),IF(O8=1,MIN(M8,VLOOKUP($B$5,'(参考)宿泊料等'!$B:$I,4,FALSE)),""))</f>
        <v/>
      </c>
      <c r="Q8" s="63">
        <f t="shared" ref="Q8:Q19" si="2">N8</f>
        <v>0</v>
      </c>
    </row>
    <row r="9" spans="1:35" ht="30" customHeight="1">
      <c r="A9" s="87"/>
      <c r="B9" s="93"/>
      <c r="C9" s="32" t="s">
        <v>70</v>
      </c>
      <c r="D9" s="94"/>
      <c r="E9" s="95"/>
      <c r="F9" s="90"/>
      <c r="G9" s="95"/>
      <c r="H9" s="95"/>
      <c r="I9" s="90"/>
      <c r="J9" s="96"/>
      <c r="K9" s="92"/>
      <c r="L9" s="57" t="str">
        <f t="shared" si="0"/>
        <v/>
      </c>
      <c r="M9" s="102"/>
      <c r="N9" s="103"/>
      <c r="O9" s="57" t="str">
        <f t="shared" si="1"/>
        <v/>
      </c>
      <c r="P9" s="62" t="str">
        <f>IF(OR(I9="東京都特別区",I9="横浜市",I9="川崎市",I9="相模原市",I9="千葉市",I9="さいたま市",I9="名古屋市",I9="京都市",I9="大阪市",I9="堺市",I9="神戸市",I9="広島市",I9="福岡市"),IF(O9=1,MIN(M9,VLOOKUP($B$5,'(参考)宿泊料等'!$B:$I,3,FALSE)),""),IF(O9=1,MIN(M9,VLOOKUP($B$5,'(参考)宿泊料等'!$B:$I,4,FALSE)),""))</f>
        <v/>
      </c>
      <c r="Q9" s="64">
        <f t="shared" si="2"/>
        <v>0</v>
      </c>
    </row>
    <row r="10" spans="1:35" ht="30" customHeight="1">
      <c r="A10" s="97"/>
      <c r="B10" s="93"/>
      <c r="C10" s="32" t="s">
        <v>70</v>
      </c>
      <c r="D10" s="94"/>
      <c r="E10" s="95"/>
      <c r="F10" s="95"/>
      <c r="G10" s="98"/>
      <c r="H10" s="90"/>
      <c r="I10" s="90"/>
      <c r="J10" s="99"/>
      <c r="K10" s="92"/>
      <c r="L10" s="57" t="str">
        <f t="shared" si="0"/>
        <v/>
      </c>
      <c r="M10" s="102"/>
      <c r="N10" s="103"/>
      <c r="O10" s="57" t="str">
        <f t="shared" si="1"/>
        <v/>
      </c>
      <c r="P10" s="62" t="str">
        <f>IF(OR(I10="東京都特別区",I10="横浜市",I10="川崎市",I10="相模原市",I10="千葉市",I10="さいたま市",I10="名古屋市",I10="京都市",I10="大阪市",I10="堺市",I10="神戸市",I10="広島市",I10="福岡市"),IF(O10=1,MIN(M10,VLOOKUP($B$5,'(参考)宿泊料等'!$B:$I,3,FALSE)),""),IF(O10=1,MIN(M10,VLOOKUP($B$5,'(参考)宿泊料等'!$B:$I,4,FALSE)),""))</f>
        <v/>
      </c>
      <c r="Q10" s="64">
        <f t="shared" si="2"/>
        <v>0</v>
      </c>
    </row>
    <row r="11" spans="1:35" ht="30" customHeight="1">
      <c r="A11" s="97"/>
      <c r="B11" s="93"/>
      <c r="C11" s="32" t="s">
        <v>56</v>
      </c>
      <c r="D11" s="94"/>
      <c r="E11" s="95"/>
      <c r="F11" s="95"/>
      <c r="G11" s="98"/>
      <c r="H11" s="98"/>
      <c r="I11" s="90"/>
      <c r="J11" s="96"/>
      <c r="K11" s="92"/>
      <c r="L11" s="57" t="str">
        <f t="shared" si="0"/>
        <v/>
      </c>
      <c r="M11" s="102"/>
      <c r="N11" s="103"/>
      <c r="O11" s="57" t="str">
        <f t="shared" si="1"/>
        <v/>
      </c>
      <c r="P11" s="62" t="str">
        <f>IF(OR(I11="東京都特別区",I11="横浜市",I11="川崎市",I11="相模原市",I11="千葉市",I11="さいたま市",I11="名古屋市",I11="京都市",I11="大阪市",I11="堺市",I11="神戸市",I11="広島市",I11="福岡市"),IF(O11=1,MIN(M11,VLOOKUP($B$5,'(参考)宿泊料等'!$B:$I,3,FALSE)),""),IF(O11=1,MIN(M11,VLOOKUP($B$5,'(参考)宿泊料等'!$B:$I,4,FALSE)),""))</f>
        <v/>
      </c>
      <c r="Q11" s="64">
        <f t="shared" si="2"/>
        <v>0</v>
      </c>
    </row>
    <row r="12" spans="1:35" ht="30" customHeight="1">
      <c r="A12" s="97"/>
      <c r="B12" s="93"/>
      <c r="C12" s="32" t="s">
        <v>56</v>
      </c>
      <c r="D12" s="94"/>
      <c r="E12" s="95"/>
      <c r="F12" s="95"/>
      <c r="G12" s="98"/>
      <c r="H12" s="98"/>
      <c r="I12" s="90"/>
      <c r="J12" s="96"/>
      <c r="K12" s="92"/>
      <c r="L12" s="57" t="str">
        <f t="shared" si="0"/>
        <v/>
      </c>
      <c r="M12" s="102"/>
      <c r="N12" s="103"/>
      <c r="O12" s="57" t="str">
        <f t="shared" si="1"/>
        <v/>
      </c>
      <c r="P12" s="62" t="str">
        <f>IF(OR(I12="東京都特別区",I12="横浜市",I12="川崎市",I12="相模原市",I12="千葉市",I12="さいたま市",I12="名古屋市",I12="京都市",I12="大阪市",I12="堺市",I12="神戸市",I12="広島市",I12="福岡市"),IF(O12=1,MIN(M12,VLOOKUP($B$5,'(参考)宿泊料等'!$B:$I,3,FALSE)),""),IF(O12=1,MIN(M12,VLOOKUP($B$5,'(参考)宿泊料等'!$B:$I,4,FALSE)),""))</f>
        <v/>
      </c>
      <c r="Q12" s="64">
        <f t="shared" si="2"/>
        <v>0</v>
      </c>
    </row>
    <row r="13" spans="1:35" ht="30" customHeight="1">
      <c r="A13" s="97"/>
      <c r="B13" s="93"/>
      <c r="C13" s="32" t="s">
        <v>56</v>
      </c>
      <c r="D13" s="94"/>
      <c r="E13" s="95"/>
      <c r="F13" s="95"/>
      <c r="G13" s="98"/>
      <c r="H13" s="98"/>
      <c r="I13" s="90"/>
      <c r="J13" s="96"/>
      <c r="K13" s="92"/>
      <c r="L13" s="57" t="str">
        <f t="shared" si="0"/>
        <v/>
      </c>
      <c r="M13" s="102"/>
      <c r="N13" s="103"/>
      <c r="O13" s="57" t="str">
        <f t="shared" si="1"/>
        <v/>
      </c>
      <c r="P13" s="62" t="str">
        <f>IF(OR(I13="東京都特別区",I13="横浜市",I13="川崎市",I13="相模原市",I13="千葉市",I13="さいたま市",I13="名古屋市",I13="京都市",I13="大阪市",I13="堺市",I13="神戸市",I13="広島市",I13="福岡市"),IF(O13=1,MIN(M13,VLOOKUP($B$5,'(参考)宿泊料等'!$B:$I,3,FALSE)),""),IF(O13=1,MIN(M13,VLOOKUP($B$5,'(参考)宿泊料等'!$B:$I,4,FALSE)),""))</f>
        <v/>
      </c>
      <c r="Q13" s="64">
        <f t="shared" si="2"/>
        <v>0</v>
      </c>
    </row>
    <row r="14" spans="1:35" ht="30" customHeight="1">
      <c r="A14" s="87"/>
      <c r="B14" s="93"/>
      <c r="C14" s="32" t="s">
        <v>70</v>
      </c>
      <c r="D14" s="94"/>
      <c r="E14" s="95"/>
      <c r="F14" s="90"/>
      <c r="G14" s="95"/>
      <c r="H14" s="95"/>
      <c r="I14" s="90"/>
      <c r="J14" s="96"/>
      <c r="K14" s="92"/>
      <c r="L14" s="57" t="str">
        <f t="shared" ref="L14:L18" si="3">IF(I14="","",1)</f>
        <v/>
      </c>
      <c r="M14" s="102"/>
      <c r="N14" s="103"/>
      <c r="O14" s="57" t="str">
        <f t="shared" ref="O14:O18" si="4">L14</f>
        <v/>
      </c>
      <c r="P14" s="62" t="str">
        <f>IF(OR(I14="東京都特別区",I14="横浜市",I14="川崎市",I14="相模原市",I14="千葉市",I14="さいたま市",I14="名古屋市",I14="京都市",I14="大阪市",I14="堺市",I14="神戸市",I14="広島市",I14="福岡市"),IF(O14=1,MIN(M14,VLOOKUP($B$5,'(参考)宿泊料等'!$B:$I,3,FALSE)),""),IF(O14=1,MIN(M14,VLOOKUP($B$5,'(参考)宿泊料等'!$B:$I,4,FALSE)),""))</f>
        <v/>
      </c>
      <c r="Q14" s="64">
        <f t="shared" ref="Q14:Q18" si="5">N14</f>
        <v>0</v>
      </c>
    </row>
    <row r="15" spans="1:35" ht="30" customHeight="1">
      <c r="A15" s="97"/>
      <c r="B15" s="93"/>
      <c r="C15" s="32" t="s">
        <v>70</v>
      </c>
      <c r="D15" s="94"/>
      <c r="E15" s="95"/>
      <c r="F15" s="95"/>
      <c r="G15" s="98"/>
      <c r="H15" s="90"/>
      <c r="I15" s="90"/>
      <c r="J15" s="99"/>
      <c r="K15" s="92"/>
      <c r="L15" s="57" t="str">
        <f t="shared" si="3"/>
        <v/>
      </c>
      <c r="M15" s="102"/>
      <c r="N15" s="103"/>
      <c r="O15" s="57" t="str">
        <f t="shared" si="4"/>
        <v/>
      </c>
      <c r="P15" s="62" t="str">
        <f>IF(OR(I15="東京都特別区",I15="横浜市",I15="川崎市",I15="相模原市",I15="千葉市",I15="さいたま市",I15="名古屋市",I15="京都市",I15="大阪市",I15="堺市",I15="神戸市",I15="広島市",I15="福岡市"),IF(O15=1,MIN(M15,VLOOKUP($B$5,'(参考)宿泊料等'!$B:$I,3,FALSE)),""),IF(O15=1,MIN(M15,VLOOKUP($B$5,'(参考)宿泊料等'!$B:$I,4,FALSE)),""))</f>
        <v/>
      </c>
      <c r="Q15" s="64">
        <f t="shared" si="5"/>
        <v>0</v>
      </c>
    </row>
    <row r="16" spans="1:35" ht="30" customHeight="1">
      <c r="A16" s="97"/>
      <c r="B16" s="93"/>
      <c r="C16" s="32" t="s">
        <v>56</v>
      </c>
      <c r="D16" s="94"/>
      <c r="E16" s="95"/>
      <c r="F16" s="95"/>
      <c r="G16" s="98"/>
      <c r="H16" s="98"/>
      <c r="I16" s="90"/>
      <c r="J16" s="96"/>
      <c r="K16" s="92"/>
      <c r="L16" s="57" t="str">
        <f t="shared" si="3"/>
        <v/>
      </c>
      <c r="M16" s="102"/>
      <c r="N16" s="103"/>
      <c r="O16" s="57" t="str">
        <f t="shared" si="4"/>
        <v/>
      </c>
      <c r="P16" s="62" t="str">
        <f>IF(OR(I16="東京都特別区",I16="横浜市",I16="川崎市",I16="相模原市",I16="千葉市",I16="さいたま市",I16="名古屋市",I16="京都市",I16="大阪市",I16="堺市",I16="神戸市",I16="広島市",I16="福岡市"),IF(O16=1,MIN(M16,VLOOKUP($B$5,'(参考)宿泊料等'!$B:$I,3,FALSE)),""),IF(O16=1,MIN(M16,VLOOKUP($B$5,'(参考)宿泊料等'!$B:$I,4,FALSE)),""))</f>
        <v/>
      </c>
      <c r="Q16" s="64">
        <f t="shared" si="5"/>
        <v>0</v>
      </c>
    </row>
    <row r="17" spans="1:32" ht="30" customHeight="1">
      <c r="A17" s="97"/>
      <c r="B17" s="93"/>
      <c r="C17" s="32" t="s">
        <v>56</v>
      </c>
      <c r="D17" s="94"/>
      <c r="E17" s="95"/>
      <c r="F17" s="95"/>
      <c r="G17" s="98"/>
      <c r="H17" s="98"/>
      <c r="I17" s="90"/>
      <c r="J17" s="96"/>
      <c r="K17" s="92"/>
      <c r="L17" s="57" t="str">
        <f t="shared" si="3"/>
        <v/>
      </c>
      <c r="M17" s="102"/>
      <c r="N17" s="103"/>
      <c r="O17" s="57" t="str">
        <f t="shared" si="4"/>
        <v/>
      </c>
      <c r="P17" s="62" t="str">
        <f>IF(OR(I17="東京都特別区",I17="横浜市",I17="川崎市",I17="相模原市",I17="千葉市",I17="さいたま市",I17="名古屋市",I17="京都市",I17="大阪市",I17="堺市",I17="神戸市",I17="広島市",I17="福岡市"),IF(O17=1,MIN(M17,VLOOKUP($B$5,'(参考)宿泊料等'!$B:$I,3,FALSE)),""),IF(O17=1,MIN(M17,VLOOKUP($B$5,'(参考)宿泊料等'!$B:$I,4,FALSE)),""))</f>
        <v/>
      </c>
      <c r="Q17" s="64">
        <f t="shared" si="5"/>
        <v>0</v>
      </c>
    </row>
    <row r="18" spans="1:32" ht="30" customHeight="1">
      <c r="A18" s="97"/>
      <c r="B18" s="93"/>
      <c r="C18" s="32" t="s">
        <v>56</v>
      </c>
      <c r="D18" s="94"/>
      <c r="E18" s="95"/>
      <c r="F18" s="95"/>
      <c r="G18" s="98"/>
      <c r="H18" s="98"/>
      <c r="I18" s="90"/>
      <c r="J18" s="96"/>
      <c r="K18" s="92"/>
      <c r="L18" s="57" t="str">
        <f t="shared" si="3"/>
        <v/>
      </c>
      <c r="M18" s="102"/>
      <c r="N18" s="103"/>
      <c r="O18" s="57" t="str">
        <f t="shared" si="4"/>
        <v/>
      </c>
      <c r="P18" s="62" t="str">
        <f>IF(OR(I18="東京都特別区",I18="横浜市",I18="川崎市",I18="相模原市",I18="千葉市",I18="さいたま市",I18="名古屋市",I18="京都市",I18="大阪市",I18="堺市",I18="神戸市",I18="広島市",I18="福岡市"),IF(O18=1,MIN(M18,VLOOKUP($B$5,'(参考)宿泊料等'!$B:$I,3,FALSE)),""),IF(O18=1,MIN(M18,VLOOKUP($B$5,'(参考)宿泊料等'!$B:$I,4,FALSE)),""))</f>
        <v/>
      </c>
      <c r="Q18" s="64">
        <f t="shared" si="5"/>
        <v>0</v>
      </c>
    </row>
    <row r="19" spans="1:32" ht="30" customHeight="1" thickBot="1">
      <c r="A19" s="97"/>
      <c r="B19" s="93"/>
      <c r="C19" s="32" t="s">
        <v>56</v>
      </c>
      <c r="D19" s="94"/>
      <c r="E19" s="95"/>
      <c r="F19" s="95"/>
      <c r="G19" s="95"/>
      <c r="H19" s="95"/>
      <c r="I19" s="90"/>
      <c r="J19" s="96"/>
      <c r="K19" s="92"/>
      <c r="L19" s="58" t="str">
        <f t="shared" si="0"/>
        <v/>
      </c>
      <c r="M19" s="104"/>
      <c r="N19" s="105"/>
      <c r="O19" s="58" t="str">
        <f t="shared" si="1"/>
        <v/>
      </c>
      <c r="P19" s="62" t="str">
        <f>IF(OR(I19="東京都特別区",I19="横浜市",I19="川崎市",I19="相模原市",I19="千葉市",I19="さいたま市",I19="名古屋市",I19="京都市",I19="大阪市",I19="堺市",I19="神戸市",I19="広島市",I19="福岡市"),IF(O19=1,MIN(M19,VLOOKUP($B$5,'(参考)宿泊料等'!$B:$I,3,FALSE)),""),IF(O19=1,MIN(M19,VLOOKUP($B$5,'(参考)宿泊料等'!$B:$I,4,FALSE)),""))</f>
        <v/>
      </c>
      <c r="Q19" s="65">
        <f t="shared" si="2"/>
        <v>0</v>
      </c>
    </row>
    <row r="20" spans="1:32" ht="30" customHeight="1" thickBot="1">
      <c r="A20" s="160" t="s">
        <v>81</v>
      </c>
      <c r="B20" s="161"/>
      <c r="C20" s="161"/>
      <c r="D20" s="161"/>
      <c r="E20" s="161"/>
      <c r="F20" s="161"/>
      <c r="G20" s="161"/>
      <c r="H20" s="162"/>
      <c r="I20" s="68"/>
      <c r="J20" s="66">
        <f>TRUNC(SUM(J8:J19),-0.1)</f>
        <v>0</v>
      </c>
      <c r="K20" s="69"/>
      <c r="L20" s="59">
        <f t="shared" ref="L20:Q20" si="6">SUM(L8:L19)</f>
        <v>0</v>
      </c>
      <c r="M20" s="60">
        <f t="shared" si="6"/>
        <v>0</v>
      </c>
      <c r="N20" s="61">
        <f t="shared" si="6"/>
        <v>0</v>
      </c>
      <c r="O20" s="59">
        <f t="shared" si="6"/>
        <v>0</v>
      </c>
      <c r="P20" s="60">
        <f t="shared" si="6"/>
        <v>0</v>
      </c>
      <c r="Q20" s="61">
        <f t="shared" si="6"/>
        <v>0</v>
      </c>
    </row>
    <row r="21" spans="1:32" ht="16.5" thickBot="1">
      <c r="A21" s="163" t="s">
        <v>82</v>
      </c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33"/>
      <c r="M21" s="33"/>
      <c r="N21" s="33"/>
      <c r="O21" s="33"/>
      <c r="P21" s="33"/>
      <c r="Q21" s="33"/>
    </row>
    <row r="22" spans="1:32" ht="30" customHeight="1" thickBot="1">
      <c r="A22" s="6"/>
      <c r="B22" s="6"/>
      <c r="C22" s="7"/>
      <c r="D22" s="6"/>
      <c r="E22" s="6"/>
      <c r="F22" s="6"/>
      <c r="G22" s="6"/>
      <c r="J22" s="164" t="s">
        <v>83</v>
      </c>
      <c r="K22" s="165"/>
      <c r="L22" s="141">
        <f>SUM(M4,M20,N20)</f>
        <v>0</v>
      </c>
      <c r="M22" s="141"/>
      <c r="N22" s="140" t="s">
        <v>84</v>
      </c>
      <c r="O22" s="140"/>
      <c r="P22" s="141">
        <f>SUM(P4,P20,Q20)</f>
        <v>0</v>
      </c>
      <c r="Q22" s="142"/>
    </row>
    <row r="23" spans="1:32" ht="30" customHeight="1" thickBot="1">
      <c r="A23" s="6"/>
      <c r="B23" s="6"/>
      <c r="C23" s="7"/>
      <c r="D23" s="6"/>
      <c r="E23" s="6"/>
      <c r="F23" s="6"/>
      <c r="G23" s="6"/>
      <c r="H23" s="6"/>
      <c r="I23" s="6"/>
      <c r="J23" s="7"/>
      <c r="M23" s="34"/>
      <c r="N23" s="139" t="s">
        <v>85</v>
      </c>
      <c r="O23" s="140"/>
      <c r="P23" s="141">
        <f>IF(L22-P22&lt;0,"-",L22-P22)</f>
        <v>0</v>
      </c>
      <c r="Q23" s="142"/>
    </row>
    <row r="24" spans="1:32" ht="16.5" thickBot="1">
      <c r="A24" s="6"/>
      <c r="B24" s="6"/>
      <c r="C24" s="7"/>
      <c r="D24" s="6"/>
      <c r="E24" s="6"/>
      <c r="F24" s="6"/>
      <c r="G24" s="6"/>
      <c r="H24" s="6"/>
      <c r="I24" s="6"/>
      <c r="J24" s="7"/>
      <c r="K24" s="7"/>
      <c r="L24" s="34"/>
      <c r="M24" s="34"/>
      <c r="N24" s="34"/>
      <c r="O24" s="5"/>
      <c r="P24" s="5"/>
      <c r="Q24" s="35"/>
    </row>
    <row r="25" spans="1:32" ht="30" customHeight="1">
      <c r="A25" s="143" t="s">
        <v>86</v>
      </c>
      <c r="B25" s="144"/>
      <c r="C25" s="144"/>
      <c r="D25" s="144"/>
      <c r="E25" s="144"/>
      <c r="F25" s="144"/>
      <c r="G25" s="144"/>
      <c r="H25" s="144"/>
      <c r="I25" s="144"/>
      <c r="J25" s="144"/>
      <c r="K25" s="145"/>
      <c r="L25" s="144" t="s">
        <v>87</v>
      </c>
      <c r="M25" s="144"/>
      <c r="N25" s="144"/>
      <c r="O25" s="144"/>
      <c r="P25" s="144"/>
      <c r="Q25" s="145"/>
      <c r="AF25"/>
    </row>
    <row r="26" spans="1:32" ht="30" customHeight="1">
      <c r="A26" s="177"/>
      <c r="B26" s="178"/>
      <c r="C26" s="178"/>
      <c r="D26" s="178"/>
      <c r="E26" s="178"/>
      <c r="F26" s="178"/>
      <c r="G26" s="178"/>
      <c r="H26" s="178"/>
      <c r="I26" s="178"/>
      <c r="J26" s="178"/>
      <c r="K26" s="179"/>
      <c r="L26" s="178"/>
      <c r="M26" s="178"/>
      <c r="N26" s="178"/>
      <c r="O26" s="178"/>
      <c r="P26" s="178"/>
      <c r="Q26" s="179"/>
    </row>
    <row r="27" spans="1:32" ht="30" customHeight="1">
      <c r="A27" s="177"/>
      <c r="B27" s="178"/>
      <c r="C27" s="178"/>
      <c r="D27" s="178"/>
      <c r="E27" s="178"/>
      <c r="F27" s="178"/>
      <c r="G27" s="178"/>
      <c r="H27" s="178"/>
      <c r="I27" s="178"/>
      <c r="J27" s="178"/>
      <c r="K27" s="179"/>
      <c r="L27" s="178"/>
      <c r="M27" s="178"/>
      <c r="N27" s="178"/>
      <c r="O27" s="178"/>
      <c r="P27" s="178"/>
      <c r="Q27" s="179"/>
    </row>
    <row r="28" spans="1:32" ht="30" customHeight="1">
      <c r="A28" s="177"/>
      <c r="B28" s="178"/>
      <c r="C28" s="178"/>
      <c r="D28" s="178"/>
      <c r="E28" s="178"/>
      <c r="F28" s="178"/>
      <c r="G28" s="178"/>
      <c r="H28" s="178"/>
      <c r="I28" s="178"/>
      <c r="J28" s="178"/>
      <c r="K28" s="179"/>
      <c r="L28" s="178"/>
      <c r="M28" s="178"/>
      <c r="N28" s="178"/>
      <c r="O28" s="178"/>
      <c r="P28" s="178"/>
      <c r="Q28" s="179"/>
    </row>
    <row r="29" spans="1:32" ht="30" customHeight="1">
      <c r="A29" s="177"/>
      <c r="B29" s="178"/>
      <c r="C29" s="178"/>
      <c r="D29" s="178"/>
      <c r="E29" s="178"/>
      <c r="F29" s="178"/>
      <c r="G29" s="178"/>
      <c r="H29" s="178"/>
      <c r="I29" s="178"/>
      <c r="J29" s="178"/>
      <c r="K29" s="179"/>
      <c r="L29" s="178"/>
      <c r="M29" s="178"/>
      <c r="N29" s="178"/>
      <c r="O29" s="178"/>
      <c r="P29" s="178"/>
      <c r="Q29" s="179"/>
    </row>
    <row r="30" spans="1:32" ht="30" customHeight="1">
      <c r="A30" s="177"/>
      <c r="B30" s="178"/>
      <c r="C30" s="178"/>
      <c r="D30" s="178"/>
      <c r="E30" s="178"/>
      <c r="F30" s="178"/>
      <c r="G30" s="178"/>
      <c r="H30" s="178"/>
      <c r="I30" s="178"/>
      <c r="J30" s="178"/>
      <c r="K30" s="179"/>
      <c r="L30" s="178"/>
      <c r="M30" s="178"/>
      <c r="N30" s="178"/>
      <c r="O30" s="178"/>
      <c r="P30" s="178"/>
      <c r="Q30" s="179"/>
    </row>
    <row r="31" spans="1:32" ht="30" customHeight="1">
      <c r="A31" s="177"/>
      <c r="B31" s="178"/>
      <c r="C31" s="178"/>
      <c r="D31" s="178"/>
      <c r="E31" s="178"/>
      <c r="F31" s="178"/>
      <c r="G31" s="178"/>
      <c r="H31" s="178"/>
      <c r="I31" s="178"/>
      <c r="J31" s="178"/>
      <c r="K31" s="179"/>
      <c r="L31" s="178"/>
      <c r="M31" s="178"/>
      <c r="N31" s="178"/>
      <c r="O31" s="178"/>
      <c r="P31" s="178"/>
      <c r="Q31" s="179"/>
    </row>
    <row r="32" spans="1:32" ht="30" customHeight="1">
      <c r="A32" s="177"/>
      <c r="B32" s="178"/>
      <c r="C32" s="178"/>
      <c r="D32" s="178"/>
      <c r="E32" s="178"/>
      <c r="F32" s="178"/>
      <c r="G32" s="178"/>
      <c r="H32" s="178"/>
      <c r="I32" s="178"/>
      <c r="J32" s="178"/>
      <c r="K32" s="179"/>
      <c r="L32" s="178"/>
      <c r="M32" s="178"/>
      <c r="N32" s="178"/>
      <c r="O32" s="178"/>
      <c r="P32" s="178"/>
      <c r="Q32" s="179"/>
    </row>
    <row r="33" spans="1:17" ht="30" customHeight="1">
      <c r="A33" s="177"/>
      <c r="B33" s="178"/>
      <c r="C33" s="178"/>
      <c r="D33" s="178"/>
      <c r="E33" s="178"/>
      <c r="F33" s="178"/>
      <c r="G33" s="178"/>
      <c r="H33" s="178"/>
      <c r="I33" s="178"/>
      <c r="J33" s="178"/>
      <c r="K33" s="179"/>
      <c r="L33" s="178"/>
      <c r="M33" s="178"/>
      <c r="N33" s="178"/>
      <c r="O33" s="178"/>
      <c r="P33" s="178"/>
      <c r="Q33" s="179"/>
    </row>
    <row r="34" spans="1:17" ht="30" customHeight="1">
      <c r="A34" s="177"/>
      <c r="B34" s="178"/>
      <c r="C34" s="178"/>
      <c r="D34" s="178"/>
      <c r="E34" s="178"/>
      <c r="F34" s="178"/>
      <c r="G34" s="178"/>
      <c r="H34" s="178"/>
      <c r="I34" s="178"/>
      <c r="J34" s="178"/>
      <c r="K34" s="179"/>
      <c r="L34" s="178"/>
      <c r="M34" s="178"/>
      <c r="N34" s="178"/>
      <c r="O34" s="178"/>
      <c r="P34" s="178"/>
      <c r="Q34" s="179"/>
    </row>
    <row r="35" spans="1:17" ht="30" customHeight="1">
      <c r="A35" s="177"/>
      <c r="B35" s="178"/>
      <c r="C35" s="178"/>
      <c r="D35" s="178"/>
      <c r="E35" s="178"/>
      <c r="F35" s="178"/>
      <c r="G35" s="178"/>
      <c r="H35" s="178"/>
      <c r="I35" s="178"/>
      <c r="J35" s="178"/>
      <c r="K35" s="179"/>
      <c r="L35" s="178"/>
      <c r="M35" s="178"/>
      <c r="N35" s="178"/>
      <c r="O35" s="178"/>
      <c r="P35" s="178"/>
      <c r="Q35" s="179"/>
    </row>
    <row r="36" spans="1:17" ht="30" customHeight="1">
      <c r="A36" s="177"/>
      <c r="B36" s="178"/>
      <c r="C36" s="178"/>
      <c r="D36" s="178"/>
      <c r="E36" s="178"/>
      <c r="F36" s="178"/>
      <c r="G36" s="178"/>
      <c r="H36" s="178"/>
      <c r="I36" s="178"/>
      <c r="J36" s="178"/>
      <c r="K36" s="179"/>
      <c r="L36" s="178"/>
      <c r="M36" s="178"/>
      <c r="N36" s="178"/>
      <c r="O36" s="178"/>
      <c r="P36" s="178"/>
      <c r="Q36" s="179"/>
    </row>
    <row r="37" spans="1:17" ht="30" customHeight="1">
      <c r="A37" s="177"/>
      <c r="B37" s="178"/>
      <c r="C37" s="178"/>
      <c r="D37" s="178"/>
      <c r="E37" s="178"/>
      <c r="F37" s="178"/>
      <c r="G37" s="178"/>
      <c r="H37" s="178"/>
      <c r="I37" s="178"/>
      <c r="J37" s="178"/>
      <c r="K37" s="179"/>
      <c r="L37" s="178"/>
      <c r="M37" s="178"/>
      <c r="N37" s="178"/>
      <c r="O37" s="178"/>
      <c r="P37" s="178"/>
      <c r="Q37" s="179"/>
    </row>
    <row r="38" spans="1:17" ht="30" customHeight="1">
      <c r="A38" s="177"/>
      <c r="B38" s="178"/>
      <c r="C38" s="178"/>
      <c r="D38" s="178"/>
      <c r="E38" s="178"/>
      <c r="F38" s="178"/>
      <c r="G38" s="178"/>
      <c r="H38" s="178"/>
      <c r="I38" s="178"/>
      <c r="J38" s="178"/>
      <c r="K38" s="179"/>
      <c r="L38" s="178"/>
      <c r="M38" s="178"/>
      <c r="N38" s="178"/>
      <c r="O38" s="178"/>
      <c r="P38" s="178"/>
      <c r="Q38" s="179"/>
    </row>
    <row r="39" spans="1:17" ht="30" customHeight="1">
      <c r="A39" s="177"/>
      <c r="B39" s="178"/>
      <c r="C39" s="178"/>
      <c r="D39" s="178"/>
      <c r="E39" s="178"/>
      <c r="F39" s="178"/>
      <c r="G39" s="178"/>
      <c r="H39" s="178"/>
      <c r="I39" s="178"/>
      <c r="J39" s="178"/>
      <c r="K39" s="179"/>
      <c r="L39" s="178"/>
      <c r="M39" s="178"/>
      <c r="N39" s="178"/>
      <c r="O39" s="178"/>
      <c r="P39" s="178"/>
      <c r="Q39" s="179"/>
    </row>
    <row r="40" spans="1:17" ht="30" customHeight="1">
      <c r="A40" s="177"/>
      <c r="B40" s="178"/>
      <c r="C40" s="178"/>
      <c r="D40" s="178"/>
      <c r="E40" s="178"/>
      <c r="F40" s="178"/>
      <c r="G40" s="178"/>
      <c r="H40" s="178"/>
      <c r="I40" s="178"/>
      <c r="J40" s="178"/>
      <c r="K40" s="179"/>
      <c r="L40" s="178"/>
      <c r="M40" s="178"/>
      <c r="N40" s="178"/>
      <c r="O40" s="178"/>
      <c r="P40" s="178"/>
      <c r="Q40" s="179"/>
    </row>
    <row r="41" spans="1:17" ht="30" customHeight="1">
      <c r="A41" s="177"/>
      <c r="B41" s="178"/>
      <c r="C41" s="178"/>
      <c r="D41" s="178"/>
      <c r="E41" s="178"/>
      <c r="F41" s="178"/>
      <c r="G41" s="178"/>
      <c r="H41" s="178"/>
      <c r="I41" s="178"/>
      <c r="J41" s="178"/>
      <c r="K41" s="179"/>
      <c r="L41" s="178"/>
      <c r="M41" s="178"/>
      <c r="N41" s="178"/>
      <c r="O41" s="178"/>
      <c r="P41" s="178"/>
      <c r="Q41" s="179"/>
    </row>
    <row r="42" spans="1:17" ht="30" customHeight="1">
      <c r="A42" s="177"/>
      <c r="B42" s="178"/>
      <c r="C42" s="178"/>
      <c r="D42" s="178"/>
      <c r="E42" s="178"/>
      <c r="F42" s="178"/>
      <c r="G42" s="178"/>
      <c r="H42" s="178"/>
      <c r="I42" s="178"/>
      <c r="J42" s="178"/>
      <c r="K42" s="179"/>
      <c r="L42" s="178"/>
      <c r="M42" s="178"/>
      <c r="N42" s="178"/>
      <c r="O42" s="178"/>
      <c r="P42" s="178"/>
      <c r="Q42" s="179"/>
    </row>
    <row r="43" spans="1:17" ht="30" customHeight="1">
      <c r="A43" s="177"/>
      <c r="B43" s="178"/>
      <c r="C43" s="178"/>
      <c r="D43" s="178"/>
      <c r="E43" s="178"/>
      <c r="F43" s="178"/>
      <c r="G43" s="178"/>
      <c r="H43" s="178"/>
      <c r="I43" s="178"/>
      <c r="J43" s="178"/>
      <c r="K43" s="179"/>
      <c r="L43" s="178"/>
      <c r="M43" s="178"/>
      <c r="N43" s="178"/>
      <c r="O43" s="178"/>
      <c r="P43" s="178"/>
      <c r="Q43" s="179"/>
    </row>
    <row r="44" spans="1:17" ht="30" customHeight="1">
      <c r="A44" s="177"/>
      <c r="B44" s="178"/>
      <c r="C44" s="178"/>
      <c r="D44" s="178"/>
      <c r="E44" s="178"/>
      <c r="F44" s="178"/>
      <c r="G44" s="178"/>
      <c r="H44" s="178"/>
      <c r="I44" s="178"/>
      <c r="J44" s="178"/>
      <c r="K44" s="179"/>
      <c r="L44" s="178"/>
      <c r="M44" s="178"/>
      <c r="N44" s="178"/>
      <c r="O44" s="178"/>
      <c r="P44" s="178"/>
      <c r="Q44" s="179"/>
    </row>
    <row r="45" spans="1:17" ht="30" customHeight="1">
      <c r="A45" s="177"/>
      <c r="B45" s="178"/>
      <c r="C45" s="178"/>
      <c r="D45" s="178"/>
      <c r="E45" s="178"/>
      <c r="F45" s="178"/>
      <c r="G45" s="178"/>
      <c r="H45" s="178"/>
      <c r="I45" s="178"/>
      <c r="J45" s="178"/>
      <c r="K45" s="179"/>
      <c r="L45" s="178"/>
      <c r="M45" s="178"/>
      <c r="N45" s="178"/>
      <c r="O45" s="178"/>
      <c r="P45" s="178"/>
      <c r="Q45" s="179"/>
    </row>
    <row r="46" spans="1:17" ht="30" customHeight="1">
      <c r="A46" s="177"/>
      <c r="B46" s="178"/>
      <c r="C46" s="178"/>
      <c r="D46" s="178"/>
      <c r="E46" s="178"/>
      <c r="F46" s="178"/>
      <c r="G46" s="178"/>
      <c r="H46" s="178"/>
      <c r="I46" s="178"/>
      <c r="J46" s="178"/>
      <c r="K46" s="179"/>
      <c r="L46" s="178"/>
      <c r="M46" s="178"/>
      <c r="N46" s="178"/>
      <c r="O46" s="178"/>
      <c r="P46" s="178"/>
      <c r="Q46" s="179"/>
    </row>
    <row r="47" spans="1:17" ht="30" customHeight="1">
      <c r="A47" s="177"/>
      <c r="B47" s="178"/>
      <c r="C47" s="178"/>
      <c r="D47" s="178"/>
      <c r="E47" s="178"/>
      <c r="F47" s="178"/>
      <c r="G47" s="178"/>
      <c r="H47" s="178"/>
      <c r="I47" s="178"/>
      <c r="J47" s="178"/>
      <c r="K47" s="179"/>
      <c r="L47" s="178"/>
      <c r="M47" s="178"/>
      <c r="N47" s="178"/>
      <c r="O47" s="178"/>
      <c r="P47" s="178"/>
      <c r="Q47" s="179"/>
    </row>
    <row r="48" spans="1:17" ht="30" customHeight="1">
      <c r="A48" s="177"/>
      <c r="B48" s="178"/>
      <c r="C48" s="178"/>
      <c r="D48" s="178"/>
      <c r="E48" s="178"/>
      <c r="F48" s="178"/>
      <c r="G48" s="178"/>
      <c r="H48" s="178"/>
      <c r="I48" s="178"/>
      <c r="J48" s="178"/>
      <c r="K48" s="179"/>
      <c r="L48" s="178"/>
      <c r="M48" s="178"/>
      <c r="N48" s="178"/>
      <c r="O48" s="178"/>
      <c r="P48" s="178"/>
      <c r="Q48" s="179"/>
    </row>
    <row r="49" spans="1:11" ht="15.75">
      <c r="A49" s="138" t="s">
        <v>88</v>
      </c>
      <c r="B49" s="138"/>
      <c r="C49" s="138"/>
      <c r="D49" s="138"/>
      <c r="E49" s="138"/>
      <c r="F49" s="138"/>
      <c r="G49" s="138"/>
      <c r="H49" s="138"/>
      <c r="I49" s="138"/>
      <c r="J49" s="138"/>
      <c r="K49" s="138"/>
    </row>
  </sheetData>
  <sheetProtection sheet="1"/>
  <protectedRanges>
    <protectedRange sqref="A8:B19 D8:K19 M8:N19 A26:K48 L26:Q48" name="範囲1"/>
  </protectedRanges>
  <mergeCells count="23">
    <mergeCell ref="A2:Q2"/>
    <mergeCell ref="L3:N3"/>
    <mergeCell ref="O3:Q3"/>
    <mergeCell ref="A1:AI1"/>
    <mergeCell ref="P22:Q22"/>
    <mergeCell ref="B4:D4"/>
    <mergeCell ref="M4:N4"/>
    <mergeCell ref="P4:Q4"/>
    <mergeCell ref="B5:D5"/>
    <mergeCell ref="L5:M5"/>
    <mergeCell ref="O5:P5"/>
    <mergeCell ref="A20:H20"/>
    <mergeCell ref="A21:K21"/>
    <mergeCell ref="J22:K22"/>
    <mergeCell ref="L22:M22"/>
    <mergeCell ref="N22:O22"/>
    <mergeCell ref="A26:K48"/>
    <mergeCell ref="L26:Q48"/>
    <mergeCell ref="A49:K49"/>
    <mergeCell ref="N23:O23"/>
    <mergeCell ref="P23:Q23"/>
    <mergeCell ref="A25:K25"/>
    <mergeCell ref="L25:Q25"/>
  </mergeCells>
  <phoneticPr fontId="4"/>
  <conditionalFormatting sqref="A8:B19 D8:K19 M8:N19">
    <cfRule type="containsBlanks" dxfId="1" priority="1">
      <formula>LEN(TRIM(A8))=0</formula>
    </cfRule>
  </conditionalFormatting>
  <dataValidations count="1">
    <dataValidation type="list" allowBlank="1" showInputMessage="1" showErrorMessage="1" sqref="K8:K19" xr:uid="{00000000-0002-0000-0400-000000000000}">
      <formula1>"有,無"</formula1>
    </dataValidation>
  </dataValidations>
  <printOptions horizontalCentered="1"/>
  <pageMargins left="0.74803149606299213" right="0.47244094488188981" top="0.6692913385826772" bottom="0.35433070866141736" header="0.39370078740157483" footer="0.27559055118110237"/>
  <pageSetup paperSize="9" scale="52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'(参考)宿泊料等'!$I$2:$I$15</xm:f>
          </x14:formula1>
          <xm:sqref>I8:I19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AI49"/>
  <sheetViews>
    <sheetView showZeros="0" view="pageBreakPreview" zoomScale="70" zoomScaleNormal="70" zoomScaleSheetLayoutView="70" workbookViewId="0">
      <selection sqref="A1:AI1"/>
    </sheetView>
  </sheetViews>
  <sheetFormatPr defaultColWidth="2.625" defaultRowHeight="30" customHeight="1"/>
  <cols>
    <col min="1" max="1" width="7.875" style="1" bestFit="1" customWidth="1"/>
    <col min="2" max="2" width="7.75" style="1" bestFit="1" customWidth="1"/>
    <col min="3" max="3" width="4.25" style="36" bestFit="1" customWidth="1"/>
    <col min="4" max="4" width="7.75" style="1" bestFit="1" customWidth="1"/>
    <col min="5" max="5" width="10.75" style="1" customWidth="1"/>
    <col min="6" max="6" width="18.75" style="1" customWidth="1"/>
    <col min="7" max="7" width="10.75" style="1" customWidth="1"/>
    <col min="8" max="8" width="18.75" style="1" customWidth="1"/>
    <col min="9" max="9" width="8.875" style="1" customWidth="1"/>
    <col min="10" max="10" width="8.875" style="36" customWidth="1"/>
    <col min="11" max="11" width="9.25" style="36" bestFit="1" customWidth="1"/>
    <col min="12" max="17" width="10" style="1" customWidth="1"/>
    <col min="18" max="16384" width="2.625" style="1"/>
  </cols>
  <sheetData>
    <row r="1" spans="1:35" ht="18.75">
      <c r="A1" s="134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</row>
    <row r="2" spans="1:35" ht="16.5" thickBot="1">
      <c r="A2" s="149" t="s">
        <v>46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</row>
    <row r="3" spans="1:35" ht="30" customHeight="1">
      <c r="E3" s="4"/>
      <c r="J3" s="5"/>
      <c r="K3" s="5"/>
      <c r="L3" s="150" t="s">
        <v>47</v>
      </c>
      <c r="M3" s="151"/>
      <c r="N3" s="152"/>
      <c r="O3" s="150" t="s">
        <v>94</v>
      </c>
      <c r="P3" s="151"/>
      <c r="Q3" s="152"/>
    </row>
    <row r="4" spans="1:35" ht="30" customHeight="1">
      <c r="A4" s="3" t="s">
        <v>49</v>
      </c>
      <c r="B4" s="155">
        <f>報告書!$Z$17</f>
        <v>0</v>
      </c>
      <c r="C4" s="155"/>
      <c r="D4" s="155"/>
      <c r="E4" s="6"/>
      <c r="J4" s="7"/>
      <c r="K4" s="7"/>
      <c r="L4" s="8" t="s">
        <v>50</v>
      </c>
      <c r="M4" s="156" t="str">
        <f>IF(J20&lt;8,"",J20*37)</f>
        <v/>
      </c>
      <c r="N4" s="157"/>
      <c r="O4" s="8" t="s">
        <v>50</v>
      </c>
      <c r="P4" s="156" t="str">
        <f>M4</f>
        <v/>
      </c>
      <c r="Q4" s="157"/>
    </row>
    <row r="5" spans="1:35" ht="30" customHeight="1" thickBot="1">
      <c r="A5" s="3" t="s">
        <v>51</v>
      </c>
      <c r="B5" s="155">
        <f>報告書!$O$17</f>
        <v>0</v>
      </c>
      <c r="C5" s="155"/>
      <c r="D5" s="155"/>
      <c r="E5" s="6"/>
      <c r="F5" s="6"/>
      <c r="G5" s="6"/>
      <c r="H5" s="6"/>
      <c r="I5" s="6"/>
      <c r="J5" s="7"/>
      <c r="K5" s="7"/>
      <c r="L5" s="158" t="s">
        <v>52</v>
      </c>
      <c r="M5" s="159"/>
      <c r="N5" s="9" t="s">
        <v>53</v>
      </c>
      <c r="O5" s="158" t="s">
        <v>52</v>
      </c>
      <c r="P5" s="159"/>
      <c r="Q5" s="9" t="s">
        <v>53</v>
      </c>
    </row>
    <row r="6" spans="1:35" ht="30" customHeight="1">
      <c r="A6" s="10" t="s">
        <v>54</v>
      </c>
      <c r="B6" s="11" t="s">
        <v>55</v>
      </c>
      <c r="C6" s="12" t="s">
        <v>56</v>
      </c>
      <c r="D6" s="13" t="s">
        <v>57</v>
      </c>
      <c r="E6" s="14" t="s">
        <v>58</v>
      </c>
      <c r="F6" s="14" t="s">
        <v>59</v>
      </c>
      <c r="G6" s="15" t="s">
        <v>60</v>
      </c>
      <c r="H6" s="14" t="s">
        <v>59</v>
      </c>
      <c r="I6" s="14" t="s">
        <v>61</v>
      </c>
      <c r="J6" s="16" t="s">
        <v>62</v>
      </c>
      <c r="K6" s="11" t="s">
        <v>63</v>
      </c>
      <c r="L6" s="18" t="s">
        <v>64</v>
      </c>
      <c r="M6" s="17" t="s">
        <v>65</v>
      </c>
      <c r="N6" s="19" t="s">
        <v>66</v>
      </c>
      <c r="O6" s="18" t="s">
        <v>64</v>
      </c>
      <c r="P6" s="17" t="s">
        <v>65</v>
      </c>
      <c r="Q6" s="19" t="s">
        <v>66</v>
      </c>
    </row>
    <row r="7" spans="1:35" s="30" customFormat="1" ht="15.75">
      <c r="A7" s="20"/>
      <c r="B7" s="21"/>
      <c r="C7" s="22"/>
      <c r="D7" s="23"/>
      <c r="E7" s="24"/>
      <c r="F7" s="24"/>
      <c r="G7" s="25"/>
      <c r="H7" s="24"/>
      <c r="I7" s="24"/>
      <c r="J7" s="26" t="s">
        <v>67</v>
      </c>
      <c r="K7" s="21"/>
      <c r="L7" s="20" t="s">
        <v>68</v>
      </c>
      <c r="M7" s="27" t="s">
        <v>69</v>
      </c>
      <c r="N7" s="28" t="s">
        <v>69</v>
      </c>
      <c r="O7" s="20" t="s">
        <v>68</v>
      </c>
      <c r="P7" s="27" t="s">
        <v>69</v>
      </c>
      <c r="Q7" s="29" t="s">
        <v>69</v>
      </c>
      <c r="AI7"/>
    </row>
    <row r="8" spans="1:35" ht="30" customHeight="1">
      <c r="A8" s="87"/>
      <c r="B8" s="88"/>
      <c r="C8" s="31" t="s">
        <v>70</v>
      </c>
      <c r="D8" s="89"/>
      <c r="E8" s="90"/>
      <c r="F8" s="90"/>
      <c r="G8" s="90"/>
      <c r="H8" s="90"/>
      <c r="I8" s="90"/>
      <c r="J8" s="91"/>
      <c r="K8" s="92"/>
      <c r="L8" s="56" t="str">
        <f t="shared" ref="L8:L19" si="0">IF(I8="","",1)</f>
        <v/>
      </c>
      <c r="M8" s="100"/>
      <c r="N8" s="101"/>
      <c r="O8" s="56" t="str">
        <f t="shared" ref="O8:O19" si="1">L8</f>
        <v/>
      </c>
      <c r="P8" s="62" t="str">
        <f>IF(OR(I8="東京都特別区",I8="横浜市",I8="川崎市",I8="相模原市",I8="千葉市",I8="さいたま市",I8="名古屋市",I8="京都市",I8="大阪市",I8="堺市",I8="神戸市",I8="広島市",I8="福岡市"),IF(O8=1,MIN(M8,VLOOKUP($B$5,'(参考)宿泊料等'!$B:$I,3,FALSE)),""),IF(O8=1,MIN(M8,VLOOKUP($B$5,'(参考)宿泊料等'!$B:$I,4,FALSE)),""))</f>
        <v/>
      </c>
      <c r="Q8" s="63">
        <f t="shared" ref="Q8:Q19" si="2">N8</f>
        <v>0</v>
      </c>
    </row>
    <row r="9" spans="1:35" ht="30" customHeight="1">
      <c r="A9" s="87"/>
      <c r="B9" s="93"/>
      <c r="C9" s="32" t="s">
        <v>70</v>
      </c>
      <c r="D9" s="94"/>
      <c r="E9" s="95"/>
      <c r="F9" s="90"/>
      <c r="G9" s="95"/>
      <c r="H9" s="95"/>
      <c r="I9" s="90"/>
      <c r="J9" s="96"/>
      <c r="K9" s="92"/>
      <c r="L9" s="57" t="str">
        <f t="shared" si="0"/>
        <v/>
      </c>
      <c r="M9" s="102"/>
      <c r="N9" s="103"/>
      <c r="O9" s="57" t="str">
        <f t="shared" si="1"/>
        <v/>
      </c>
      <c r="P9" s="62" t="str">
        <f>IF(OR(I9="東京都特別区",I9="横浜市",I9="川崎市",I9="相模原市",I9="千葉市",I9="さいたま市",I9="名古屋市",I9="京都市",I9="大阪市",I9="堺市",I9="神戸市",I9="広島市",I9="福岡市"),IF(O9=1,MIN(M9,VLOOKUP($B$5,'(参考)宿泊料等'!$B:$I,3,FALSE)),""),IF(O9=1,MIN(M9,VLOOKUP($B$5,'(参考)宿泊料等'!$B:$I,4,FALSE)),""))</f>
        <v/>
      </c>
      <c r="Q9" s="64">
        <f t="shared" si="2"/>
        <v>0</v>
      </c>
    </row>
    <row r="10" spans="1:35" ht="30" customHeight="1">
      <c r="A10" s="97"/>
      <c r="B10" s="93"/>
      <c r="C10" s="32" t="s">
        <v>70</v>
      </c>
      <c r="D10" s="94"/>
      <c r="E10" s="95"/>
      <c r="F10" s="95"/>
      <c r="G10" s="98"/>
      <c r="H10" s="90"/>
      <c r="I10" s="90"/>
      <c r="J10" s="99"/>
      <c r="K10" s="92"/>
      <c r="L10" s="57" t="str">
        <f t="shared" si="0"/>
        <v/>
      </c>
      <c r="M10" s="102"/>
      <c r="N10" s="103"/>
      <c r="O10" s="57" t="str">
        <f t="shared" si="1"/>
        <v/>
      </c>
      <c r="P10" s="62" t="str">
        <f>IF(OR(I10="東京都特別区",I10="横浜市",I10="川崎市",I10="相模原市",I10="千葉市",I10="さいたま市",I10="名古屋市",I10="京都市",I10="大阪市",I10="堺市",I10="神戸市",I10="広島市",I10="福岡市"),IF(O10=1,MIN(M10,VLOOKUP($B$5,'(参考)宿泊料等'!$B:$I,3,FALSE)),""),IF(O10=1,MIN(M10,VLOOKUP($B$5,'(参考)宿泊料等'!$B:$I,4,FALSE)),""))</f>
        <v/>
      </c>
      <c r="Q10" s="64">
        <f t="shared" si="2"/>
        <v>0</v>
      </c>
    </row>
    <row r="11" spans="1:35" ht="30" customHeight="1">
      <c r="A11" s="97"/>
      <c r="B11" s="93"/>
      <c r="C11" s="32" t="s">
        <v>56</v>
      </c>
      <c r="D11" s="94"/>
      <c r="E11" s="95"/>
      <c r="F11" s="95"/>
      <c r="G11" s="98"/>
      <c r="H11" s="98"/>
      <c r="I11" s="90"/>
      <c r="J11" s="96"/>
      <c r="K11" s="92"/>
      <c r="L11" s="57" t="str">
        <f t="shared" si="0"/>
        <v/>
      </c>
      <c r="M11" s="102"/>
      <c r="N11" s="103"/>
      <c r="O11" s="57" t="str">
        <f t="shared" si="1"/>
        <v/>
      </c>
      <c r="P11" s="62" t="str">
        <f>IF(OR(I11="東京都特別区",I11="横浜市",I11="川崎市",I11="相模原市",I11="千葉市",I11="さいたま市",I11="名古屋市",I11="京都市",I11="大阪市",I11="堺市",I11="神戸市",I11="広島市",I11="福岡市"),IF(O11=1,MIN(M11,VLOOKUP($B$5,'(参考)宿泊料等'!$B:$I,3,FALSE)),""),IF(O11=1,MIN(M11,VLOOKUP($B$5,'(参考)宿泊料等'!$B:$I,4,FALSE)),""))</f>
        <v/>
      </c>
      <c r="Q11" s="64">
        <f t="shared" si="2"/>
        <v>0</v>
      </c>
    </row>
    <row r="12" spans="1:35" ht="30" customHeight="1">
      <c r="A12" s="97"/>
      <c r="B12" s="93"/>
      <c r="C12" s="32" t="s">
        <v>56</v>
      </c>
      <c r="D12" s="94"/>
      <c r="E12" s="95"/>
      <c r="F12" s="95"/>
      <c r="G12" s="98"/>
      <c r="H12" s="98"/>
      <c r="I12" s="90"/>
      <c r="J12" s="96"/>
      <c r="K12" s="92"/>
      <c r="L12" s="57" t="str">
        <f t="shared" si="0"/>
        <v/>
      </c>
      <c r="M12" s="102"/>
      <c r="N12" s="103"/>
      <c r="O12" s="57" t="str">
        <f t="shared" si="1"/>
        <v/>
      </c>
      <c r="P12" s="62" t="str">
        <f>IF(OR(I12="東京都特別区",I12="横浜市",I12="川崎市",I12="相模原市",I12="千葉市",I12="さいたま市",I12="名古屋市",I12="京都市",I12="大阪市",I12="堺市",I12="神戸市",I12="広島市",I12="福岡市"),IF(O12=1,MIN(M12,VLOOKUP($B$5,'(参考)宿泊料等'!$B:$I,3,FALSE)),""),IF(O12=1,MIN(M12,VLOOKUP($B$5,'(参考)宿泊料等'!$B:$I,4,FALSE)),""))</f>
        <v/>
      </c>
      <c r="Q12" s="64">
        <f t="shared" si="2"/>
        <v>0</v>
      </c>
    </row>
    <row r="13" spans="1:35" ht="30" customHeight="1">
      <c r="A13" s="97"/>
      <c r="B13" s="93"/>
      <c r="C13" s="32" t="s">
        <v>56</v>
      </c>
      <c r="D13" s="94"/>
      <c r="E13" s="95"/>
      <c r="F13" s="95"/>
      <c r="G13" s="98"/>
      <c r="H13" s="98"/>
      <c r="I13" s="90"/>
      <c r="J13" s="96"/>
      <c r="K13" s="92"/>
      <c r="L13" s="57" t="str">
        <f t="shared" si="0"/>
        <v/>
      </c>
      <c r="M13" s="102"/>
      <c r="N13" s="103"/>
      <c r="O13" s="57" t="str">
        <f t="shared" si="1"/>
        <v/>
      </c>
      <c r="P13" s="62" t="str">
        <f>IF(OR(I13="東京都特別区",I13="横浜市",I13="川崎市",I13="相模原市",I13="千葉市",I13="さいたま市",I13="名古屋市",I13="京都市",I13="大阪市",I13="堺市",I13="神戸市",I13="広島市",I13="福岡市"),IF(O13=1,MIN(M13,VLOOKUP($B$5,'(参考)宿泊料等'!$B:$I,3,FALSE)),""),IF(O13=1,MIN(M13,VLOOKUP($B$5,'(参考)宿泊料等'!$B:$I,4,FALSE)),""))</f>
        <v/>
      </c>
      <c r="Q13" s="64">
        <f t="shared" si="2"/>
        <v>0</v>
      </c>
    </row>
    <row r="14" spans="1:35" ht="30" customHeight="1">
      <c r="A14" s="87"/>
      <c r="B14" s="93"/>
      <c r="C14" s="32" t="s">
        <v>70</v>
      </c>
      <c r="D14" s="94"/>
      <c r="E14" s="95"/>
      <c r="F14" s="90"/>
      <c r="G14" s="95"/>
      <c r="H14" s="95"/>
      <c r="I14" s="90"/>
      <c r="J14" s="96"/>
      <c r="K14" s="92"/>
      <c r="L14" s="57" t="str">
        <f t="shared" ref="L14:L18" si="3">IF(I14="","",1)</f>
        <v/>
      </c>
      <c r="M14" s="102"/>
      <c r="N14" s="103"/>
      <c r="O14" s="57" t="str">
        <f t="shared" ref="O14:O18" si="4">L14</f>
        <v/>
      </c>
      <c r="P14" s="62" t="str">
        <f>IF(OR(I14="東京都特別区",I14="横浜市",I14="川崎市",I14="相模原市",I14="千葉市",I14="さいたま市",I14="名古屋市",I14="京都市",I14="大阪市",I14="堺市",I14="神戸市",I14="広島市",I14="福岡市"),IF(O14=1,MIN(M14,VLOOKUP($B$5,'(参考)宿泊料等'!$B:$I,3,FALSE)),""),IF(O14=1,MIN(M14,VLOOKUP($B$5,'(参考)宿泊料等'!$B:$I,4,FALSE)),""))</f>
        <v/>
      </c>
      <c r="Q14" s="64">
        <f t="shared" ref="Q14:Q18" si="5">N14</f>
        <v>0</v>
      </c>
    </row>
    <row r="15" spans="1:35" ht="30" customHeight="1">
      <c r="A15" s="97"/>
      <c r="B15" s="93"/>
      <c r="C15" s="32" t="s">
        <v>70</v>
      </c>
      <c r="D15" s="94"/>
      <c r="E15" s="95"/>
      <c r="F15" s="95"/>
      <c r="G15" s="98"/>
      <c r="H15" s="90"/>
      <c r="I15" s="90"/>
      <c r="J15" s="99"/>
      <c r="K15" s="92"/>
      <c r="L15" s="57" t="str">
        <f t="shared" si="3"/>
        <v/>
      </c>
      <c r="M15" s="102"/>
      <c r="N15" s="103"/>
      <c r="O15" s="57" t="str">
        <f t="shared" si="4"/>
        <v/>
      </c>
      <c r="P15" s="62" t="str">
        <f>IF(OR(I15="東京都特別区",I15="横浜市",I15="川崎市",I15="相模原市",I15="千葉市",I15="さいたま市",I15="名古屋市",I15="京都市",I15="大阪市",I15="堺市",I15="神戸市",I15="広島市",I15="福岡市"),IF(O15=1,MIN(M15,VLOOKUP($B$5,'(参考)宿泊料等'!$B:$I,3,FALSE)),""),IF(O15=1,MIN(M15,VLOOKUP($B$5,'(参考)宿泊料等'!$B:$I,4,FALSE)),""))</f>
        <v/>
      </c>
      <c r="Q15" s="64">
        <f t="shared" si="5"/>
        <v>0</v>
      </c>
    </row>
    <row r="16" spans="1:35" ht="30" customHeight="1">
      <c r="A16" s="97"/>
      <c r="B16" s="93"/>
      <c r="C16" s="32" t="s">
        <v>56</v>
      </c>
      <c r="D16" s="94"/>
      <c r="E16" s="95"/>
      <c r="F16" s="95"/>
      <c r="G16" s="98"/>
      <c r="H16" s="98"/>
      <c r="I16" s="90"/>
      <c r="J16" s="96"/>
      <c r="K16" s="92"/>
      <c r="L16" s="57" t="str">
        <f t="shared" si="3"/>
        <v/>
      </c>
      <c r="M16" s="102"/>
      <c r="N16" s="103"/>
      <c r="O16" s="57" t="str">
        <f t="shared" si="4"/>
        <v/>
      </c>
      <c r="P16" s="62" t="str">
        <f>IF(OR(I16="東京都特別区",I16="横浜市",I16="川崎市",I16="相模原市",I16="千葉市",I16="さいたま市",I16="名古屋市",I16="京都市",I16="大阪市",I16="堺市",I16="神戸市",I16="広島市",I16="福岡市"),IF(O16=1,MIN(M16,VLOOKUP($B$5,'(参考)宿泊料等'!$B:$I,3,FALSE)),""),IF(O16=1,MIN(M16,VLOOKUP($B$5,'(参考)宿泊料等'!$B:$I,4,FALSE)),""))</f>
        <v/>
      </c>
      <c r="Q16" s="64">
        <f t="shared" si="5"/>
        <v>0</v>
      </c>
    </row>
    <row r="17" spans="1:32" ht="30" customHeight="1">
      <c r="A17" s="97"/>
      <c r="B17" s="93"/>
      <c r="C17" s="32" t="s">
        <v>56</v>
      </c>
      <c r="D17" s="94"/>
      <c r="E17" s="95"/>
      <c r="F17" s="95"/>
      <c r="G17" s="98"/>
      <c r="H17" s="98"/>
      <c r="I17" s="90"/>
      <c r="J17" s="96"/>
      <c r="K17" s="92"/>
      <c r="L17" s="57" t="str">
        <f t="shared" si="3"/>
        <v/>
      </c>
      <c r="M17" s="102"/>
      <c r="N17" s="103"/>
      <c r="O17" s="57" t="str">
        <f t="shared" si="4"/>
        <v/>
      </c>
      <c r="P17" s="62" t="str">
        <f>IF(OR(I17="東京都特別区",I17="横浜市",I17="川崎市",I17="相模原市",I17="千葉市",I17="さいたま市",I17="名古屋市",I17="京都市",I17="大阪市",I17="堺市",I17="神戸市",I17="広島市",I17="福岡市"),IF(O17=1,MIN(M17,VLOOKUP($B$5,'(参考)宿泊料等'!$B:$I,3,FALSE)),""),IF(O17=1,MIN(M17,VLOOKUP($B$5,'(参考)宿泊料等'!$B:$I,4,FALSE)),""))</f>
        <v/>
      </c>
      <c r="Q17" s="64">
        <f t="shared" si="5"/>
        <v>0</v>
      </c>
    </row>
    <row r="18" spans="1:32" ht="30" customHeight="1">
      <c r="A18" s="97"/>
      <c r="B18" s="93"/>
      <c r="C18" s="32" t="s">
        <v>56</v>
      </c>
      <c r="D18" s="94"/>
      <c r="E18" s="95"/>
      <c r="F18" s="95"/>
      <c r="G18" s="98"/>
      <c r="H18" s="98"/>
      <c r="I18" s="90"/>
      <c r="J18" s="96"/>
      <c r="K18" s="92"/>
      <c r="L18" s="57" t="str">
        <f t="shared" si="3"/>
        <v/>
      </c>
      <c r="M18" s="102"/>
      <c r="N18" s="103"/>
      <c r="O18" s="57" t="str">
        <f t="shared" si="4"/>
        <v/>
      </c>
      <c r="P18" s="62" t="str">
        <f>IF(OR(I18="東京都特別区",I18="横浜市",I18="川崎市",I18="相模原市",I18="千葉市",I18="さいたま市",I18="名古屋市",I18="京都市",I18="大阪市",I18="堺市",I18="神戸市",I18="広島市",I18="福岡市"),IF(O18=1,MIN(M18,VLOOKUP($B$5,'(参考)宿泊料等'!$B:$I,3,FALSE)),""),IF(O18=1,MIN(M18,VLOOKUP($B$5,'(参考)宿泊料等'!$B:$I,4,FALSE)),""))</f>
        <v/>
      </c>
      <c r="Q18" s="64">
        <f t="shared" si="5"/>
        <v>0</v>
      </c>
    </row>
    <row r="19" spans="1:32" ht="30" customHeight="1" thickBot="1">
      <c r="A19" s="97"/>
      <c r="B19" s="93"/>
      <c r="C19" s="32" t="s">
        <v>56</v>
      </c>
      <c r="D19" s="94"/>
      <c r="E19" s="95"/>
      <c r="F19" s="95"/>
      <c r="G19" s="95"/>
      <c r="H19" s="95"/>
      <c r="I19" s="90"/>
      <c r="J19" s="96"/>
      <c r="K19" s="92"/>
      <c r="L19" s="58" t="str">
        <f t="shared" si="0"/>
        <v/>
      </c>
      <c r="M19" s="104"/>
      <c r="N19" s="105"/>
      <c r="O19" s="58" t="str">
        <f t="shared" si="1"/>
        <v/>
      </c>
      <c r="P19" s="62" t="str">
        <f>IF(OR(I19="東京都特別区",I19="横浜市",I19="川崎市",I19="相模原市",I19="千葉市",I19="さいたま市",I19="名古屋市",I19="京都市",I19="大阪市",I19="堺市",I19="神戸市",I19="広島市",I19="福岡市"),IF(O19=1,MIN(M19,VLOOKUP($B$5,'(参考)宿泊料等'!$B:$I,3,FALSE)),""),IF(O19=1,MIN(M19,VLOOKUP($B$5,'(参考)宿泊料等'!$B:$I,4,FALSE)),""))</f>
        <v/>
      </c>
      <c r="Q19" s="65">
        <f t="shared" si="2"/>
        <v>0</v>
      </c>
    </row>
    <row r="20" spans="1:32" ht="30" customHeight="1" thickBot="1">
      <c r="A20" s="160" t="s">
        <v>81</v>
      </c>
      <c r="B20" s="161"/>
      <c r="C20" s="161"/>
      <c r="D20" s="161"/>
      <c r="E20" s="161"/>
      <c r="F20" s="161"/>
      <c r="G20" s="161"/>
      <c r="H20" s="162"/>
      <c r="I20" s="68"/>
      <c r="J20" s="66">
        <f>TRUNC(SUM(J8:J19),-0.1)</f>
        <v>0</v>
      </c>
      <c r="K20" s="69"/>
      <c r="L20" s="59">
        <f t="shared" ref="L20:Q20" si="6">SUM(L8:L19)</f>
        <v>0</v>
      </c>
      <c r="M20" s="60">
        <f t="shared" si="6"/>
        <v>0</v>
      </c>
      <c r="N20" s="61">
        <f t="shared" si="6"/>
        <v>0</v>
      </c>
      <c r="O20" s="59">
        <f t="shared" si="6"/>
        <v>0</v>
      </c>
      <c r="P20" s="60">
        <f t="shared" si="6"/>
        <v>0</v>
      </c>
      <c r="Q20" s="61">
        <f t="shared" si="6"/>
        <v>0</v>
      </c>
    </row>
    <row r="21" spans="1:32" ht="16.5" thickBot="1">
      <c r="A21" s="163" t="s">
        <v>82</v>
      </c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33"/>
      <c r="M21" s="33"/>
      <c r="N21" s="33"/>
      <c r="O21" s="33"/>
      <c r="P21" s="33"/>
      <c r="Q21" s="33"/>
    </row>
    <row r="22" spans="1:32" ht="30" customHeight="1" thickBot="1">
      <c r="A22" s="6"/>
      <c r="B22" s="6"/>
      <c r="C22" s="7"/>
      <c r="D22" s="6"/>
      <c r="E22" s="6"/>
      <c r="F22" s="6"/>
      <c r="G22" s="6"/>
      <c r="J22" s="164" t="s">
        <v>83</v>
      </c>
      <c r="K22" s="165"/>
      <c r="L22" s="141">
        <f>SUM(M4,M20,N20)</f>
        <v>0</v>
      </c>
      <c r="M22" s="141"/>
      <c r="N22" s="140" t="s">
        <v>84</v>
      </c>
      <c r="O22" s="140"/>
      <c r="P22" s="141">
        <f>SUM(P4,P20,Q20)</f>
        <v>0</v>
      </c>
      <c r="Q22" s="142"/>
    </row>
    <row r="23" spans="1:32" ht="30" customHeight="1" thickBot="1">
      <c r="A23" s="6"/>
      <c r="B23" s="6"/>
      <c r="C23" s="7"/>
      <c r="D23" s="6"/>
      <c r="E23" s="6"/>
      <c r="F23" s="6"/>
      <c r="G23" s="6"/>
      <c r="H23" s="6"/>
      <c r="I23" s="6"/>
      <c r="J23" s="7"/>
      <c r="M23" s="34"/>
      <c r="N23" s="139" t="s">
        <v>85</v>
      </c>
      <c r="O23" s="140"/>
      <c r="P23" s="141">
        <f>IF(L22-P22&lt;0,"-",L22-P22)</f>
        <v>0</v>
      </c>
      <c r="Q23" s="142"/>
    </row>
    <row r="24" spans="1:32" ht="16.5" thickBot="1">
      <c r="A24" s="6"/>
      <c r="B24" s="6"/>
      <c r="C24" s="7"/>
      <c r="D24" s="6"/>
      <c r="E24" s="6"/>
      <c r="F24" s="6"/>
      <c r="G24" s="6"/>
      <c r="H24" s="6"/>
      <c r="I24" s="6"/>
      <c r="J24" s="7"/>
      <c r="K24" s="7"/>
      <c r="L24" s="34"/>
      <c r="M24" s="34"/>
      <c r="N24" s="34"/>
      <c r="O24" s="5"/>
      <c r="P24" s="5"/>
      <c r="Q24" s="35"/>
    </row>
    <row r="25" spans="1:32" ht="30" customHeight="1">
      <c r="A25" s="143" t="s">
        <v>86</v>
      </c>
      <c r="B25" s="144"/>
      <c r="C25" s="144"/>
      <c r="D25" s="144"/>
      <c r="E25" s="144"/>
      <c r="F25" s="144"/>
      <c r="G25" s="144"/>
      <c r="H25" s="144"/>
      <c r="I25" s="144"/>
      <c r="J25" s="144"/>
      <c r="K25" s="145"/>
      <c r="L25" s="144" t="s">
        <v>87</v>
      </c>
      <c r="M25" s="144"/>
      <c r="N25" s="144"/>
      <c r="O25" s="144"/>
      <c r="P25" s="144"/>
      <c r="Q25" s="145"/>
      <c r="AF25"/>
    </row>
    <row r="26" spans="1:32" ht="30" customHeight="1">
      <c r="A26" s="177"/>
      <c r="B26" s="178"/>
      <c r="C26" s="178"/>
      <c r="D26" s="178"/>
      <c r="E26" s="178"/>
      <c r="F26" s="178"/>
      <c r="G26" s="178"/>
      <c r="H26" s="178"/>
      <c r="I26" s="178"/>
      <c r="J26" s="178"/>
      <c r="K26" s="179"/>
      <c r="L26" s="178"/>
      <c r="M26" s="178"/>
      <c r="N26" s="178"/>
      <c r="O26" s="178"/>
      <c r="P26" s="178"/>
      <c r="Q26" s="179"/>
    </row>
    <row r="27" spans="1:32" ht="30" customHeight="1">
      <c r="A27" s="177"/>
      <c r="B27" s="178"/>
      <c r="C27" s="178"/>
      <c r="D27" s="178"/>
      <c r="E27" s="178"/>
      <c r="F27" s="178"/>
      <c r="G27" s="178"/>
      <c r="H27" s="178"/>
      <c r="I27" s="178"/>
      <c r="J27" s="178"/>
      <c r="K27" s="179"/>
      <c r="L27" s="178"/>
      <c r="M27" s="178"/>
      <c r="N27" s="178"/>
      <c r="O27" s="178"/>
      <c r="P27" s="178"/>
      <c r="Q27" s="179"/>
    </row>
    <row r="28" spans="1:32" ht="30" customHeight="1">
      <c r="A28" s="177"/>
      <c r="B28" s="178"/>
      <c r="C28" s="178"/>
      <c r="D28" s="178"/>
      <c r="E28" s="178"/>
      <c r="F28" s="178"/>
      <c r="G28" s="178"/>
      <c r="H28" s="178"/>
      <c r="I28" s="178"/>
      <c r="J28" s="178"/>
      <c r="K28" s="179"/>
      <c r="L28" s="178"/>
      <c r="M28" s="178"/>
      <c r="N28" s="178"/>
      <c r="O28" s="178"/>
      <c r="P28" s="178"/>
      <c r="Q28" s="179"/>
    </row>
    <row r="29" spans="1:32" ht="30" customHeight="1">
      <c r="A29" s="177"/>
      <c r="B29" s="178"/>
      <c r="C29" s="178"/>
      <c r="D29" s="178"/>
      <c r="E29" s="178"/>
      <c r="F29" s="178"/>
      <c r="G29" s="178"/>
      <c r="H29" s="178"/>
      <c r="I29" s="178"/>
      <c r="J29" s="178"/>
      <c r="K29" s="179"/>
      <c r="L29" s="178"/>
      <c r="M29" s="178"/>
      <c r="N29" s="178"/>
      <c r="O29" s="178"/>
      <c r="P29" s="178"/>
      <c r="Q29" s="179"/>
    </row>
    <row r="30" spans="1:32" ht="30" customHeight="1">
      <c r="A30" s="177"/>
      <c r="B30" s="178"/>
      <c r="C30" s="178"/>
      <c r="D30" s="178"/>
      <c r="E30" s="178"/>
      <c r="F30" s="178"/>
      <c r="G30" s="178"/>
      <c r="H30" s="178"/>
      <c r="I30" s="178"/>
      <c r="J30" s="178"/>
      <c r="K30" s="179"/>
      <c r="L30" s="178"/>
      <c r="M30" s="178"/>
      <c r="N30" s="178"/>
      <c r="O30" s="178"/>
      <c r="P30" s="178"/>
      <c r="Q30" s="179"/>
    </row>
    <row r="31" spans="1:32" ht="30" customHeight="1">
      <c r="A31" s="177"/>
      <c r="B31" s="178"/>
      <c r="C31" s="178"/>
      <c r="D31" s="178"/>
      <c r="E31" s="178"/>
      <c r="F31" s="178"/>
      <c r="G31" s="178"/>
      <c r="H31" s="178"/>
      <c r="I31" s="178"/>
      <c r="J31" s="178"/>
      <c r="K31" s="179"/>
      <c r="L31" s="178"/>
      <c r="M31" s="178"/>
      <c r="N31" s="178"/>
      <c r="O31" s="178"/>
      <c r="P31" s="178"/>
      <c r="Q31" s="179"/>
    </row>
    <row r="32" spans="1:32" ht="30" customHeight="1">
      <c r="A32" s="177"/>
      <c r="B32" s="178"/>
      <c r="C32" s="178"/>
      <c r="D32" s="178"/>
      <c r="E32" s="178"/>
      <c r="F32" s="178"/>
      <c r="G32" s="178"/>
      <c r="H32" s="178"/>
      <c r="I32" s="178"/>
      <c r="J32" s="178"/>
      <c r="K32" s="179"/>
      <c r="L32" s="178"/>
      <c r="M32" s="178"/>
      <c r="N32" s="178"/>
      <c r="O32" s="178"/>
      <c r="P32" s="178"/>
      <c r="Q32" s="179"/>
    </row>
    <row r="33" spans="1:17" ht="30" customHeight="1">
      <c r="A33" s="177"/>
      <c r="B33" s="178"/>
      <c r="C33" s="178"/>
      <c r="D33" s="178"/>
      <c r="E33" s="178"/>
      <c r="F33" s="178"/>
      <c r="G33" s="178"/>
      <c r="H33" s="178"/>
      <c r="I33" s="178"/>
      <c r="J33" s="178"/>
      <c r="K33" s="179"/>
      <c r="L33" s="178"/>
      <c r="M33" s="178"/>
      <c r="N33" s="178"/>
      <c r="O33" s="178"/>
      <c r="P33" s="178"/>
      <c r="Q33" s="179"/>
    </row>
    <row r="34" spans="1:17" ht="30" customHeight="1">
      <c r="A34" s="177"/>
      <c r="B34" s="178"/>
      <c r="C34" s="178"/>
      <c r="D34" s="178"/>
      <c r="E34" s="178"/>
      <c r="F34" s="178"/>
      <c r="G34" s="178"/>
      <c r="H34" s="178"/>
      <c r="I34" s="178"/>
      <c r="J34" s="178"/>
      <c r="K34" s="179"/>
      <c r="L34" s="178"/>
      <c r="M34" s="178"/>
      <c r="N34" s="178"/>
      <c r="O34" s="178"/>
      <c r="P34" s="178"/>
      <c r="Q34" s="179"/>
    </row>
    <row r="35" spans="1:17" ht="30" customHeight="1">
      <c r="A35" s="177"/>
      <c r="B35" s="178"/>
      <c r="C35" s="178"/>
      <c r="D35" s="178"/>
      <c r="E35" s="178"/>
      <c r="F35" s="178"/>
      <c r="G35" s="178"/>
      <c r="H35" s="178"/>
      <c r="I35" s="178"/>
      <c r="J35" s="178"/>
      <c r="K35" s="179"/>
      <c r="L35" s="178"/>
      <c r="M35" s="178"/>
      <c r="N35" s="178"/>
      <c r="O35" s="178"/>
      <c r="P35" s="178"/>
      <c r="Q35" s="179"/>
    </row>
    <row r="36" spans="1:17" ht="30" customHeight="1">
      <c r="A36" s="177"/>
      <c r="B36" s="178"/>
      <c r="C36" s="178"/>
      <c r="D36" s="178"/>
      <c r="E36" s="178"/>
      <c r="F36" s="178"/>
      <c r="G36" s="178"/>
      <c r="H36" s="178"/>
      <c r="I36" s="178"/>
      <c r="J36" s="178"/>
      <c r="K36" s="179"/>
      <c r="L36" s="178"/>
      <c r="M36" s="178"/>
      <c r="N36" s="178"/>
      <c r="O36" s="178"/>
      <c r="P36" s="178"/>
      <c r="Q36" s="179"/>
    </row>
    <row r="37" spans="1:17" ht="30" customHeight="1">
      <c r="A37" s="177"/>
      <c r="B37" s="178"/>
      <c r="C37" s="178"/>
      <c r="D37" s="178"/>
      <c r="E37" s="178"/>
      <c r="F37" s="178"/>
      <c r="G37" s="178"/>
      <c r="H37" s="178"/>
      <c r="I37" s="178"/>
      <c r="J37" s="178"/>
      <c r="K37" s="179"/>
      <c r="L37" s="178"/>
      <c r="M37" s="178"/>
      <c r="N37" s="178"/>
      <c r="O37" s="178"/>
      <c r="P37" s="178"/>
      <c r="Q37" s="179"/>
    </row>
    <row r="38" spans="1:17" ht="30" customHeight="1">
      <c r="A38" s="177"/>
      <c r="B38" s="178"/>
      <c r="C38" s="178"/>
      <c r="D38" s="178"/>
      <c r="E38" s="178"/>
      <c r="F38" s="178"/>
      <c r="G38" s="178"/>
      <c r="H38" s="178"/>
      <c r="I38" s="178"/>
      <c r="J38" s="178"/>
      <c r="K38" s="179"/>
      <c r="L38" s="178"/>
      <c r="M38" s="178"/>
      <c r="N38" s="178"/>
      <c r="O38" s="178"/>
      <c r="P38" s="178"/>
      <c r="Q38" s="179"/>
    </row>
    <row r="39" spans="1:17" ht="30" customHeight="1">
      <c r="A39" s="177"/>
      <c r="B39" s="178"/>
      <c r="C39" s="178"/>
      <c r="D39" s="178"/>
      <c r="E39" s="178"/>
      <c r="F39" s="178"/>
      <c r="G39" s="178"/>
      <c r="H39" s="178"/>
      <c r="I39" s="178"/>
      <c r="J39" s="178"/>
      <c r="K39" s="179"/>
      <c r="L39" s="178"/>
      <c r="M39" s="178"/>
      <c r="N39" s="178"/>
      <c r="O39" s="178"/>
      <c r="P39" s="178"/>
      <c r="Q39" s="179"/>
    </row>
    <row r="40" spans="1:17" ht="30" customHeight="1">
      <c r="A40" s="177"/>
      <c r="B40" s="178"/>
      <c r="C40" s="178"/>
      <c r="D40" s="178"/>
      <c r="E40" s="178"/>
      <c r="F40" s="178"/>
      <c r="G40" s="178"/>
      <c r="H40" s="178"/>
      <c r="I40" s="178"/>
      <c r="J40" s="178"/>
      <c r="K40" s="179"/>
      <c r="L40" s="178"/>
      <c r="M40" s="178"/>
      <c r="N40" s="178"/>
      <c r="O40" s="178"/>
      <c r="P40" s="178"/>
      <c r="Q40" s="179"/>
    </row>
    <row r="41" spans="1:17" ht="30" customHeight="1">
      <c r="A41" s="177"/>
      <c r="B41" s="178"/>
      <c r="C41" s="178"/>
      <c r="D41" s="178"/>
      <c r="E41" s="178"/>
      <c r="F41" s="178"/>
      <c r="G41" s="178"/>
      <c r="H41" s="178"/>
      <c r="I41" s="178"/>
      <c r="J41" s="178"/>
      <c r="K41" s="179"/>
      <c r="L41" s="178"/>
      <c r="M41" s="178"/>
      <c r="N41" s="178"/>
      <c r="O41" s="178"/>
      <c r="P41" s="178"/>
      <c r="Q41" s="179"/>
    </row>
    <row r="42" spans="1:17" ht="30" customHeight="1">
      <c r="A42" s="177"/>
      <c r="B42" s="178"/>
      <c r="C42" s="178"/>
      <c r="D42" s="178"/>
      <c r="E42" s="178"/>
      <c r="F42" s="178"/>
      <c r="G42" s="178"/>
      <c r="H42" s="178"/>
      <c r="I42" s="178"/>
      <c r="J42" s="178"/>
      <c r="K42" s="179"/>
      <c r="L42" s="178"/>
      <c r="M42" s="178"/>
      <c r="N42" s="178"/>
      <c r="O42" s="178"/>
      <c r="P42" s="178"/>
      <c r="Q42" s="179"/>
    </row>
    <row r="43" spans="1:17" ht="30" customHeight="1">
      <c r="A43" s="177"/>
      <c r="B43" s="178"/>
      <c r="C43" s="178"/>
      <c r="D43" s="178"/>
      <c r="E43" s="178"/>
      <c r="F43" s="178"/>
      <c r="G43" s="178"/>
      <c r="H43" s="178"/>
      <c r="I43" s="178"/>
      <c r="J43" s="178"/>
      <c r="K43" s="179"/>
      <c r="L43" s="178"/>
      <c r="M43" s="178"/>
      <c r="N43" s="178"/>
      <c r="O43" s="178"/>
      <c r="P43" s="178"/>
      <c r="Q43" s="179"/>
    </row>
    <row r="44" spans="1:17" ht="30" customHeight="1">
      <c r="A44" s="177"/>
      <c r="B44" s="178"/>
      <c r="C44" s="178"/>
      <c r="D44" s="178"/>
      <c r="E44" s="178"/>
      <c r="F44" s="178"/>
      <c r="G44" s="178"/>
      <c r="H44" s="178"/>
      <c r="I44" s="178"/>
      <c r="J44" s="178"/>
      <c r="K44" s="179"/>
      <c r="L44" s="178"/>
      <c r="M44" s="178"/>
      <c r="N44" s="178"/>
      <c r="O44" s="178"/>
      <c r="P44" s="178"/>
      <c r="Q44" s="179"/>
    </row>
    <row r="45" spans="1:17" ht="30" customHeight="1">
      <c r="A45" s="177"/>
      <c r="B45" s="178"/>
      <c r="C45" s="178"/>
      <c r="D45" s="178"/>
      <c r="E45" s="178"/>
      <c r="F45" s="178"/>
      <c r="G45" s="178"/>
      <c r="H45" s="178"/>
      <c r="I45" s="178"/>
      <c r="J45" s="178"/>
      <c r="K45" s="179"/>
      <c r="L45" s="178"/>
      <c r="M45" s="178"/>
      <c r="N45" s="178"/>
      <c r="O45" s="178"/>
      <c r="P45" s="178"/>
      <c r="Q45" s="179"/>
    </row>
    <row r="46" spans="1:17" ht="30" customHeight="1">
      <c r="A46" s="177"/>
      <c r="B46" s="178"/>
      <c r="C46" s="178"/>
      <c r="D46" s="178"/>
      <c r="E46" s="178"/>
      <c r="F46" s="178"/>
      <c r="G46" s="178"/>
      <c r="H46" s="178"/>
      <c r="I46" s="178"/>
      <c r="J46" s="178"/>
      <c r="K46" s="179"/>
      <c r="L46" s="178"/>
      <c r="M46" s="178"/>
      <c r="N46" s="178"/>
      <c r="O46" s="178"/>
      <c r="P46" s="178"/>
      <c r="Q46" s="179"/>
    </row>
    <row r="47" spans="1:17" ht="30" customHeight="1">
      <c r="A47" s="177"/>
      <c r="B47" s="178"/>
      <c r="C47" s="178"/>
      <c r="D47" s="178"/>
      <c r="E47" s="178"/>
      <c r="F47" s="178"/>
      <c r="G47" s="178"/>
      <c r="H47" s="178"/>
      <c r="I47" s="178"/>
      <c r="J47" s="178"/>
      <c r="K47" s="179"/>
      <c r="L47" s="178"/>
      <c r="M47" s="178"/>
      <c r="N47" s="178"/>
      <c r="O47" s="178"/>
      <c r="P47" s="178"/>
      <c r="Q47" s="179"/>
    </row>
    <row r="48" spans="1:17" ht="30" customHeight="1">
      <c r="A48" s="177"/>
      <c r="B48" s="178"/>
      <c r="C48" s="178"/>
      <c r="D48" s="178"/>
      <c r="E48" s="178"/>
      <c r="F48" s="178"/>
      <c r="G48" s="178"/>
      <c r="H48" s="178"/>
      <c r="I48" s="178"/>
      <c r="J48" s="178"/>
      <c r="K48" s="179"/>
      <c r="L48" s="178"/>
      <c r="M48" s="178"/>
      <c r="N48" s="178"/>
      <c r="O48" s="178"/>
      <c r="P48" s="178"/>
      <c r="Q48" s="179"/>
    </row>
    <row r="49" spans="1:11" ht="15.75">
      <c r="A49" s="138" t="s">
        <v>88</v>
      </c>
      <c r="B49" s="138"/>
      <c r="C49" s="138"/>
      <c r="D49" s="138"/>
      <c r="E49" s="138"/>
      <c r="F49" s="138"/>
      <c r="G49" s="138"/>
      <c r="H49" s="138"/>
      <c r="I49" s="138"/>
      <c r="J49" s="138"/>
      <c r="K49" s="138"/>
    </row>
  </sheetData>
  <sheetProtection sheet="1"/>
  <protectedRanges>
    <protectedRange sqref="A8:B19 D8:K19 M8:N19 A26:K48 L26:Q48" name="範囲1"/>
  </protectedRanges>
  <mergeCells count="23">
    <mergeCell ref="A2:Q2"/>
    <mergeCell ref="L3:N3"/>
    <mergeCell ref="O3:Q3"/>
    <mergeCell ref="A1:AI1"/>
    <mergeCell ref="P22:Q22"/>
    <mergeCell ref="B4:D4"/>
    <mergeCell ref="M4:N4"/>
    <mergeCell ref="P4:Q4"/>
    <mergeCell ref="B5:D5"/>
    <mergeCell ref="L5:M5"/>
    <mergeCell ref="O5:P5"/>
    <mergeCell ref="A20:H20"/>
    <mergeCell ref="A21:K21"/>
    <mergeCell ref="J22:K22"/>
    <mergeCell ref="L22:M22"/>
    <mergeCell ref="N22:O22"/>
    <mergeCell ref="A26:K48"/>
    <mergeCell ref="L26:Q48"/>
    <mergeCell ref="A49:K49"/>
    <mergeCell ref="N23:O23"/>
    <mergeCell ref="P23:Q23"/>
    <mergeCell ref="A25:K25"/>
    <mergeCell ref="L25:Q25"/>
  </mergeCells>
  <phoneticPr fontId="4"/>
  <conditionalFormatting sqref="A8:B19 D8:K19 M8:N19">
    <cfRule type="containsBlanks" dxfId="0" priority="1">
      <formula>LEN(TRIM(A8))=0</formula>
    </cfRule>
  </conditionalFormatting>
  <dataValidations count="1">
    <dataValidation type="list" allowBlank="1" showInputMessage="1" showErrorMessage="1" sqref="K8:K19" xr:uid="{00000000-0002-0000-0500-000000000000}">
      <formula1>"有,無"</formula1>
    </dataValidation>
  </dataValidations>
  <printOptions horizontalCentered="1"/>
  <pageMargins left="0.74803149606299213" right="0.47244094488188981" top="0.6692913385826772" bottom="0.35433070866141736" header="0.39370078740157483" footer="0.27559055118110237"/>
  <pageSetup paperSize="9" scale="52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1000000}">
          <x14:formula1>
            <xm:f>'(参考)宿泊料等'!$I$2:$I$15</xm:f>
          </x14:formula1>
          <xm:sqref>I8:I19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5EEC0-A2F3-4ECB-B721-1F1970CE5796}">
  <sheetPr>
    <tabColor rgb="FFFFFF00"/>
  </sheetPr>
  <dimension ref="A1:AI42"/>
  <sheetViews>
    <sheetView view="pageBreakPreview" zoomScaleNormal="100" zoomScaleSheetLayoutView="100" workbookViewId="0">
      <selection sqref="A1:AI1"/>
    </sheetView>
  </sheetViews>
  <sheetFormatPr defaultColWidth="2.375" defaultRowHeight="18.75"/>
  <cols>
    <col min="1" max="16384" width="2.375" style="106"/>
  </cols>
  <sheetData>
    <row r="1" spans="1:35" ht="15" customHeight="1">
      <c r="A1" s="183" t="s">
        <v>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83"/>
      <c r="AI1" s="183"/>
    </row>
    <row r="2" spans="1:35" ht="15" customHeight="1">
      <c r="A2" s="184" t="s">
        <v>95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</row>
    <row r="6" spans="1:35" ht="16.5" customHeight="1">
      <c r="A6" s="185" t="s">
        <v>96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</row>
    <row r="7" spans="1:35" ht="16.5" customHeight="1">
      <c r="A7" s="185"/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</row>
    <row r="8" spans="1:35" ht="16.5" customHeight="1">
      <c r="A8" s="185"/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</row>
    <row r="10" spans="1:35" ht="15" customHeight="1">
      <c r="T10" s="186" t="s">
        <v>97</v>
      </c>
      <c r="U10" s="186"/>
      <c r="V10" s="186"/>
    </row>
    <row r="11" spans="1:35" ht="15" customHeight="1">
      <c r="R11" s="107"/>
      <c r="S11" s="107"/>
      <c r="T11" s="107"/>
      <c r="U11" s="182" t="str">
        <f>IF(報告書!U5="","",報告書!U5)</f>
        <v/>
      </c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</row>
    <row r="12" spans="1:35" ht="15" customHeight="1">
      <c r="R12" s="107"/>
      <c r="S12" s="107"/>
      <c r="T12" s="107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</row>
    <row r="13" spans="1:35" ht="15" customHeight="1">
      <c r="R13" s="107"/>
      <c r="S13" s="107"/>
      <c r="T13" s="107"/>
      <c r="U13" s="182" t="str">
        <f>IF(報告書!U7="","",報告書!U7)</f>
        <v/>
      </c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82"/>
      <c r="AG13" s="182"/>
      <c r="AH13" s="182"/>
    </row>
    <row r="17" spans="2:34" ht="15" customHeight="1">
      <c r="B17" s="187" t="s">
        <v>98</v>
      </c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  <c r="W17" s="187"/>
      <c r="X17" s="187"/>
      <c r="Y17" s="187"/>
      <c r="Z17" s="187"/>
      <c r="AA17" s="187"/>
      <c r="AB17" s="187"/>
      <c r="AC17" s="187"/>
      <c r="AD17" s="187"/>
      <c r="AE17" s="187"/>
      <c r="AF17" s="187"/>
      <c r="AG17" s="187"/>
      <c r="AH17" s="187"/>
    </row>
    <row r="18" spans="2:34" ht="15" customHeight="1">
      <c r="B18" s="187"/>
      <c r="C18" s="187"/>
      <c r="D18" s="187"/>
      <c r="E18" s="187"/>
      <c r="F18" s="187"/>
      <c r="G18" s="187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  <c r="AA18" s="187"/>
      <c r="AB18" s="187"/>
      <c r="AC18" s="187"/>
      <c r="AD18" s="187"/>
      <c r="AE18" s="187"/>
      <c r="AF18" s="187"/>
      <c r="AG18" s="187"/>
      <c r="AH18" s="187"/>
    </row>
    <row r="19" spans="2:34" ht="15" customHeight="1">
      <c r="B19" s="187"/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</row>
    <row r="20" spans="2:34" ht="15" customHeight="1">
      <c r="B20" s="187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87"/>
      <c r="AD20" s="187"/>
      <c r="AE20" s="187"/>
      <c r="AF20" s="187"/>
      <c r="AG20" s="187"/>
      <c r="AH20" s="187"/>
    </row>
    <row r="21" spans="2:34" ht="15" customHeight="1">
      <c r="B21" s="187"/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87"/>
      <c r="AB21" s="187"/>
      <c r="AC21" s="187"/>
      <c r="AD21" s="187"/>
      <c r="AE21" s="187"/>
      <c r="AF21" s="187"/>
      <c r="AG21" s="187"/>
      <c r="AH21" s="187"/>
    </row>
    <row r="22" spans="2:34" ht="15" customHeight="1">
      <c r="B22" s="187"/>
      <c r="C22" s="187"/>
      <c r="D22" s="187"/>
      <c r="E22" s="187"/>
      <c r="F22" s="187"/>
      <c r="G22" s="187"/>
      <c r="H22" s="187"/>
      <c r="I22" s="187"/>
      <c r="J22" s="187"/>
      <c r="K22" s="187"/>
      <c r="L22" s="187"/>
      <c r="M22" s="187"/>
      <c r="N22" s="187"/>
      <c r="O22" s="187"/>
      <c r="P22" s="187"/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  <c r="AB22" s="187"/>
      <c r="AC22" s="187"/>
      <c r="AD22" s="187"/>
      <c r="AE22" s="187"/>
      <c r="AF22" s="187"/>
      <c r="AG22" s="187"/>
      <c r="AH22" s="187"/>
    </row>
    <row r="23" spans="2:34" ht="15" customHeight="1">
      <c r="B23" s="187"/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/>
      <c r="AH23" s="187"/>
    </row>
    <row r="39" spans="1:35" ht="30.75" customHeight="1">
      <c r="A39" s="188" t="s">
        <v>99</v>
      </c>
      <c r="B39" s="188"/>
      <c r="C39" s="188"/>
      <c r="D39" s="189" t="s">
        <v>100</v>
      </c>
      <c r="E39" s="189"/>
      <c r="F39" s="189"/>
      <c r="G39" s="189"/>
      <c r="H39" s="189"/>
      <c r="I39" s="189"/>
      <c r="J39" s="189"/>
      <c r="K39" s="189"/>
      <c r="L39" s="189"/>
      <c r="M39" s="189"/>
      <c r="N39" s="189"/>
      <c r="O39" s="189"/>
      <c r="P39" s="189"/>
      <c r="Q39" s="189"/>
      <c r="R39" s="189"/>
      <c r="S39" s="189"/>
      <c r="T39" s="189"/>
      <c r="U39" s="189"/>
      <c r="V39" s="189"/>
      <c r="W39" s="189"/>
      <c r="X39" s="189"/>
      <c r="Y39" s="189"/>
      <c r="Z39" s="189"/>
      <c r="AA39" s="189"/>
      <c r="AB39" s="189"/>
      <c r="AC39" s="189"/>
      <c r="AD39" s="189"/>
      <c r="AE39" s="189"/>
      <c r="AF39" s="189"/>
      <c r="AG39" s="189"/>
      <c r="AH39" s="189"/>
      <c r="AI39" s="189"/>
    </row>
    <row r="40" spans="1:35" ht="13.5" customHeight="1">
      <c r="A40" s="188" t="s">
        <v>101</v>
      </c>
      <c r="B40" s="188"/>
      <c r="C40" s="188"/>
      <c r="D40" s="189" t="s">
        <v>102</v>
      </c>
      <c r="E40" s="189"/>
      <c r="F40" s="189"/>
      <c r="G40" s="189"/>
      <c r="H40" s="189"/>
      <c r="I40" s="189"/>
      <c r="J40" s="189"/>
      <c r="K40" s="189"/>
      <c r="L40" s="189"/>
      <c r="M40" s="189"/>
      <c r="N40" s="189"/>
      <c r="O40" s="189"/>
      <c r="P40" s="189"/>
      <c r="Q40" s="189"/>
      <c r="R40" s="189"/>
      <c r="S40" s="189"/>
      <c r="T40" s="189"/>
      <c r="U40" s="189"/>
      <c r="V40" s="189"/>
      <c r="W40" s="189"/>
      <c r="X40" s="189"/>
      <c r="Y40" s="189"/>
      <c r="Z40" s="189"/>
      <c r="AA40" s="189"/>
      <c r="AB40" s="189"/>
      <c r="AC40" s="189"/>
      <c r="AD40" s="189"/>
      <c r="AE40" s="189"/>
      <c r="AF40" s="189"/>
      <c r="AG40" s="189"/>
      <c r="AH40" s="189"/>
      <c r="AI40" s="189"/>
    </row>
    <row r="41" spans="1:35" ht="15" customHeight="1">
      <c r="A41" s="108"/>
      <c r="B41" s="108"/>
      <c r="C41" s="108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  <c r="Q41" s="189"/>
      <c r="R41" s="189"/>
      <c r="S41" s="189"/>
      <c r="T41" s="189"/>
      <c r="U41" s="189"/>
      <c r="V41" s="189"/>
      <c r="W41" s="189"/>
      <c r="X41" s="189"/>
      <c r="Y41" s="189"/>
      <c r="Z41" s="189"/>
      <c r="AA41" s="189"/>
      <c r="AB41" s="189"/>
      <c r="AC41" s="189"/>
      <c r="AD41" s="189"/>
      <c r="AE41" s="189"/>
      <c r="AF41" s="189"/>
      <c r="AG41" s="189"/>
      <c r="AH41" s="189"/>
      <c r="AI41" s="189"/>
    </row>
    <row r="42" spans="1:35" ht="15" customHeight="1">
      <c r="A42" s="109"/>
    </row>
  </sheetData>
  <sheetProtection sheet="1" objects="1" scenarios="1"/>
  <protectedRanges>
    <protectedRange sqref="B17:AH23" name="範囲1"/>
  </protectedRanges>
  <mergeCells count="11">
    <mergeCell ref="B17:AH23"/>
    <mergeCell ref="A39:C39"/>
    <mergeCell ref="D39:AI39"/>
    <mergeCell ref="A40:C40"/>
    <mergeCell ref="D40:AI41"/>
    <mergeCell ref="U13:AH13"/>
    <mergeCell ref="A1:AI1"/>
    <mergeCell ref="A2:AI2"/>
    <mergeCell ref="A6:AI8"/>
    <mergeCell ref="T10:V10"/>
    <mergeCell ref="U11:AH12"/>
  </mergeCells>
  <phoneticPr fontId="4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  <pageSetUpPr fitToPage="1"/>
  </sheetPr>
  <dimension ref="A1:I25"/>
  <sheetViews>
    <sheetView view="pageBreakPreview" zoomScaleNormal="100" zoomScaleSheetLayoutView="100" workbookViewId="0">
      <selection activeCell="H21" sqref="H21"/>
    </sheetView>
  </sheetViews>
  <sheetFormatPr defaultColWidth="9" defaultRowHeight="18.75"/>
  <cols>
    <col min="1" max="1" width="9" style="2" bestFit="1" customWidth="1"/>
    <col min="2" max="2" width="25.375" style="2" bestFit="1" customWidth="1"/>
    <col min="3" max="3" width="5.25" style="53" bestFit="1" customWidth="1"/>
    <col min="4" max="5" width="7.125" style="2" bestFit="1" customWidth="1"/>
    <col min="6" max="8" width="6" style="2" bestFit="1" customWidth="1"/>
    <col min="9" max="9" width="13" style="2" bestFit="1" customWidth="1"/>
    <col min="10" max="16384" width="9" style="2"/>
  </cols>
  <sheetData>
    <row r="1" spans="1:9">
      <c r="A1" s="191" t="s">
        <v>103</v>
      </c>
      <c r="B1" s="191" t="s">
        <v>104</v>
      </c>
      <c r="C1" s="191" t="s">
        <v>105</v>
      </c>
      <c r="D1" s="193" t="s">
        <v>106</v>
      </c>
      <c r="E1" s="193"/>
      <c r="F1" s="193" t="s">
        <v>107</v>
      </c>
      <c r="G1" s="193"/>
      <c r="H1" s="193"/>
      <c r="I1" s="47" t="s">
        <v>108</v>
      </c>
    </row>
    <row r="2" spans="1:9">
      <c r="A2" s="191"/>
      <c r="B2" s="191"/>
      <c r="C2" s="191"/>
      <c r="D2" s="47" t="s">
        <v>108</v>
      </c>
      <c r="E2" s="47" t="s">
        <v>109</v>
      </c>
      <c r="F2" s="47" t="s">
        <v>81</v>
      </c>
      <c r="G2" s="47" t="s">
        <v>68</v>
      </c>
      <c r="H2" s="47" t="s">
        <v>110</v>
      </c>
      <c r="I2" s="47" t="s">
        <v>111</v>
      </c>
    </row>
    <row r="3" spans="1:9">
      <c r="A3" s="191" t="s">
        <v>112</v>
      </c>
      <c r="B3" s="48" t="s">
        <v>113</v>
      </c>
      <c r="C3" s="47" t="s">
        <v>114</v>
      </c>
      <c r="D3" s="49">
        <v>14800</v>
      </c>
      <c r="E3" s="49">
        <v>13300</v>
      </c>
      <c r="F3" s="49">
        <f>G3+H3</f>
        <v>3000</v>
      </c>
      <c r="G3" s="49">
        <v>2000</v>
      </c>
      <c r="H3" s="49">
        <v>1000</v>
      </c>
      <c r="I3" s="47" t="s">
        <v>115</v>
      </c>
    </row>
    <row r="4" spans="1:9">
      <c r="A4" s="191"/>
      <c r="B4" s="48" t="s">
        <v>116</v>
      </c>
      <c r="C4" s="47" t="s">
        <v>114</v>
      </c>
      <c r="D4" s="49">
        <v>14800</v>
      </c>
      <c r="E4" s="49">
        <v>13300</v>
      </c>
      <c r="F4" s="49">
        <f t="shared" ref="F4:F25" si="0">G4+H4</f>
        <v>3000</v>
      </c>
      <c r="G4" s="49">
        <v>2000</v>
      </c>
      <c r="H4" s="49">
        <v>1000</v>
      </c>
      <c r="I4" s="47" t="s">
        <v>117</v>
      </c>
    </row>
    <row r="5" spans="1:9">
      <c r="A5" s="191"/>
      <c r="B5" s="48" t="s">
        <v>118</v>
      </c>
      <c r="C5" s="47" t="s">
        <v>114</v>
      </c>
      <c r="D5" s="49">
        <v>14800</v>
      </c>
      <c r="E5" s="49">
        <v>13300</v>
      </c>
      <c r="F5" s="49">
        <f t="shared" si="0"/>
        <v>3000</v>
      </c>
      <c r="G5" s="49">
        <v>2000</v>
      </c>
      <c r="H5" s="49">
        <v>1000</v>
      </c>
      <c r="I5" s="47" t="s">
        <v>119</v>
      </c>
    </row>
    <row r="6" spans="1:9">
      <c r="A6" s="191"/>
      <c r="B6" s="48" t="s">
        <v>120</v>
      </c>
      <c r="C6" s="47" t="s">
        <v>114</v>
      </c>
      <c r="D6" s="49">
        <v>14800</v>
      </c>
      <c r="E6" s="49">
        <v>13300</v>
      </c>
      <c r="F6" s="49">
        <f t="shared" si="0"/>
        <v>3000</v>
      </c>
      <c r="G6" s="49">
        <v>2000</v>
      </c>
      <c r="H6" s="49">
        <v>1000</v>
      </c>
      <c r="I6" s="47" t="s">
        <v>121</v>
      </c>
    </row>
    <row r="7" spans="1:9">
      <c r="A7" s="191"/>
      <c r="B7" s="48" t="s">
        <v>122</v>
      </c>
      <c r="C7" s="47" t="s">
        <v>114</v>
      </c>
      <c r="D7" s="49">
        <v>14800</v>
      </c>
      <c r="E7" s="49">
        <v>13300</v>
      </c>
      <c r="F7" s="49">
        <f t="shared" si="0"/>
        <v>3000</v>
      </c>
      <c r="G7" s="49">
        <v>2000</v>
      </c>
      <c r="H7" s="49">
        <v>1000</v>
      </c>
      <c r="I7" s="47" t="s">
        <v>123</v>
      </c>
    </row>
    <row r="8" spans="1:9">
      <c r="A8" s="191"/>
      <c r="B8" s="48" t="s">
        <v>124</v>
      </c>
      <c r="C8" s="47" t="s">
        <v>114</v>
      </c>
      <c r="D8" s="49">
        <v>14800</v>
      </c>
      <c r="E8" s="49">
        <v>13300</v>
      </c>
      <c r="F8" s="49">
        <f t="shared" si="0"/>
        <v>3000</v>
      </c>
      <c r="G8" s="49">
        <v>2000</v>
      </c>
      <c r="H8" s="49">
        <v>1000</v>
      </c>
      <c r="I8" s="47" t="s">
        <v>125</v>
      </c>
    </row>
    <row r="9" spans="1:9">
      <c r="A9" s="190" t="s">
        <v>126</v>
      </c>
      <c r="B9" s="50" t="s">
        <v>127</v>
      </c>
      <c r="C9" s="51" t="s">
        <v>128</v>
      </c>
      <c r="D9" s="52">
        <v>13100</v>
      </c>
      <c r="E9" s="52">
        <v>11800</v>
      </c>
      <c r="F9" s="49">
        <f t="shared" si="0"/>
        <v>2600</v>
      </c>
      <c r="G9" s="52">
        <v>1700</v>
      </c>
      <c r="H9" s="52">
        <v>900</v>
      </c>
      <c r="I9" s="47" t="s">
        <v>129</v>
      </c>
    </row>
    <row r="10" spans="1:9">
      <c r="A10" s="190"/>
      <c r="B10" s="50" t="s">
        <v>130</v>
      </c>
      <c r="C10" s="51" t="s">
        <v>128</v>
      </c>
      <c r="D10" s="52">
        <v>13100</v>
      </c>
      <c r="E10" s="52">
        <v>11800</v>
      </c>
      <c r="F10" s="49">
        <f t="shared" si="0"/>
        <v>2600</v>
      </c>
      <c r="G10" s="52">
        <v>1700</v>
      </c>
      <c r="H10" s="52">
        <v>900</v>
      </c>
      <c r="I10" s="47" t="s">
        <v>131</v>
      </c>
    </row>
    <row r="11" spans="1:9">
      <c r="A11" s="190"/>
      <c r="B11" s="50" t="s">
        <v>132</v>
      </c>
      <c r="C11" s="51" t="s">
        <v>128</v>
      </c>
      <c r="D11" s="52">
        <v>13100</v>
      </c>
      <c r="E11" s="52">
        <v>11800</v>
      </c>
      <c r="F11" s="49">
        <f t="shared" si="0"/>
        <v>2600</v>
      </c>
      <c r="G11" s="52">
        <v>1700</v>
      </c>
      <c r="H11" s="52">
        <v>900</v>
      </c>
      <c r="I11" s="47" t="s">
        <v>133</v>
      </c>
    </row>
    <row r="12" spans="1:9">
      <c r="A12" s="190"/>
      <c r="B12" s="50" t="s">
        <v>134</v>
      </c>
      <c r="C12" s="51" t="s">
        <v>128</v>
      </c>
      <c r="D12" s="52">
        <v>13100</v>
      </c>
      <c r="E12" s="52">
        <v>11800</v>
      </c>
      <c r="F12" s="49">
        <f t="shared" si="0"/>
        <v>2600</v>
      </c>
      <c r="G12" s="52">
        <v>1700</v>
      </c>
      <c r="H12" s="52">
        <v>900</v>
      </c>
      <c r="I12" s="47" t="s">
        <v>135</v>
      </c>
    </row>
    <row r="13" spans="1:9">
      <c r="A13" s="190"/>
      <c r="B13" s="50" t="s">
        <v>136</v>
      </c>
      <c r="C13" s="51" t="s">
        <v>128</v>
      </c>
      <c r="D13" s="52">
        <v>13100</v>
      </c>
      <c r="E13" s="52">
        <v>11800</v>
      </c>
      <c r="F13" s="49">
        <f t="shared" si="0"/>
        <v>2600</v>
      </c>
      <c r="G13" s="52">
        <v>1700</v>
      </c>
      <c r="H13" s="52">
        <v>900</v>
      </c>
      <c r="I13" s="47" t="s">
        <v>137</v>
      </c>
    </row>
    <row r="14" spans="1:9">
      <c r="A14" s="190"/>
      <c r="B14" s="50" t="s">
        <v>138</v>
      </c>
      <c r="C14" s="51" t="s">
        <v>128</v>
      </c>
      <c r="D14" s="52">
        <v>13100</v>
      </c>
      <c r="E14" s="52">
        <v>11800</v>
      </c>
      <c r="F14" s="49">
        <f t="shared" si="0"/>
        <v>2600</v>
      </c>
      <c r="G14" s="52">
        <v>1700</v>
      </c>
      <c r="H14" s="52">
        <v>900</v>
      </c>
      <c r="I14" s="47" t="s">
        <v>139</v>
      </c>
    </row>
    <row r="15" spans="1:9">
      <c r="A15" s="190"/>
      <c r="B15" s="50" t="s">
        <v>140</v>
      </c>
      <c r="C15" s="51" t="s">
        <v>128</v>
      </c>
      <c r="D15" s="52">
        <v>13100</v>
      </c>
      <c r="E15" s="52">
        <v>11800</v>
      </c>
      <c r="F15" s="49">
        <f t="shared" si="0"/>
        <v>2600</v>
      </c>
      <c r="G15" s="52">
        <v>1700</v>
      </c>
      <c r="H15" s="52">
        <v>900</v>
      </c>
      <c r="I15" s="54" t="s">
        <v>79</v>
      </c>
    </row>
    <row r="16" spans="1:9">
      <c r="A16" s="192" t="s">
        <v>141</v>
      </c>
      <c r="B16" s="48" t="s">
        <v>142</v>
      </c>
      <c r="C16" s="47" t="s">
        <v>143</v>
      </c>
      <c r="D16" s="49">
        <v>10900</v>
      </c>
      <c r="E16" s="49">
        <v>9800</v>
      </c>
      <c r="F16" s="49">
        <f t="shared" si="0"/>
        <v>2200</v>
      </c>
      <c r="G16" s="49">
        <v>1500</v>
      </c>
      <c r="H16" s="49">
        <v>700</v>
      </c>
    </row>
    <row r="17" spans="1:8">
      <c r="A17" s="191"/>
      <c r="B17" s="48" t="s">
        <v>144</v>
      </c>
      <c r="C17" s="47" t="s">
        <v>143</v>
      </c>
      <c r="D17" s="49">
        <v>10900</v>
      </c>
      <c r="E17" s="49">
        <v>9800</v>
      </c>
      <c r="F17" s="49">
        <f t="shared" si="0"/>
        <v>2200</v>
      </c>
      <c r="G17" s="49">
        <v>1500</v>
      </c>
      <c r="H17" s="49">
        <v>700</v>
      </c>
    </row>
    <row r="18" spans="1:8">
      <c r="A18" s="191"/>
      <c r="B18" s="48" t="s">
        <v>21</v>
      </c>
      <c r="C18" s="47" t="s">
        <v>143</v>
      </c>
      <c r="D18" s="49">
        <v>10900</v>
      </c>
      <c r="E18" s="49">
        <v>9800</v>
      </c>
      <c r="F18" s="49">
        <f t="shared" si="0"/>
        <v>2200</v>
      </c>
      <c r="G18" s="49">
        <v>1500</v>
      </c>
      <c r="H18" s="49">
        <v>700</v>
      </c>
    </row>
    <row r="19" spans="1:8">
      <c r="A19" s="191"/>
      <c r="B19" s="48" t="s">
        <v>145</v>
      </c>
      <c r="C19" s="47" t="s">
        <v>143</v>
      </c>
      <c r="D19" s="49">
        <v>10900</v>
      </c>
      <c r="E19" s="49">
        <v>9800</v>
      </c>
      <c r="F19" s="49">
        <f t="shared" si="0"/>
        <v>2200</v>
      </c>
      <c r="G19" s="49">
        <v>1500</v>
      </c>
      <c r="H19" s="49">
        <v>700</v>
      </c>
    </row>
    <row r="20" spans="1:8">
      <c r="A20" s="191"/>
      <c r="B20" s="48" t="s">
        <v>146</v>
      </c>
      <c r="C20" s="47" t="s">
        <v>143</v>
      </c>
      <c r="D20" s="49">
        <v>10900</v>
      </c>
      <c r="E20" s="49">
        <v>9800</v>
      </c>
      <c r="F20" s="49">
        <f t="shared" si="0"/>
        <v>2200</v>
      </c>
      <c r="G20" s="49">
        <v>1500</v>
      </c>
      <c r="H20" s="49">
        <v>700</v>
      </c>
    </row>
    <row r="21" spans="1:8">
      <c r="A21" s="191"/>
      <c r="B21" s="48" t="s">
        <v>147</v>
      </c>
      <c r="C21" s="47" t="s">
        <v>143</v>
      </c>
      <c r="D21" s="49">
        <v>10900</v>
      </c>
      <c r="E21" s="49">
        <v>9800</v>
      </c>
      <c r="F21" s="49">
        <f t="shared" si="0"/>
        <v>2200</v>
      </c>
      <c r="G21" s="49">
        <v>1500</v>
      </c>
      <c r="H21" s="49">
        <v>700</v>
      </c>
    </row>
    <row r="22" spans="1:8">
      <c r="A22" s="190" t="s">
        <v>148</v>
      </c>
      <c r="B22" s="50" t="s">
        <v>149</v>
      </c>
      <c r="C22" s="51" t="s">
        <v>150</v>
      </c>
      <c r="D22" s="52">
        <v>8700</v>
      </c>
      <c r="E22" s="52">
        <v>7800</v>
      </c>
      <c r="F22" s="49">
        <f t="shared" si="0"/>
        <v>1700</v>
      </c>
      <c r="G22" s="52">
        <v>1100</v>
      </c>
      <c r="H22" s="52">
        <v>600</v>
      </c>
    </row>
    <row r="23" spans="1:8">
      <c r="A23" s="190"/>
      <c r="B23" s="50" t="s">
        <v>151</v>
      </c>
      <c r="C23" s="51" t="s">
        <v>150</v>
      </c>
      <c r="D23" s="52">
        <v>8700</v>
      </c>
      <c r="E23" s="52">
        <v>7800</v>
      </c>
      <c r="F23" s="49">
        <f t="shared" si="0"/>
        <v>1700</v>
      </c>
      <c r="G23" s="52">
        <v>1100</v>
      </c>
      <c r="H23" s="52">
        <v>600</v>
      </c>
    </row>
    <row r="24" spans="1:8">
      <c r="A24" s="190"/>
      <c r="B24" s="50" t="s">
        <v>152</v>
      </c>
      <c r="C24" s="51" t="s">
        <v>150</v>
      </c>
      <c r="D24" s="52">
        <v>8700</v>
      </c>
      <c r="E24" s="52">
        <v>7800</v>
      </c>
      <c r="F24" s="49">
        <f t="shared" si="0"/>
        <v>1700</v>
      </c>
      <c r="G24" s="52">
        <v>1100</v>
      </c>
      <c r="H24" s="52">
        <v>600</v>
      </c>
    </row>
    <row r="25" spans="1:8">
      <c r="A25" s="190"/>
      <c r="B25" s="50" t="s">
        <v>153</v>
      </c>
      <c r="C25" s="51" t="s">
        <v>150</v>
      </c>
      <c r="D25" s="52">
        <v>8700</v>
      </c>
      <c r="E25" s="52">
        <v>7800</v>
      </c>
      <c r="F25" s="49">
        <f t="shared" si="0"/>
        <v>1700</v>
      </c>
      <c r="G25" s="52">
        <v>1100</v>
      </c>
      <c r="H25" s="52">
        <v>600</v>
      </c>
    </row>
  </sheetData>
  <sheetProtection sheet="1" objects="1" scenarios="1" selectLockedCells="1"/>
  <mergeCells count="9">
    <mergeCell ref="A22:A25"/>
    <mergeCell ref="A3:A8"/>
    <mergeCell ref="A9:A15"/>
    <mergeCell ref="A16:A21"/>
    <mergeCell ref="F1:H1"/>
    <mergeCell ref="A1:A2"/>
    <mergeCell ref="B1:B2"/>
    <mergeCell ref="C1:C2"/>
    <mergeCell ref="D1:E1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car_mg5@d.frontier-di.co.jp</cp:lastModifiedBy>
  <cp:revision/>
  <dcterms:created xsi:type="dcterms:W3CDTF">2014-01-21T01:15:59Z</dcterms:created>
  <dcterms:modified xsi:type="dcterms:W3CDTF">2024-07-22T00:32:47Z</dcterms:modified>
  <cp:category/>
  <cp:contentStatus/>
</cp:coreProperties>
</file>